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2917-17-1-1 - SO-01 Polní..." sheetId="2" r:id="rId2"/>
    <sheet name="2917-17-1-2 - SO-02 Polní..." sheetId="3" r:id="rId3"/>
    <sheet name="2917-17-1-3 - SO-03 Polní..." sheetId="4" r:id="rId4"/>
    <sheet name="2917-17-2-4 - SO-04 Poldr..." sheetId="5" r:id="rId5"/>
    <sheet name="2917-17-2-5 - SO-05 Přehr..." sheetId="6" r:id="rId6"/>
    <sheet name="2917-17-3 - VRN" sheetId="7" r:id="rId7"/>
    <sheet name="2917 - 17-4 Následná pěst..." sheetId="8" r:id="rId8"/>
    <sheet name="Pokyny pro vyplnění" sheetId="9" r:id="rId9"/>
  </sheets>
  <definedNames>
    <definedName name="_xlnm.Print_Area" localSheetId="0">'Rekapitulace stavby'!$D$4:$AO$36,'Rekapitulace stavby'!$C$42:$AQ$64</definedName>
    <definedName name="_xlnm._FilterDatabase" localSheetId="1" hidden="1">'2917-17-1-1 - SO-01 Polní...'!$C$93:$K$380</definedName>
    <definedName name="_xlnm.Print_Area" localSheetId="1">'2917-17-1-1 - SO-01 Polní...'!$C$4:$J$41,'2917-17-1-1 - SO-01 Polní...'!$C$47:$J$73,'2917-17-1-1 - SO-01 Polní...'!$C$79:$K$380</definedName>
    <definedName name="_xlnm._FilterDatabase" localSheetId="2" hidden="1">'2917-17-1-2 - SO-02 Polní...'!$C$92:$K$372</definedName>
    <definedName name="_xlnm.Print_Area" localSheetId="2">'2917-17-1-2 - SO-02 Polní...'!$C$4:$J$41,'2917-17-1-2 - SO-02 Polní...'!$C$47:$J$72,'2917-17-1-2 - SO-02 Polní...'!$C$78:$K$372</definedName>
    <definedName name="_xlnm._FilterDatabase" localSheetId="3" hidden="1">'2917-17-1-3 - SO-03 Polní...'!$C$91:$K$301</definedName>
    <definedName name="_xlnm.Print_Area" localSheetId="3">'2917-17-1-3 - SO-03 Polní...'!$C$4:$J$41,'2917-17-1-3 - SO-03 Polní...'!$C$47:$J$71,'2917-17-1-3 - SO-03 Polní...'!$C$77:$K$301</definedName>
    <definedName name="_xlnm._FilterDatabase" localSheetId="4" hidden="1">'2917-17-2-4 - SO-04 Poldr...'!$C$97:$K$498</definedName>
    <definedName name="_xlnm.Print_Area" localSheetId="4">'2917-17-2-4 - SO-04 Poldr...'!$C$4:$J$41,'2917-17-2-4 - SO-04 Poldr...'!$C$47:$J$77,'2917-17-2-4 - SO-04 Poldr...'!$C$83:$K$498</definedName>
    <definedName name="_xlnm._FilterDatabase" localSheetId="5" hidden="1">'2917-17-2-5 - SO-05 Přehr...'!$C$88:$K$154</definedName>
    <definedName name="_xlnm.Print_Area" localSheetId="5">'2917-17-2-5 - SO-05 Přehr...'!$C$4:$J$41,'2917-17-2-5 - SO-05 Přehr...'!$C$47:$J$68,'2917-17-2-5 - SO-05 Přehr...'!$C$74:$K$154</definedName>
    <definedName name="_xlnm._FilterDatabase" localSheetId="6" hidden="1">'2917-17-3 - VRN'!$C$83:$K$122</definedName>
    <definedName name="_xlnm.Print_Area" localSheetId="6">'2917-17-3 - VRN'!$C$4:$J$39,'2917-17-3 - VRN'!$C$45:$J$65,'2917-17-3 - VRN'!$C$71:$K$122</definedName>
    <definedName name="_xlnm._FilterDatabase" localSheetId="7" hidden="1">'2917 - 17-4 Následná pěst...'!$C$79:$K$130</definedName>
    <definedName name="_xlnm.Print_Area" localSheetId="7">'2917 - 17-4 Následná pěst...'!$C$4:$J$39,'2917 - 17-4 Následná pěst...'!$C$45:$J$61,'2917 - 17-4 Následná pěst...'!$C$67:$K$130</definedName>
    <definedName name="_xlnm.Print_Area" localSheetId="8">'Pokyny pro vyplnění'!$B$2:$K$71,'Pokyny pro vyplnění'!$B$74:$K$118,'Pokyny pro vyplnění'!$B$121:$K$161,'Pokyny pro vyplnění'!$B$164:$K$218</definedName>
    <definedName name="_xlnm.Print_Titles" localSheetId="0">'Rekapitulace stavby'!$52:$52</definedName>
    <definedName name="_xlnm.Print_Titles" localSheetId="1">'2917-17-1-1 - SO-01 Polní...'!$93:$93</definedName>
    <definedName name="_xlnm.Print_Titles" localSheetId="2">'2917-17-1-2 - SO-02 Polní...'!$92:$92</definedName>
    <definedName name="_xlnm.Print_Titles" localSheetId="3">'2917-17-1-3 - SO-03 Polní...'!$91:$91</definedName>
    <definedName name="_xlnm.Print_Titles" localSheetId="4">'2917-17-2-4 - SO-04 Poldr...'!$97:$97</definedName>
    <definedName name="_xlnm.Print_Titles" localSheetId="5">'2917-17-2-5 - SO-05 Přehr...'!$88:$88</definedName>
    <definedName name="_xlnm.Print_Titles" localSheetId="6">'2917-17-3 - VRN'!$83:$83</definedName>
    <definedName name="_xlnm.Print_Titles" localSheetId="7">'2917 - 17-4 Následná pěst...'!$79:$79</definedName>
  </definedNames>
  <calcPr fullCalcOnLoad="1"/>
</workbook>
</file>

<file path=xl/sharedStrings.xml><?xml version="1.0" encoding="utf-8"?>
<sst xmlns="http://schemas.openxmlformats.org/spreadsheetml/2006/main" count="12333" uniqueCount="1733">
  <si>
    <t>Export Komplet</t>
  </si>
  <si>
    <t>VZ</t>
  </si>
  <si>
    <t>2.0</t>
  </si>
  <si>
    <t>ZAMOK</t>
  </si>
  <si>
    <t>False</t>
  </si>
  <si>
    <t>{3548a1b3-a62a-415e-8384-fb0993cfe75e}</t>
  </si>
  <si>
    <t>0,01</t>
  </si>
  <si>
    <t>21</t>
  </si>
  <si>
    <t>15</t>
  </si>
  <si>
    <t>REKAPITULACE STAVBY</t>
  </si>
  <si>
    <t>v ---  níže se nacházejí doplnkové a pomocné údaje k sestavám  --- v</t>
  </si>
  <si>
    <t>Návod na vyplnění</t>
  </si>
  <si>
    <t>0,001</t>
  </si>
  <si>
    <t>Kód:</t>
  </si>
  <si>
    <t>2917-17</t>
  </si>
  <si>
    <t>Měnit lze pouze buňky se žlutým podbarvením!
1) v Rekapitulaci stavby vyplňte údaje o Uchazeči (přenesou se do ostatních sestav i v jiných listech)
2) na vybraných listech vyplňte v sestavě Soupis prací ceny u položek</t>
  </si>
  <si>
    <t>Stavba:</t>
  </si>
  <si>
    <t>Soubor staveb společných zařízení v k. ú. Třebom</t>
  </si>
  <si>
    <t>KSO:</t>
  </si>
  <si>
    <t/>
  </si>
  <si>
    <t>CC-CZ:</t>
  </si>
  <si>
    <t>Místo:</t>
  </si>
  <si>
    <t>Brno</t>
  </si>
  <si>
    <t>Datum:</t>
  </si>
  <si>
    <t>15. 10. 2020</t>
  </si>
  <si>
    <t>Zadavatel:</t>
  </si>
  <si>
    <t>IČ:</t>
  </si>
  <si>
    <t>SPÚ ČR</t>
  </si>
  <si>
    <t>DIČ:</t>
  </si>
  <si>
    <t>Uchazeč:</t>
  </si>
  <si>
    <t>Vyplň údaj</t>
  </si>
  <si>
    <t>Projektant:</t>
  </si>
  <si>
    <t>AGROPROJEKT PSO, s.r.o.</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</si>
  <si>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</si>
  <si>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</si>
  <si>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</si>
  <si>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</si>
  <si>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</si>
  <si>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</si>
  <si>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</si>
  <si>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</si>
  <si>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</si>
  <si>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</si>
  <si>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</si>
  <si>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</si>
  <si>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</si>
  <si>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</si>
  <si>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</si>
  <si>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</si>
  <si>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</si>
  <si>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</si>
  <si>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</si>
  <si>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</si>
  <si>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</si>
  <si>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</si>
  <si>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</si>
  <si>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</si>
  <si>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</si>
  <si>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</si>
  <si>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</si>
  <si>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</si>
  <si>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</si>
  <si>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</si>
  <si>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</si>
  <si>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</si>
  <si>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</si>
  <si>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</si>
  <si>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</si>
  <si>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</si>
  <si>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</si>
  <si>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</si>
  <si>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</si>
  <si>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</si>
  <si>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</si>
  <si>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</si>
  <si>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2917-17-1</t>
  </si>
  <si>
    <t>ČÁST POLNÍ CESTY</t>
  </si>
  <si>
    <t>STA</t>
  </si>
  <si>
    <t>1</t>
  </si>
  <si>
    <t>{a2de9340-5a5e-454b-a0b9-5885b3126e01}</t>
  </si>
  <si>
    <t>2</t>
  </si>
  <si>
    <t>/</t>
  </si>
  <si>
    <t>2917-17-1-1</t>
  </si>
  <si>
    <t>SO-01 Polní cesta CH2</t>
  </si>
  <si>
    <t>Soupis</t>
  </si>
  <si>
    <t>{a84c12a0-de3b-468b-b177-8eb831c76052}</t>
  </si>
  <si>
    <t>2917-17-1-2</t>
  </si>
  <si>
    <t>SO-02 Polní cesta CH3</t>
  </si>
  <si>
    <t>{486bd225-bef1-4536-a436-a56f0f3d516f}</t>
  </si>
  <si>
    <t>2917-17-1-3</t>
  </si>
  <si>
    <t>SO-03 Polní cesta CV11</t>
  </si>
  <si>
    <t>{75c3b692-de5d-460b-b105-bef4ac18a577}</t>
  </si>
  <si>
    <t>2917-17-2</t>
  </si>
  <si>
    <t>ČÁST VODOHOSPODÁŘSKÁ OPATŘENÍ</t>
  </si>
  <si>
    <t>{ad141ec8-c12a-47fe-aad0-358be590b15c}</t>
  </si>
  <si>
    <t>2917-17-2-4</t>
  </si>
  <si>
    <t>SO-04 Poldr Třebom</t>
  </si>
  <si>
    <t>{c04bf0a6-fe44-46e9-8168-e238dbdc5d55}</t>
  </si>
  <si>
    <t>2917-17-2-5</t>
  </si>
  <si>
    <t>SO-05 Přehrážky - tůň T1</t>
  </si>
  <si>
    <t>{72b38914-03c1-433f-bf48-119e249c35ee}</t>
  </si>
  <si>
    <t>2917-17/3</t>
  </si>
  <si>
    <t>VRN</t>
  </si>
  <si>
    <t>{7035ae58-8e46-42c8-814d-5db07ceb3d4b}</t>
  </si>
  <si>
    <t>2917</t>
  </si>
  <si>
    <t>17/4 Následná pěstební péče v 1.roce</t>
  </si>
  <si>
    <t>{4b805ff9-7ed3-4ad2-9369-e0583b09a3d1}</t>
  </si>
  <si>
    <t>KRYCÍ LIST SOUPISU PRACÍ</t>
  </si>
  <si>
    <t>Objekt:</t>
  </si>
  <si>
    <t>2917-17-1 - ČÁST POLNÍ CESTY</t>
  </si>
  <si>
    <t>Soupis:</t>
  </si>
  <si>
    <t>2917-17-1-1 - SO-01 Polní cesta CH2</t>
  </si>
  <si>
    <t>Ing. Jiří Hermany</t>
  </si>
  <si>
    <t>Agroprojekt PSO, s.r.o.</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</si>
  <si>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</si>
  <si>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</si>
  <si>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</si>
  <si>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</si>
  <si>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</si>
  <si>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</si>
  <si>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</si>
  <si>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</si>
  <si>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</si>
  <si>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</si>
  <si>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</si>
  <si>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</si>
  <si>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</si>
  <si>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</si>
  <si>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</si>
  <si>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</si>
  <si>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</si>
  <si>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</si>
  <si>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</si>
  <si>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</si>
  <si>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</si>
  <si>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</si>
  <si>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</si>
  <si>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</si>
  <si>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</si>
  <si>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</si>
  <si>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</si>
  <si>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</si>
  <si>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</si>
  <si>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</si>
  <si>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</si>
  <si>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111211101</t>
  </si>
  <si>
    <t>Odstranění křovin a stromů průměru kmene do 100 mm i s kořeny sklonu terénu do 1:5 ručně</t>
  </si>
  <si>
    <t>m2</t>
  </si>
  <si>
    <t>CS ÚRS 2020 02</t>
  </si>
  <si>
    <t>4</t>
  </si>
  <si>
    <t>1448533914</t>
  </si>
  <si>
    <t>PP</t>
  </si>
  <si>
    <t>Odstranění křovin a stromů s odstraněním kořenů ručně průměru kmene do 100 mm jakékoliv plochy v rovině nebo ve svahu o sklonu do 1:5</t>
  </si>
  <si>
    <t>PSC</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</si>
  <si>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</si>
  <si>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112101102</t>
  </si>
  <si>
    <t>Odstranění stromů listnatých průměru kmene do 500 mm</t>
  </si>
  <si>
    <t>kus</t>
  </si>
  <si>
    <t>-714665225</t>
  </si>
  <si>
    <t>Odstranění stromů s odřezáním kmene a s odvětvením listnatých, průměru kmene přes 300 do 500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</si>
  <si>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</si>
  <si>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3</t>
  </si>
  <si>
    <t>112251102</t>
  </si>
  <si>
    <t>Odstranění pařezů D do 500 mm</t>
  </si>
  <si>
    <t>-1286702420</t>
  </si>
  <si>
    <t>Odstranění pařezů strojně s jejich vykopáním, vytrháním nebo odstřelením průměru přes 300 do 500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</si>
  <si>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</si>
  <si>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121151125</t>
  </si>
  <si>
    <t>Sejmutí ornice plochy přes 500 m2 tl vrstvy do 300 mm strojně</t>
  </si>
  <si>
    <t>1372716252</t>
  </si>
  <si>
    <t>Sejmutí ornice strojně při souvislé ploše přes 500 m2, tl. vrstvy přes 250 do 300 mm</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</si>
  <si>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</si>
  <si>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VV</t>
  </si>
  <si>
    <t>"TRASA CESTY" "tloušťka skrývky  délka cesty" 716 * "šířka volná + zarovnání s terénem" 4,5</t>
  </si>
  <si>
    <t>"PRŮLEH" "tloušťka skrývky délka průlehu" 292 * "průměrná šířka průlehu" 11,5</t>
  </si>
  <si>
    <t>"Rozšíření na sjezdech a křižovatkách" 102</t>
  </si>
  <si>
    <t>"Skrývka nad zasakovacími žebry délka*šířka*tlošťka*10ks" 5 * 2 * 10</t>
  </si>
  <si>
    <t>Součet</t>
  </si>
  <si>
    <t>5</t>
  </si>
  <si>
    <t>122251106</t>
  </si>
  <si>
    <t>Odkopávky a prokopávky nezapažené v hornině třídy těžitelnosti I, skupiny 3 objem do 5000 m3 strojně</t>
  </si>
  <si>
    <t>m3</t>
  </si>
  <si>
    <t>1335579513</t>
  </si>
  <si>
    <t>Odkopávky a prokopávky nezapažené strojně v hornině třídy těžitelnosti I skupiny 3 přes 1 000 do 5 000 m3</t>
  </si>
  <si>
    <t xml:space="preserve">Poznámka k souboru cen:
1. V cenách jsou započteny i náklady na přehození výkopku na vzdálenost do 3 m nebo naložení na dopravní prostředek.
</t>
  </si>
  <si>
    <t>"Rozšíření při sjezdech a kříženích" 40 * 2,25</t>
  </si>
  <si>
    <t>"profil tělesa cesty" 2,25* "délka cesty" 716</t>
  </si>
  <si>
    <t>"výkop pro zasakovací žebra" 12,5 * 20</t>
  </si>
  <si>
    <t>"výkop průlehu" "délka" 292* "plocha profilu" 5,8</t>
  </si>
  <si>
    <t>6</t>
  </si>
  <si>
    <t>122702119</t>
  </si>
  <si>
    <t>Příplatek za lepivost k odkopávkám a prokopávkám výsypek rozpojitelných bez předchozího rozrušení</t>
  </si>
  <si>
    <t>249365322</t>
  </si>
  <si>
    <t>Odkopávky a prokopávky výsypek Příplatek k cenám za lepivost zemin</t>
  </si>
  <si>
    <t xml:space="preserve">Poznámka k souboru cen:
1. V ceně jsou započteny i náklady spojené s přehozením výkopku do 3 m nebo s naložením na dopravní prostředek v zeminách rozpojitelných bez předchozího rozrušení.
2. Ceny lze použít i pro hrubé terénní úpravy výsypek vnitřních i vnějších a svahů zbytkových lomů.
</t>
  </si>
  <si>
    <t>7</t>
  </si>
  <si>
    <t>132251103</t>
  </si>
  <si>
    <t>Hloubení rýh nezapažených  š do 800 mm v hornině třídy těžitelnosti I, skupiny 3 objem do 100 m3 strojně</t>
  </si>
  <si>
    <t>-502693219</t>
  </si>
  <si>
    <t>Hloubení nezapažených rýh šířky do 800 mm strojně s urovnáním dna do předepsaného profilu a spádu v hornině třídy těžitelnosti I skupiny 3 přes 50 do 100 m3</t>
  </si>
  <si>
    <t xml:space="preserve">Poznámka k souboru cen:
1. V cenách jsou započteny i náklady na přehození výkopku na přilehlém terénu na vzdálenost do 3 m od podélné osy rýhy nebo naložení na dopravní prostředek.
</t>
  </si>
  <si>
    <t>8</t>
  </si>
  <si>
    <t>162201402</t>
  </si>
  <si>
    <t>Vodorovné přemístění větví stromů listnatých do 1 km D kmene do 500 mm</t>
  </si>
  <si>
    <t>2106906527</t>
  </si>
  <si>
    <t>Vodorovné přemístění větví, kmenů nebo pařezů s naložením, složením a dopravou do 1000 m větví stromů listnatých, průměru kmene přes 300 do 500 mm</t>
  </si>
  <si>
    <t xml:space="preserve">Poznámka k souboru cen:
1. Průměr kmene i pařezu se měří v místě řezu.
2. Měrná jednotka kus je 1 strom.
</t>
  </si>
  <si>
    <t>9</t>
  </si>
  <si>
    <t>162201412</t>
  </si>
  <si>
    <t>Vodorovné přemístění kmenů stromů listnatých do 1 km D kmene do 500 mm</t>
  </si>
  <si>
    <t>-88413233</t>
  </si>
  <si>
    <t>Vodorovné přemístění větví, kmenů nebo pařezů s naložením, složením a dopravou do 1000 m kmenů stromů listnatých, průměru přes 300 do 500 mm</t>
  </si>
  <si>
    <t>10</t>
  </si>
  <si>
    <t>162201422</t>
  </si>
  <si>
    <t>Vodorovné přemístění pařezů do 1 km D do 500 mm</t>
  </si>
  <si>
    <t>-863857455</t>
  </si>
  <si>
    <t>Vodorovné přemístění větví, kmenů nebo pařezů s naložením, složením a dopravou do 1000 m pařezů kmenů, průměru přes 300 do 500 mm</t>
  </si>
  <si>
    <t>11</t>
  </si>
  <si>
    <t>162301932</t>
  </si>
  <si>
    <t>Příplatek k vodorovnému přemístění větví stromů listnatých D kmene do 500 mm ZKD 1 km</t>
  </si>
  <si>
    <t>535660201</t>
  </si>
  <si>
    <t>Vodorovné přemístění větví, kmenů nebo pařezů s naložením, složením a dopravou Příplatek k cenám za každých dalších i započatých 1000 m přes 1000 m větví stromů listnatých, průměru kmene přes 300 do 500 mm</t>
  </si>
  <si>
    <t>2*9</t>
  </si>
  <si>
    <t>12</t>
  </si>
  <si>
    <t>162301952</t>
  </si>
  <si>
    <t>Příplatek k vodorovnému přemístění kmenů stromů listnatých D kmene do 500 mm ZKD 1 km</t>
  </si>
  <si>
    <t>-305549168</t>
  </si>
  <si>
    <t>Vodorovné přemístění větví, kmenů nebo pařezů s naložením, složením a dopravou Příplatek k cenám za každých dalších i započatých 1000 m přes 1000 m kmenů stromů listnatých, o průměru přes 300 do 500 mm</t>
  </si>
  <si>
    <t>13</t>
  </si>
  <si>
    <t>162301972</t>
  </si>
  <si>
    <t>Příplatek k vodorovnému přemístění pařezů D 500 mm ZKD 1 km</t>
  </si>
  <si>
    <t>1357849198</t>
  </si>
  <si>
    <t>Vodorovné přemístění větví, kmenů nebo pařezů s naložením, složením a dopravou Příplatek k cenám za každých dalších i započatých 1000 m přes 1000 m pařezů kmenů, průměru přes 300 do 500 mm</t>
  </si>
  <si>
    <t>14</t>
  </si>
  <si>
    <t>162751117</t>
  </si>
  <si>
    <t>Vodorovné přemístění do 10000 m výkopku/sypaniny z horniny třídy těžitelnosti I, skupiny 1 až 3</t>
  </si>
  <si>
    <t>1225289006</t>
  </si>
  <si>
    <t>Vodorovné přemístění výkopku nebo sypaniny po suchu na obvyklém dopravním prostředku, bez naložení výkopku, avšak se složením bez rozhrnutí z horniny třídy těžitelnosti I skupiny 1 až 3 na vzdálenost přes 9 000 do 10 000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</si>
  <si>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</si>
  <si>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"hloubení drenážní rýhy, délka * plocha profilu" 436*0,2</t>
  </si>
  <si>
    <t>171201201</t>
  </si>
  <si>
    <t>Uložení sypaniny na skládky nebo meziskládky</t>
  </si>
  <si>
    <t>-1384437884</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</si>
  <si>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</si>
  <si>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</si>
  <si>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16</t>
  </si>
  <si>
    <t>171201221</t>
  </si>
  <si>
    <t>Poplatek za uložení na skládce (skládkovné) zeminy a kamení kód odpadu 17 05 04</t>
  </si>
  <si>
    <t>t</t>
  </si>
  <si>
    <t>372386527</t>
  </si>
  <si>
    <t>Poplatek za uložení stavebního odpadu na skládce (skládkovné) zeminy a kamení zatříděného do Katalogu odpadů pod kódem 17 05 04</t>
  </si>
  <si>
    <t xml:space="preserve">Poznámka k souboru cen:
1. Ceny uvedené v souboru cen je doporučeno upravit podle aktuálních cen místně příslušné skládky.
2. V cenách je započítán poplatek za ukládání odpadu dle zákona 185/2001 Sb.
</t>
  </si>
  <si>
    <t>P</t>
  </si>
  <si>
    <t>Poznámka k položce:
V položce je zahrnut i případný chem. rozbor ukládaného materiálu</t>
  </si>
  <si>
    <t>"Rozšíření při sjezdech a kříženích" 40 * 2,25*1,7</t>
  </si>
  <si>
    <t>"profil tělesa cesty" 2,25* "délka cesty" 716*1,7</t>
  </si>
  <si>
    <t>"výkop pro zasakovací žebra" 12,5 * 20*1,7</t>
  </si>
  <si>
    <t>"výkop průlehu" "délka" 292* "plocha profilu" 5,8*1,7</t>
  </si>
  <si>
    <t>"hloubení drenážní rýhy, délka * plocha profilu" 436*0,2*1,7</t>
  </si>
  <si>
    <t>17</t>
  </si>
  <si>
    <t>181301111</t>
  </si>
  <si>
    <t>Rozprostření ornice tl vrstvy do 200 mm pl přes 500 m2 v rovině nebo ve svahu do 1:5 strojně</t>
  </si>
  <si>
    <t>1219764701</t>
  </si>
  <si>
    <t>Rozprostření a urovnání ornice v rovině nebo ve svahu sklonu do 1:5 strojně při souvislé ploše přes 500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</si>
  <si>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</si>
  <si>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"TRASA CESTY" "délka cesty" 716 * " zarovnání s terénem" 0,5</t>
  </si>
  <si>
    <t>"PRŮLEH" "délka průlehu" 292 * "průměrná šířka průlehu" 11,5</t>
  </si>
  <si>
    <t>"Ohumusování nad zasakovacími žebry délka*šířka*10ks" 5 * 2  * 10</t>
  </si>
  <si>
    <t>18</t>
  </si>
  <si>
    <t>181451121</t>
  </si>
  <si>
    <t>Založení lučního trávníku výsevem plochy přes 1000 m2 v rovině a ve svahu do 1:5</t>
  </si>
  <si>
    <t>-474186443</t>
  </si>
  <si>
    <t>Založení trávníku na půdě předem připravené plochy přes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</si>
  <si>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</si>
  <si>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19</t>
  </si>
  <si>
    <t>M</t>
  </si>
  <si>
    <t>00572472</t>
  </si>
  <si>
    <t>osivo směs travní krajinná-rovinná</t>
  </si>
  <si>
    <t>kg</t>
  </si>
  <si>
    <t>306276642</t>
  </si>
  <si>
    <t>(3816/100)*2,5 "2,5 kg osiva na 100 m2"</t>
  </si>
  <si>
    <t>20</t>
  </si>
  <si>
    <t>181951112</t>
  </si>
  <si>
    <t>Úprava pláně v hornině třídy těžitelnosti I, skupiny 1 až 3 se zhutněním strojně</t>
  </si>
  <si>
    <t>-1571356470</t>
  </si>
  <si>
    <t>Úprava pláně vyrovnáním výškových rozdílů strojně v hornině třídy těžitelnosti I, skupiny 1 až 3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</si>
  <si>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</si>
  <si>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"úprava cestní pláně" 716 *5</t>
  </si>
  <si>
    <t>182151111</t>
  </si>
  <si>
    <t>Svahování v zářezech v hornině třídy těžitelnosti I, skupiny 1 až 3 strojně</t>
  </si>
  <si>
    <t>2059648451</t>
  </si>
  <si>
    <t>Svahování trvalých svahů do projektovaných profilů strojně s potřebným přemístěním výkopku při svahování v zářezech v hornině třídy těžitelnosti I, skupiny 1 až 3</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</si>
  <si>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</si>
  <si>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"Svahování průlehu" 11,5 * 292</t>
  </si>
  <si>
    <t>22</t>
  </si>
  <si>
    <t>182201101</t>
  </si>
  <si>
    <t>Svahování násypů strojně</t>
  </si>
  <si>
    <t>-1918007606</t>
  </si>
  <si>
    <t>Svahování trvalých svahů do projektovaných profilů strojně s potřebným přemístěním výkopku při svahování násypů v jakékoliv hornině</t>
  </si>
  <si>
    <t>"zarovnání cesty s terénem" 716*0,5</t>
  </si>
  <si>
    <t>23</t>
  </si>
  <si>
    <t>183101213</t>
  </si>
  <si>
    <t>Jamky pro výsadbu s výměnou 50 % půdy zeminy tř 1 až 4 objem do 0,05 m3 v rovině a svahu do 1:5</t>
  </si>
  <si>
    <t>2126904461</t>
  </si>
  <si>
    <t>Hloubení jamek pro vysazování rostlin v zemině tř.1 až 4 s výměnou půdy z 50% v rovině nebo na svahu do 1:5, objemu přes 0,02 do 0,05 m3</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</si>
  <si>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</si>
  <si>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5300+831+330</t>
  </si>
  <si>
    <t>24</t>
  </si>
  <si>
    <t>183101214</t>
  </si>
  <si>
    <t>Jamky pro výsadbu s výměnou 50 % půdy zeminy tř 1 až 4 objem do 0,125 m3 v rovině a svahu do 1:5</t>
  </si>
  <si>
    <t>585639655</t>
  </si>
  <si>
    <t>Hloubení jamek pro vysazování rostlin v zemině tř.1 až 4 s výměnou půdy z 50% v rovině nebo na svahu do 1:5, objemu přes 0,05 do 0,125 m3</t>
  </si>
  <si>
    <t>730</t>
  </si>
  <si>
    <t>25</t>
  </si>
  <si>
    <t>10321100</t>
  </si>
  <si>
    <t>zahradní substrát pro výsadbu VL</t>
  </si>
  <si>
    <t>-1719803423</t>
  </si>
  <si>
    <t>730*0,125*0,5+6461*0,05*0,5</t>
  </si>
  <si>
    <t>207,15*0,0625 'Přepočtené koeficientem množství</t>
  </si>
  <si>
    <t>26</t>
  </si>
  <si>
    <t>184102115</t>
  </si>
  <si>
    <t>Výsadba dřeviny s balem D do 0,6 m do jamky se zalitím v rovině a svahu do 1:5</t>
  </si>
  <si>
    <t>1376493779</t>
  </si>
  <si>
    <t>Výsadba dřeviny s balem do předem vyhloubené jamky se zalitím v rovině nebo na svahu do 1:5, při průměru balu přes 500 do 600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</si>
  <si>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</si>
  <si>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350+110 "Quercus + Carpinus"</t>
  </si>
  <si>
    <t>27</t>
  </si>
  <si>
    <t>184103811</t>
  </si>
  <si>
    <t>Výsadba keřů se zřízením zářezů ve svahu do 1:2 vzdálenost zářezů do 1 m</t>
  </si>
  <si>
    <t>139315768</t>
  </si>
  <si>
    <t>Výsadba keřů bez balu výšky do 1 m se zřízením zářezů na svahu přes 1:5 do 1:2 při vzdálenosti zářezu do 1,0 m</t>
  </si>
  <si>
    <t xml:space="preserve">Poznámka k souboru cen:
1. V cenách jsou započteny i náklady na přehození výkopku k patě svahu a vyplnění zářezů ornicí.
2. V cenách nejsou započteny náklady na:
3. získání a dovoz zeminy; tyto práce se oceňují cenami části A 01 katalogu 800-1 Zemní práce,
4. vysazované dřeviny, tyto se oceňují ve specifikaci.
5. Množství jednotek se určí v m2 plochy zářezů.
6. V cenách o sklonu svahu přes 1:1 jsou uvažovány podmínky pro svahy běžně schůdné; bez použití lezeckých technik. V případě použití lezeckých technik se tyto náklady oceňují individuálně.
</t>
  </si>
  <si>
    <t>28</t>
  </si>
  <si>
    <t>184201111</t>
  </si>
  <si>
    <t>Výsadba stromu bez balu do jamky výška kmene do 1,8 m v rovině a svahu do 1:5</t>
  </si>
  <si>
    <t>1717938247</t>
  </si>
  <si>
    <t>Výsadba stromů bez balu do předem vyhloubené jamky se zalitím v rovině nebo na svahu do 1:5, při výšce kmene do 1,8 m</t>
  </si>
  <si>
    <t xml:space="preserve">Poznámka k souboru cen:
1. V cenách jsou započteny i náklady na montáž kůlu a spojovací materiál.
2. V cenách nejsou započteny náklady na vysazované dřeviny, tyto se oceňují ve specifikaci.
3. Ceny -1111, -1121, -1131 a -1141 lze použít i pro keře výšky do 2,5 m.
4. Výška kmene se měří od kořenového krčku k první větvi koruny.
5. V cenách o sklonu svahu přes 1:1 jsou uvažovány podmínky pro svahy běžně schůdné; bez použití lezeckých technik. V případě použití lezeckých technik se tyto náklady oceňují individuálně.
</t>
  </si>
  <si>
    <t>29</t>
  </si>
  <si>
    <t>184201112</t>
  </si>
  <si>
    <t>Výsadba stromu bez balu do jamky výška kmene do 2,5 m v rovině a svahu do 1:5</t>
  </si>
  <si>
    <t>-1532215597</t>
  </si>
  <si>
    <t>Výsadba stromů bez balu do předem vyhloubené jamky se zalitím v rovině nebo na svahu do 1:5, při výšce kmene přes 1,8 do 2,5 m</t>
  </si>
  <si>
    <t>30</t>
  </si>
  <si>
    <t>25191155</t>
  </si>
  <si>
    <t>hnojivo průmyslové</t>
  </si>
  <si>
    <t>-2001361900</t>
  </si>
  <si>
    <t>710*0,05</t>
  </si>
  <si>
    <t>31</t>
  </si>
  <si>
    <t>60591255</t>
  </si>
  <si>
    <t>kůl vyvazovací dřevěný impregnovaný D 8cm dl 2,5m</t>
  </si>
  <si>
    <t>CS ÚRS 2018 02</t>
  </si>
  <si>
    <t>1035427568</t>
  </si>
  <si>
    <t>32</t>
  </si>
  <si>
    <t>R260001</t>
  </si>
  <si>
    <t>Třešeň ptačí /Prunus avium 180 až 220 cm, ZB</t>
  </si>
  <si>
    <t>ks</t>
  </si>
  <si>
    <t>-98651172</t>
  </si>
  <si>
    <t>Slivoň švestka /Prunus domestica/, OK 10-12 cm, ZB</t>
  </si>
  <si>
    <t>33</t>
  </si>
  <si>
    <t>02650452R</t>
  </si>
  <si>
    <t>Habr obecný/Carpinus betulus/ 150-200cm ZB</t>
  </si>
  <si>
    <t>724515242</t>
  </si>
  <si>
    <t>Buk lesní (Fagus sylvatica) 150-200cm ZB</t>
  </si>
  <si>
    <t>34</t>
  </si>
  <si>
    <t>R2650515</t>
  </si>
  <si>
    <t>Lípa malolistá (Tilia cordata) 200 - 250 ZB</t>
  </si>
  <si>
    <t>-984173532</t>
  </si>
  <si>
    <t>Lípa malolistá (Tilia cordata) 150-180cm KK</t>
  </si>
  <si>
    <t>35</t>
  </si>
  <si>
    <t>R50452</t>
  </si>
  <si>
    <t>-353106862</t>
  </si>
  <si>
    <t>36</t>
  </si>
  <si>
    <t>R50480</t>
  </si>
  <si>
    <t>Vrba jíva (Salix caprea) 200-250cm ZB</t>
  </si>
  <si>
    <t>1901854691</t>
  </si>
  <si>
    <t>37</t>
  </si>
  <si>
    <t>R50402</t>
  </si>
  <si>
    <t>Javor babyka /Acer campestre/ 150-200cm PK</t>
  </si>
  <si>
    <t>-377618714</t>
  </si>
  <si>
    <t>Javor mléč /Acer platanoides/ 150-200cm PK</t>
  </si>
  <si>
    <t>38</t>
  </si>
  <si>
    <t>R260003</t>
  </si>
  <si>
    <t>Řešetlák počistivý/Rhamnus catharticus/ 150-200cm PK</t>
  </si>
  <si>
    <t>-1556384995</t>
  </si>
  <si>
    <t>39</t>
  </si>
  <si>
    <t>R260004</t>
  </si>
  <si>
    <t>Hloh jednosemenný/Crataegus monogyna/ 150-200cm PK</t>
  </si>
  <si>
    <t>-323290582</t>
  </si>
  <si>
    <t>40</t>
  </si>
  <si>
    <t>R260002</t>
  </si>
  <si>
    <t>Keře podsadbové a výplňové</t>
  </si>
  <si>
    <t>-1195747425</t>
  </si>
  <si>
    <t>Podsadbové a výplňové keře biokoridoru</t>
  </si>
  <si>
    <t>5300+831</t>
  </si>
  <si>
    <t>41</t>
  </si>
  <si>
    <t>R2650369</t>
  </si>
  <si>
    <t>Dub zimní (QuerCus petraea) 180 - 220 cm ZB</t>
  </si>
  <si>
    <t>1527428941</t>
  </si>
  <si>
    <t>Dub zimní (QuerCus petraea) 120-150cm KK</t>
  </si>
  <si>
    <t>42</t>
  </si>
  <si>
    <t>05217108</t>
  </si>
  <si>
    <t>tyče dřevěné v kůře D 80mm dl 6m</t>
  </si>
  <si>
    <t>-259585147</t>
  </si>
  <si>
    <t>43</t>
  </si>
  <si>
    <t>184215132</t>
  </si>
  <si>
    <t>Ukotvení kmene dřevin třemi kůly D do 0,1 m délky do 2 m včetně šesti příček</t>
  </si>
  <si>
    <t>CS ÚRS 2017 01</t>
  </si>
  <si>
    <t>-12780414</t>
  </si>
  <si>
    <t>Ukotvení dřeviny kůly třemi kůly, délky přes 1 do 2 m</t>
  </si>
  <si>
    <t>44</t>
  </si>
  <si>
    <t>184813121.1</t>
  </si>
  <si>
    <t>Ochrana dřevin před okusem mechanicky pletivem v rovině a svahu do 1:5</t>
  </si>
  <si>
    <t>-724613178</t>
  </si>
  <si>
    <t>Ochrana dřevin před okusem zvěří mechanicky v rovině nebo ve svahu do 1:5, pletivem, výšky do 2 m</t>
  </si>
  <si>
    <t>45</t>
  </si>
  <si>
    <t>184813134</t>
  </si>
  <si>
    <t>Ochrana listnatých dřevin přes 70 cm před okusem chemickým nátěrem v rovině a svahu do 1:5, včetně přípravku</t>
  </si>
  <si>
    <t>100 kus</t>
  </si>
  <si>
    <t>CS ÚRS 2019 02</t>
  </si>
  <si>
    <t>-1040155381</t>
  </si>
  <si>
    <t>Ochrana dřevin před okusem zvěří chemicky nátěrem, v rovině nebo ve svahu do 1:5 listnatých, výšky přes 70 cm, včetně přípravku</t>
  </si>
  <si>
    <t>46</t>
  </si>
  <si>
    <t>185802114</t>
  </si>
  <si>
    <t>Hnojení půdy umělým hnojivem k jednotlivým rostlinám v rovině a svahu do 1:5</t>
  </si>
  <si>
    <t>523533269</t>
  </si>
  <si>
    <t>Hnojení půdy nebo trávníku v rovině nebo na svahu do 1:5 umělým hnojivem s rozdělením k jednotlivým rostlinám</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</si>
  <si>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</si>
  <si>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730*0,00005</t>
  </si>
  <si>
    <t>47</t>
  </si>
  <si>
    <t>-714761090</t>
  </si>
  <si>
    <t>Poznámka k položce:
Hnojivo v tabletách</t>
  </si>
  <si>
    <t>48</t>
  </si>
  <si>
    <t>185804311</t>
  </si>
  <si>
    <t>Zalití rostlin vodou plocha do 20 m2</t>
  </si>
  <si>
    <t>726293533</t>
  </si>
  <si>
    <t>Zalití rostlin vodou plochy záhonů jednotlivě do 20 m2</t>
  </si>
  <si>
    <t>Poznámka k položce:
zálivka 5x/rok vč. dodávky vody</t>
  </si>
  <si>
    <t>730*5*0,02</t>
  </si>
  <si>
    <t>49</t>
  </si>
  <si>
    <t>185851121</t>
  </si>
  <si>
    <t>Dovoz vody pro zálivku rostlin za vzdálenost do 1000 m</t>
  </si>
  <si>
    <t>-788681933</t>
  </si>
  <si>
    <t>Dovoz vody pro zálivku rostlin na vzdálenost do 1000 m</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</si>
  <si>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</si>
  <si>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Zakládání</t>
  </si>
  <si>
    <t>50</t>
  </si>
  <si>
    <t>211571111</t>
  </si>
  <si>
    <t>Výplň odvodňovacích žeber nebo trativodů štěrkopískem tříděným</t>
  </si>
  <si>
    <t>635021107</t>
  </si>
  <si>
    <t>Výplň kamenivem do rýh odvodňovacích žeber nebo trativodů bez zhutnění, s úpravou povrchu výplně štěrkopískem tříděným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</si>
  <si>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</si>
  <si>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"výplň zasakovacích žeber frakce 32-63 mm" 12,5 * 10</t>
  </si>
  <si>
    <t>"výplň drenážní rýhy fraakce 0,063 - 63 mm" 436 * 0,2</t>
  </si>
  <si>
    <t>51</t>
  </si>
  <si>
    <t>271572211</t>
  </si>
  <si>
    <t>Podsyp pod základové konstrukce se zhutněním z netříděného štěrkopísku</t>
  </si>
  <si>
    <t>1243203125</t>
  </si>
  <si>
    <t>Podsyp pod základové konstrukce se zhutněním a urovnáním povrchu ze štěrkopísku netříděného</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</si>
  <si>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</si>
  <si>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6*0,2*0,96</t>
  </si>
  <si>
    <t>52</t>
  </si>
  <si>
    <t>273313711</t>
  </si>
  <si>
    <t>Základové desky z betonu tř. C 20/25</t>
  </si>
  <si>
    <t>1954570042</t>
  </si>
  <si>
    <t>Základy z betonu prostého desky z betonu kamenem neprokládaného tř. C 20/25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</si>
  <si>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</si>
  <si>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Svislé a kompletní konstrukce</t>
  </si>
  <si>
    <t>53</t>
  </si>
  <si>
    <t>348951240</t>
  </si>
  <si>
    <t>Oplocení kultur v 1,5 m s 5 až 7 řadami ocelového drátu</t>
  </si>
  <si>
    <t>m</t>
  </si>
  <si>
    <t>-316869524</t>
  </si>
  <si>
    <t>Oplocení lesních kultur dřevěnými kůly průměru do 120 mm, bez impregnace, v osové vzdálenosti 3 m, v oplocení výšky 1,5 m, s 5 až 7 řadami ocelového drátu taženého, průměru 3 mm</t>
  </si>
  <si>
    <t xml:space="preserve">Poznámka k souboru cen:
1. V cenách -2161 až -2262 jsou započteny i náklady na zemní práce pro osazení sloupků vrat.
2. Výškou plotu se rozumí svislá vzdálenost mezi terénem a nejvyšším bodem madla, popř. nejvýše položeným taženým drátem.
3. Výškou vrat se rozumí svislá vzdálenost mezi terénem a horním koncem plotové tyčky.
4. Šířkou vrat se rozumí vodorovná vzdálenost mezi sloupky, na kterých jsou vrata zavěšena.
</t>
  </si>
  <si>
    <t>54</t>
  </si>
  <si>
    <t>348952262</t>
  </si>
  <si>
    <t>Vrata z plotových tyček v 1,5 m plochy nad 2 do 10 m2</t>
  </si>
  <si>
    <t>72837716</t>
  </si>
  <si>
    <t>Oplocení lesních kultur dřevěnými kůly vrata z plotových tyček, výšky 1,5 m, plochy přes 2 do 10 m2</t>
  </si>
  <si>
    <t>Vodorovné konstrukce</t>
  </si>
  <si>
    <t>55</t>
  </si>
  <si>
    <t>451319777</t>
  </si>
  <si>
    <t>Příplatek ZKD 10 mm tl přes 100 mm u podkladu nebo lože pod dlažbu z betonu</t>
  </si>
  <si>
    <t>263021558</t>
  </si>
  <si>
    <t>Podklad nebo lože pod dlažbu (přídlažbu) Příplatek k cenám za každých dalších i započatých 10 mm tloušťky podkladu nebo lože přes 100 mm z betonu prostého</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</si>
  <si>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</si>
  <si>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Komunikace pozemní</t>
  </si>
  <si>
    <t>56</t>
  </si>
  <si>
    <t>58530171</t>
  </si>
  <si>
    <t>vápno nehašené CL 90-Q pro úpravu zemin bezprašné</t>
  </si>
  <si>
    <t>-1766272389</t>
  </si>
  <si>
    <t>Poznámka k položce:
Druh a procentické množství hydraulického pojiva se určí laboratorním rozborem</t>
  </si>
  <si>
    <t>3580*0,35*0,03*0,8</t>
  </si>
  <si>
    <t>57</t>
  </si>
  <si>
    <t>561061121</t>
  </si>
  <si>
    <t>Zřízení podkladu ze zeminy upravené vápnem, cementem, směsnými pojivy tl 400 mm plochy do 5000 m2</t>
  </si>
  <si>
    <t>2135413238</t>
  </si>
  <si>
    <t>Zřízení podkladu ze zeminy upravené hydraulickými pojivy vápnem, cementem nebo směsnými pojivy (materiál ve specifikaci) s rozprostřením, promísením, vlhčením, zhutněním a ošetřením vodou plochy přes 1 000 do 5 000 m2, tloušťka po zhutnění přes 350 do 400 mm</t>
  </si>
  <si>
    <t xml:space="preserve">Poznámka k souboru cen:
1. Ceny lze použít i v případě, že se vlastnosti zeminy zlepší nakupovaným materiálem, který se oceňuje ve specifikaci.
2. V cenách nejsou započteny náklady na odkop a srovnání zeminy, příp. získání zeminy a rozprostření zeminy do patřičných nivelet a sklonů před úpravou. Tyto práce se oceňují cenami katalogu 800-1 Zemní práce.
3. V cenách nejsou započteny náklady na dodání hydraulických pojiv a přísad; tato dodávka se oceňuje ve specifikaci. Doporučené množství pojiva v % objemové hmotnosti zhutněné zeminy:
a) u cen 561 0.-11 pro úpravu vápnem, cementem a směsným i pojivy
- vápno, bezprašné vápno ............................2-3 %
- cement .......................................................4-6 %
- směsná hydraulická pojiva ........................2-5 %
b) u cen 561 0.-12 cementem s přísadami na bázi zeolitů a minerálů
- cement .......................................................9-14 %
- pojiva ...............................................0,09- 0,14 %
4. Předpokládaná objemová hmotnost zeminy je 1 750 kg/m3 .
5. Přesné množství pojiva se stanoví inženýrsko-geologickým průzkumem na základě průkazní zkoušky.
6. Orientační hmotnosti pojiva na 1 m3 zhutněné zeminy je uvedena v příloze č. 5, tabulce č. 1.
7. Hmotnost přidávaného pojiva se nezapočítává do výpočtu přesunu hmot.
8. V cenách nejsou započteny náklady na odstranění překážek nebo objektů.
9. Ceny 561 01-11.. pro tl. vrstvy 150 mm a ceny 561 02-11.. pro tl. vrstvy 200 mm jsou určeny především pro cyklostezky. Doporučené množství pojiva pro cyklostezky je 8-10 % objemové hmotnosti zeminy.
</t>
  </si>
  <si>
    <t>58</t>
  </si>
  <si>
    <t>564851111</t>
  </si>
  <si>
    <t>Podklad ze štěrkodrtě ŠD tl 150 mm</t>
  </si>
  <si>
    <t>151891355</t>
  </si>
  <si>
    <t>Podklad ze štěrkodrti ŠD s rozprostřením a zhutněním, po zhutnění tl. 150 mm</t>
  </si>
  <si>
    <t>716*4</t>
  </si>
  <si>
    <t>59</t>
  </si>
  <si>
    <t>564861111</t>
  </si>
  <si>
    <t>Podklad ze štěrkodrtě ŠD tl 200 mm</t>
  </si>
  <si>
    <t>519274100</t>
  </si>
  <si>
    <t>Podklad ze štěrkodrti ŠD s rozprostřením a zhutněním, po zhutnění tl. 200 mm</t>
  </si>
  <si>
    <t>716*5+100</t>
  </si>
  <si>
    <t>60</t>
  </si>
  <si>
    <t>565166121</t>
  </si>
  <si>
    <t>Asfaltový beton vrstva podkladní ACP 22 (obalované kamenivo OKH) tl 80 mm š přes 3 m</t>
  </si>
  <si>
    <t>80939451</t>
  </si>
  <si>
    <t>Asfaltový beton vrstva podkladní ACP 22 (obalované kamenivo hrubozrnné - OKH) s rozprostřením a zhutněním v pruhu šířky přes 3 m, po zhutnění tl. 80 mm</t>
  </si>
  <si>
    <t xml:space="preserve">Poznámka k souboru cen:
1. Cenami 565 1.-610 lze oceňovat např. chodníky, úzké cesty a vjezdy v pruhu šířky do 1,5 m jakékoliv délky a jednotlivé plochy velikosti do 10 m2.
2. ČSN EN 13108-1 připouští pro ACP 22 pouze tl. 60 až 100 mm.
</t>
  </si>
  <si>
    <t>716*3,5+70</t>
  </si>
  <si>
    <t>61</t>
  </si>
  <si>
    <t>569751111</t>
  </si>
  <si>
    <t>Zpevnění krajnic kamenivem drceným tl 150 mm</t>
  </si>
  <si>
    <t>690699639</t>
  </si>
  <si>
    <t>Zpevnění krajnic nebo komunikací pro pěší s rozprostřením a zhutněním, po zhutnění kamenivem drceným tl. 150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</si>
  <si>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</si>
  <si>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716*0,5</t>
  </si>
  <si>
    <t>62</t>
  </si>
  <si>
    <t>569903311</t>
  </si>
  <si>
    <t>Zřízení zemních krajnic se zhutněním</t>
  </si>
  <si>
    <t>236437219</t>
  </si>
  <si>
    <t>Zřízení zemních krajnic z hornin jakékoliv třídy se zhutněním</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</si>
  <si>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</si>
  <si>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716*0,5*0,3</t>
  </si>
  <si>
    <t>63</t>
  </si>
  <si>
    <t>573111111</t>
  </si>
  <si>
    <t>Postřik živičný infiltrační s posypem z asfaltu množství 0,60 kg/m2</t>
  </si>
  <si>
    <t>-855540347</t>
  </si>
  <si>
    <t>Postřik infiltrační PI z asfaltu silničního s posypem kamenivem, v množství 0,60 kg/m2</t>
  </si>
  <si>
    <t>64</t>
  </si>
  <si>
    <t>573211111</t>
  </si>
  <si>
    <t>Postřik živičný spojovací z asfaltu v množství 0,60 kg/m2</t>
  </si>
  <si>
    <t>-817626135</t>
  </si>
  <si>
    <t>Postřik spojovací PS bez posypu kamenivem z asfaltu silničního, v množství 0,60 kg/m2</t>
  </si>
  <si>
    <t>65</t>
  </si>
  <si>
    <t>577134121</t>
  </si>
  <si>
    <t>Asfaltový beton vrstva obrusná ACO 11 (ABS) tř. I tl 40 mm š přes 3 m z nemodifikovaného asfaltu</t>
  </si>
  <si>
    <t>742172764</t>
  </si>
  <si>
    <t>Asfaltový beton vrstva obrusná ACO 11 (ABS) s rozprostřením a se zhutněním z nemodifikovaného asfaltu v pruhu šířky přes 3 m tř. I, po zhutnění tl. 40 mm</t>
  </si>
  <si>
    <t xml:space="preserve">Poznámka k souboru cen:
1. Cenami 577 1.-40 lze oceňovat např. chodníky, úzké cesty a vjezdy v pruhu šířky do 1,5 m jakékoliv délky a jednotlivé plochy velikosti do 10 m2.
2. ČSN EN 13108-1 připouští pro ACO 11 pouze tl. 35 až 50 mm.
</t>
  </si>
  <si>
    <t>716*3,5+65</t>
  </si>
  <si>
    <t>66</t>
  </si>
  <si>
    <t>594511111</t>
  </si>
  <si>
    <t>Dlažba z lomového kamene s provedením lože z betonu</t>
  </si>
  <si>
    <t>-1990623263</t>
  </si>
  <si>
    <t>Dlažba nebo přídlažba z lomového kamene lomařsky upraveného rigolového v ploše vodorovné nebo ve sklonu tl. do 250 mm, bez vyplnění spár, s provedením lože tl. 50 mm z betonu</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</si>
  <si>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</si>
  <si>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Trubní vedení</t>
  </si>
  <si>
    <t>67</t>
  </si>
  <si>
    <t>871228111</t>
  </si>
  <si>
    <t>Kladení drenážního potrubí z tvrdého PVC průměru do 150 mm</t>
  </si>
  <si>
    <t>-1268520200</t>
  </si>
  <si>
    <t>Kladení drenážního potrubí z plastických hmot do připravené rýhy z tvrdého PVC, průměru přes 90 do 150 mm</t>
  </si>
  <si>
    <t xml:space="preserve">Poznámka k souboru cen:
1. Ceny 21-9111 a 21-9113 jsou určeny v zemině třídy 1 až 4.
2. Ceny 21-8113, 21-9111 a 21-9113 lze použít i pro potrubí s prefabrikovaným filtrem.
3. V cenách 21-9111 a 21-9113 jsou započteny i náklady na:
a) proříznutí rýhy,
b) vtažení flexibilního potrubí.
4. V cenách nejsou započteny náklady na dodání trub a tvarovek z plastických hmot a kameniva; tyto se oceňují ve specifikaci. Ztratné lze dohodnout ve výši 1 % na dodání trub a tvarovek z plastických hmot a 5% na dodání kameniva.
</t>
  </si>
  <si>
    <t>68</t>
  </si>
  <si>
    <t>PPL.DXZ100</t>
  </si>
  <si>
    <t>Trubka drenážní Pipelife FLEXIBILNÍ DN 100 PVC</t>
  </si>
  <si>
    <t>1026656957</t>
  </si>
  <si>
    <t>69</t>
  </si>
  <si>
    <t>899661311</t>
  </si>
  <si>
    <t>Zřízení filtračního obalu drenážních trubek DN do 130 mm</t>
  </si>
  <si>
    <t>-817344814</t>
  </si>
  <si>
    <t>Zřízení filtračního obalu drenážních trubek ze skelné tkaniny, slaměných rohoží apod. proti zarůstání kořeny, zanášení zemitými částicemi nebo pískem DN do 130</t>
  </si>
  <si>
    <t xml:space="preserve">Poznámka k souboru cen:
1. V cenách nejsou započteny náklady na dodání materiálu pro filtrační obal; materiál se oceňuje ve specifikaci. Ztratné lze dohodnout ve výši 6 %.
</t>
  </si>
  <si>
    <t>Ostatní konstrukce a práce, bourání</t>
  </si>
  <si>
    <t>70</t>
  </si>
  <si>
    <t>40445158</t>
  </si>
  <si>
    <t>sloupek směrový silniční plastový 1,2m</t>
  </si>
  <si>
    <t>-1528952033</t>
  </si>
  <si>
    <t>71</t>
  </si>
  <si>
    <t>912211111</t>
  </si>
  <si>
    <t>Montáž směrového sloupku silničního plastového prosté uložení bez betonového základu</t>
  </si>
  <si>
    <t>-1425265621</t>
  </si>
  <si>
    <t>Montáž směrového sloupku plastového s odrazkou prostým uložením bez betonového základu silničního</t>
  </si>
  <si>
    <t xml:space="preserve">Poznámka k souboru cen:
1. V cenách jsou započteny i náklady:
a) u cen 912 21-1111 a -1112 na vykopání jamek pro sloupky s odhozením výkopku na hromadu nebo naložením na dopravní prostředek,
b) u ceny 912 21-1121 na spojovací materiál,
c) u ceny 912 21-1131 na vyvrtání otvoru a lepidlo.
2. V cenách nejsou započteny náklady:
a) na dodání sloupku, tyto se oceňují ve specifikaci,
b) u ceny 912 21-1131 i na spojovací materiál, který je součástí dodávky sloupku,
c) odklizení výkopku, tyto se oceňují cenami části A 01 katalogu 800-1 Zemní práce.
</t>
  </si>
  <si>
    <t>72</t>
  </si>
  <si>
    <t>919521014</t>
  </si>
  <si>
    <t>Zřízení propustků z trub betonových DN 500</t>
  </si>
  <si>
    <t>-427285848</t>
  </si>
  <si>
    <t>Zřízení propustků a hospodářských přejezdů z trub betonových a železobetonových do DN 500</t>
  </si>
  <si>
    <t xml:space="preserve">Poznámka k souboru cen:
1. V cenách jsou započteny i náklady na:
a) podkladní vrstvu tl. 100 mm z drceného kameniva,
b) montáž potrubí na betonové pražce nebo silniční panely včetně dodávky podkladních prefabrikátů,
c) bednění a obetonování potrubí.
2. V cenách nejsou započteny náklady na:
a) zemní práce,
b) zhotovení čela propustku, které se oceňují cenami souboru 919 .1 -11 Čela propustku,
c) zhotovení podkladní a krycí vrstvy komunikace, které se oceňují cenou 936 56-1111 Podkladní a krycí vrstvy.
3. Dodávka trub se oceňuje ve specifikaci. Ztratné lze dohodnout ve výši 2 %.
</t>
  </si>
  <si>
    <t>73</t>
  </si>
  <si>
    <t>59223022</t>
  </si>
  <si>
    <t>trouba betonová hrdlová DN 500</t>
  </si>
  <si>
    <t>2113981816</t>
  </si>
  <si>
    <t>74</t>
  </si>
  <si>
    <t>919726122</t>
  </si>
  <si>
    <t>Geotextilie pro ochranu, separaci a filtraci netkaná měrná hmotnost do 300 g/m2</t>
  </si>
  <si>
    <t>-613487589</t>
  </si>
  <si>
    <t>Geotextilie netkaná pro ochranu, separaci nebo filtraci měrná hmotnost přes 200 do 300 g/m2</t>
  </si>
  <si>
    <t xml:space="preserve">Poznámka k souboru cen:
1. V cenách jsou započteny i náklady na položení a dodání geotextilie včetně přesahů.
</t>
  </si>
  <si>
    <t>"zasakovací žebra" 24,2 * 10</t>
  </si>
  <si>
    <t>"ochrana drenážní rýhy" 436*1</t>
  </si>
  <si>
    <t>75</t>
  </si>
  <si>
    <t>919735113</t>
  </si>
  <si>
    <t>Řezání stávajícího živičného krytu hl do 150 mm</t>
  </si>
  <si>
    <t>-1945323431</t>
  </si>
  <si>
    <t>Řezání stávajícího živičného krytu nebo podkladu hloubky přes 100 do 150 mm</t>
  </si>
  <si>
    <t xml:space="preserve">Poznámka k souboru cen:
1. V cenách jsou započteny i náklady na spotřebu vody.
</t>
  </si>
  <si>
    <t>76</t>
  </si>
  <si>
    <t>938902203</t>
  </si>
  <si>
    <t>Čištění příkopů ručně š dna do 400 mm objem nánosu do 0,50 m3/m</t>
  </si>
  <si>
    <t>2092261538</t>
  </si>
  <si>
    <t>Čištění příkopů komunikací s odstraněním travnatého porostu nebo nánosu s naložením na dopravní prostředek nebo s přemístěním na hromady na vzdálenost do 20 m ručně při šířce dna do 400 mm a objemu nánosu přes 0,30 do 0,50 m3/m</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</si>
  <si>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</si>
  <si>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998</t>
  </si>
  <si>
    <t>Přesun hmot</t>
  </si>
  <si>
    <t>77</t>
  </si>
  <si>
    <t>998225111</t>
  </si>
  <si>
    <t>Přesun hmot pro pozemní komunikace s krytem z kamene, monolitickým betonovým nebo živičným</t>
  </si>
  <si>
    <t>149659771</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</si>
  <si>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</si>
  <si>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</si>
  <si>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2917-17-1-2 - SO-02 Polní cesta CH3</t>
  </si>
  <si>
    <t xml:space="preserve">    8 -  Trubní vedení</t>
  </si>
  <si>
    <t>575783751</t>
  </si>
  <si>
    <t>13530,90*2,5/100</t>
  </si>
  <si>
    <t>112101101</t>
  </si>
  <si>
    <t>Odstranění stromů listnatých průměru kmene do 300 mm</t>
  </si>
  <si>
    <t>-701809479</t>
  </si>
  <si>
    <t>Odstranění stromů s odřezáním kmene a s odvětvením listnatých, průměru kmene přes 100 do 300 mm</t>
  </si>
  <si>
    <t>121151103</t>
  </si>
  <si>
    <t>Sejmutí ornice plochy do 100 m2 tl vrstvy do 200 mm strojně</t>
  </si>
  <si>
    <t>1247759777</t>
  </si>
  <si>
    <t>Sejmutí ornice strojně při souvislé ploše do 100 m2, tl. vrstvy do 200 mm</t>
  </si>
  <si>
    <t>"TRASA CESTY" "tloušťka skrývky délka cesty" 1602 * "šířka volná + zarovnání s terénem" 4,5</t>
  </si>
  <si>
    <t>"PRŮLEH" "tloušťka skrývky"  "délka průlehu" (117+732) * "průměrná šířka průlehu" 13,5</t>
  </si>
  <si>
    <t>"Rozšíření na sjezdech, výhybnách a křižovatkách" (17*14+3*70)</t>
  </si>
  <si>
    <t>"PŘÍKOP" "tloušťka skrývky"  "délka " (152+70) * "průměrná šířka " 4</t>
  </si>
  <si>
    <t>"Skrývka nad zasakovacími žebry délk*šířka*tlošťka*10ks" 3 * 2 *  10</t>
  </si>
  <si>
    <t>122251107</t>
  </si>
  <si>
    <t>Odkopávky a prokopávky nezapažené v hornině třídy těžitelnosti I, skupiny 3 objem přes 5000 m3 strojně</t>
  </si>
  <si>
    <t>2116449156</t>
  </si>
  <si>
    <t>Odkopávky a prokopávky nezapažené strojně v hornině třídy těžitelnosti I skupiny 3 přes 5 000 m3</t>
  </si>
  <si>
    <t>"Rozšíření při sjezdech a kříženích"(17*14+3*70) * 2,25</t>
  </si>
  <si>
    <t>"profil tělesa cesty" 2,25* "délka cesty"1602</t>
  </si>
  <si>
    <t>"výkop pro zasakovací žebra" 8,5 * 10</t>
  </si>
  <si>
    <t>"výkop průlehu" "délka" (117+732)* "plocha profilu" 5,2</t>
  </si>
  <si>
    <t>"VÝKOP PŘÍKOPŮ" (152+70)*0,6</t>
  </si>
  <si>
    <t>-1706750449</t>
  </si>
  <si>
    <t>132251104</t>
  </si>
  <si>
    <t>Hloubení rýh nezapažených  š do 800 mm v hornině třídy těžitelnosti I, skupiny 3 objem přes 100 m3 strojně</t>
  </si>
  <si>
    <t>1616926183</t>
  </si>
  <si>
    <t>Hloubení nezapažených rýh šířky do 800 mm strojně s urovnáním dna do předepsaného profilu a spádu v hornině třídy těžitelnosti I skupiny 3 přes 100 m3</t>
  </si>
  <si>
    <t>"hloubení drenážní rýhy, délka * plocha profilu" 626*0,2</t>
  </si>
  <si>
    <t>-1797458752</t>
  </si>
  <si>
    <t>9245,5+125,2</t>
  </si>
  <si>
    <t>-1765495585</t>
  </si>
  <si>
    <t>1187752875</t>
  </si>
  <si>
    <t>9370,7*1,7</t>
  </si>
  <si>
    <t>1240455558</t>
  </si>
  <si>
    <t>"TRASA CESTY"  "délka cesty" 1602 * "zarovnání s terénem" 0,7</t>
  </si>
  <si>
    <t>"PRŮLEH" "délka průlehu" (117+732) * "průměrná šířka průlehu" 13,5</t>
  </si>
  <si>
    <t>"PŘÍKOP" "délka " (152+70) * "průměrná šířka " 4</t>
  </si>
  <si>
    <t>"Skrývka nad zasakovacími žebry délk*šířka*tlošťka*10ks" 3 * 2  * 10</t>
  </si>
  <si>
    <t>-1431269386</t>
  </si>
  <si>
    <t>942360955</t>
  </si>
  <si>
    <t>"úprava cestní pláně" 1602 *5</t>
  </si>
  <si>
    <t>239010113</t>
  </si>
  <si>
    <t>"Svahování příkopu" 1,5*(152+70)</t>
  </si>
  <si>
    <t>"Svahování průlehu" 13,5*(117+732)</t>
  </si>
  <si>
    <t>-351210149</t>
  </si>
  <si>
    <t>"zarovnání cesty s terénem"1602*0,5</t>
  </si>
  <si>
    <t>-119961588</t>
  </si>
  <si>
    <t>1254+250+3750</t>
  </si>
  <si>
    <t>1245114451</t>
  </si>
  <si>
    <t>500</t>
  </si>
  <si>
    <t>849046105</t>
  </si>
  <si>
    <t>500*0,125*0,5+5254*0,05*0,5</t>
  </si>
  <si>
    <t>162,6*0,0625 'Přepočtené koeficientem množství</t>
  </si>
  <si>
    <t>1642461902</t>
  </si>
  <si>
    <t>143 "dřeviny přesazované ze stávajcí výsadby"</t>
  </si>
  <si>
    <t>-842014336</t>
  </si>
  <si>
    <t>557680819</t>
  </si>
  <si>
    <t>1238010880</t>
  </si>
  <si>
    <t>1254+3750</t>
  </si>
  <si>
    <t>-92063787</t>
  </si>
  <si>
    <t>250</t>
  </si>
  <si>
    <t>-717831412</t>
  </si>
  <si>
    <t>510*0,05</t>
  </si>
  <si>
    <t>379757468</t>
  </si>
  <si>
    <t>860900532</t>
  </si>
  <si>
    <t>1134232253</t>
  </si>
  <si>
    <t>1420022865</t>
  </si>
  <si>
    <t>R50453</t>
  </si>
  <si>
    <t>2113748205</t>
  </si>
  <si>
    <t>-565745588</t>
  </si>
  <si>
    <t>841587409</t>
  </si>
  <si>
    <t>R50403</t>
  </si>
  <si>
    <t>-694122264</t>
  </si>
  <si>
    <t>1315200416</t>
  </si>
  <si>
    <t>-957209871</t>
  </si>
  <si>
    <t>-1505912896</t>
  </si>
  <si>
    <t>2073463731</t>
  </si>
  <si>
    <t>-1833319159</t>
  </si>
  <si>
    <t>-1953120704</t>
  </si>
  <si>
    <t>334</t>
  </si>
  <si>
    <t>328095026</t>
  </si>
  <si>
    <t>184401111</t>
  </si>
  <si>
    <t>Příprava dřevin k přesazení bez výměny půdy s vyhnojením s balem D do 0,8 m v rovině a svahu do 1:5</t>
  </si>
  <si>
    <t>-1864658578</t>
  </si>
  <si>
    <t>Příprava dřeviny k přesazení v rovině nebo na svahu do 1:5 s balem, při průměru balu přes 0,6 do 0,8 m</t>
  </si>
  <si>
    <t xml:space="preserve">Poznámka k souboru cen:
1. V cenách jsou započteny i náklady na potřebnou zálivku před přípravou dřeviny, základní vyhnojení organickými hnojivy, prolití při záhozu rýhy. Každé další zalití se oceňuje samostatně cenami části C02 souboru cen 185 80-43 Zalití rostlin vodou.
2. Ceny jsou určeny pouze pro přípravu dřevin, které nejsou majetkem dodavatele.
3. Ceny jsou určeny pro přípravu dřeviny k přesazení jedno nebo více vegetačních období před přesazením.
4. Ceny neobsahují náklady na:
a) svázaní a rozvázání rostlin, případně nutné odřezání větví, a ošetření kořenů nožem a stimulátorem; tyto náklady se oceňují individuálně,
b) kotvení; tyto náklady se oceňují:
- cenami části A02 souboru cen 184 20-21 Ukotvení dřeviny třemi a více kůly,
- individuálně.
c) výměnu půdy v rýze.
</t>
  </si>
  <si>
    <t>184502112</t>
  </si>
  <si>
    <t>Vyzvednutí dřeviny k přesazení s balem D do 0,5 m v rovině a svahu do 1:5</t>
  </si>
  <si>
    <t>-450792014</t>
  </si>
  <si>
    <t>Vyzvednutí dřeviny k přesazení s balem v rovině nebo na svahu do 1:5, při průměru balu přes 400 do 500 mm</t>
  </si>
  <si>
    <t xml:space="preserve">Poznámka k souboru cen:
1. Ceny jsou určeny pouze pro vyzvednutí dřeviny, která není majetkem dodavatele.
2. V cenách nejsou započteny náklady na:
a) prolití před vyzvednutím; tyto náklady se oceňují cenami části C02 souboru cen 185 80-43 Zalití rostlin vodou,
b) naložení a přemístění dřeviny; tyto náklady se oceňují individuálně,
c) hloubení jam nebo rýh; tyto náklady se oceňují cenami části A02 souboru cen 183 10-1 . Hloubení jamek nebo 183 10-2 . Hloubení rýh,
d) vysazování dřevin; tyto náklady se oceňují cenami části A02 souboru cen 184 10-21 Výsadba dřeviny s balem do předem vyhloubené jamky se zalitím.
</t>
  </si>
  <si>
    <t>-24854829</t>
  </si>
  <si>
    <t>-502038289</t>
  </si>
  <si>
    <t>184911421</t>
  </si>
  <si>
    <t>Mulčování rostlin kůrou tl. do 0,1 m v rovině a svahu do 1:5</t>
  </si>
  <si>
    <t>1467378352</t>
  </si>
  <si>
    <t>Mulčování vysazených rostlin mulčovací kůrou, tl. do 100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</si>
  <si>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</si>
  <si>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10391100</t>
  </si>
  <si>
    <t>kůra mulčovací VL</t>
  </si>
  <si>
    <t>965451437</t>
  </si>
  <si>
    <t>80*0,103 'Přepočtené koeficientem množství</t>
  </si>
  <si>
    <t>-991396653</t>
  </si>
  <si>
    <t>500*0,00005</t>
  </si>
  <si>
    <t>1671686473</t>
  </si>
  <si>
    <t>-1101818839</t>
  </si>
  <si>
    <t>500*5*0,02</t>
  </si>
  <si>
    <t>-858720893</t>
  </si>
  <si>
    <t>1004893697</t>
  </si>
  <si>
    <t>"výplň zasakovacích žeber frakce 32-63 mm" 8,5 * 10</t>
  </si>
  <si>
    <t>"výplň drenážní rýhy fraakce 0,063 - 63 mm" (626+222) * 0,2</t>
  </si>
  <si>
    <t>-1931504909</t>
  </si>
  <si>
    <t>0,2*6,0*0,96*4</t>
  </si>
  <si>
    <t>-438837299</t>
  </si>
  <si>
    <t>2,3*4</t>
  </si>
  <si>
    <t>1961665818</t>
  </si>
  <si>
    <t>950514086</t>
  </si>
  <si>
    <t>9*4</t>
  </si>
  <si>
    <t>1454661547</t>
  </si>
  <si>
    <t>8010*0,35*0,03*0,8</t>
  </si>
  <si>
    <t>-739485156</t>
  </si>
  <si>
    <t>806823450</t>
  </si>
  <si>
    <t>1602*4</t>
  </si>
  <si>
    <t>715218427</t>
  </si>
  <si>
    <t>1602*5+420</t>
  </si>
  <si>
    <t>-910645641</t>
  </si>
  <si>
    <t>1602*3,5+(17*14+3*70)</t>
  </si>
  <si>
    <t>-2023556520</t>
  </si>
  <si>
    <t>1602*0,5</t>
  </si>
  <si>
    <t>-1378326585</t>
  </si>
  <si>
    <t>1602*0,5*0,3</t>
  </si>
  <si>
    <t>-2029014392</t>
  </si>
  <si>
    <t>1893823487</t>
  </si>
  <si>
    <t>(4*2)*4 "čtyři sjezdy s oboustraně  ošetřeným žlabem dl. 4 m spáry"+ "spááry u asfaltových povrchů navazujících cesty" 6,5+16+9</t>
  </si>
  <si>
    <t>-1664785292</t>
  </si>
  <si>
    <t>596412213</t>
  </si>
  <si>
    <t>Kladení dlažby z vegetačních tvárnic pozemních komunikací tl 80 mm přes 300 m2</t>
  </si>
  <si>
    <t>1663613138</t>
  </si>
  <si>
    <t>Kladení dlažby z betonových vegetačních dlaždic pozemních komunikací s ložem z kameniva těženého nebo drceného tl. do 50 mm, s vyplněním spár a vegetačních otvorů, s hutněním vibrováním tl. 80 mm, pro plochy přes 300 m2</t>
  </si>
  <si>
    <t xml:space="preserve">Poznámka k souboru cen: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</si>
  <si>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59245031</t>
  </si>
  <si>
    <t>dlažba plošná betonová vegetační 600x400x100mm</t>
  </si>
  <si>
    <t>1862856117</t>
  </si>
  <si>
    <t xml:space="preserve"> Trubní vedení</t>
  </si>
  <si>
    <t>-2091006271</t>
  </si>
  <si>
    <t>270+356+152+70</t>
  </si>
  <si>
    <t>-450410498</t>
  </si>
  <si>
    <t>-1434943121</t>
  </si>
  <si>
    <t>1481325328</t>
  </si>
  <si>
    <t>-1659152934</t>
  </si>
  <si>
    <t>1497826954</t>
  </si>
  <si>
    <t>4*6</t>
  </si>
  <si>
    <t>1120289953</t>
  </si>
  <si>
    <t>847151635</t>
  </si>
  <si>
    <t>848*1+10*(5,8*4) "délka a šířka textilie v drenáži a počet délka šířka textilie v zasakovacích žebrech"</t>
  </si>
  <si>
    <t>1285310836</t>
  </si>
  <si>
    <t>6,5+9+16</t>
  </si>
  <si>
    <t>-1414495560</t>
  </si>
  <si>
    <t>-921942383</t>
  </si>
  <si>
    <t>2917-17-1-3 - SO-03 Polní cesta CV11</t>
  </si>
  <si>
    <t>-807478468</t>
  </si>
  <si>
    <t>1380*2,5/100</t>
  </si>
  <si>
    <t>1557563904</t>
  </si>
  <si>
    <t>759698583</t>
  </si>
  <si>
    <t xml:space="preserve">"TRASA CESTY" "tloušťka skrývky délka cesty" 115 * "šířka volná + zarovnání s terénem" 4, </t>
  </si>
  <si>
    <t>"PRŮLEH" "tloušťka skrývky"  "délka průlehu" (115) * "průměrná šířka průlehu" 11,5</t>
  </si>
  <si>
    <t>"Rozšíření na sjezdech, výhybnách a křižovatkách" (70)</t>
  </si>
  <si>
    <t>122251105</t>
  </si>
  <si>
    <t>Odkopávky a prokopávky nezapažené v hornině třídy těžitelnosti I, skupiny 3 objem do 1000 m3 strojně</t>
  </si>
  <si>
    <t>-1271645409</t>
  </si>
  <si>
    <t>Odkopávky a prokopávky nezapažené strojně v hornině třídy těžitelnosti I skupiny 3 přes 500 do 1 000 m3</t>
  </si>
  <si>
    <t>"Rozšíření při sjezdech a kříženích"(70) * 2,25</t>
  </si>
  <si>
    <t>"profil tělesa cesty" 2,25* "délka cesty"115</t>
  </si>
  <si>
    <t>"výkop průlehu" "délka" (115)* "plocha profilu" 5,2</t>
  </si>
  <si>
    <t>314467605</t>
  </si>
  <si>
    <t>1387338814</t>
  </si>
  <si>
    <t>1014,25</t>
  </si>
  <si>
    <t>1953290339</t>
  </si>
  <si>
    <t>1539339524</t>
  </si>
  <si>
    <t>1014,250*1,7</t>
  </si>
  <si>
    <t>-1663264597</t>
  </si>
  <si>
    <t>"TRASA CESTY délka cesty" 115 * "šířka volná + zarovnání s terénem"0,5</t>
  </si>
  <si>
    <t>"PRŮLEH"  "délka průlehu" (115) * "průměrná šířka průlehu" 11,5</t>
  </si>
  <si>
    <t>-1272150600</t>
  </si>
  <si>
    <t>448755354</t>
  </si>
  <si>
    <t>"úprava cestní pláně" 115 *5</t>
  </si>
  <si>
    <t>-528281292</t>
  </si>
  <si>
    <t>"Svahování průlehu" 13,5*115</t>
  </si>
  <si>
    <t>-1717801365</t>
  </si>
  <si>
    <t>"zarovnání cesty s terénem"115*0,5</t>
  </si>
  <si>
    <t>-519866867</t>
  </si>
  <si>
    <t>189+30+400</t>
  </si>
  <si>
    <t>888083248</t>
  </si>
  <si>
    <t>2050055135</t>
  </si>
  <si>
    <t>50*0,125*0,5+619*0,05*0,5</t>
  </si>
  <si>
    <t>18,6*0,0625 'Přepočtené koeficientem množství</t>
  </si>
  <si>
    <t>161643202</t>
  </si>
  <si>
    <t>30 "dřeviny přesazované"</t>
  </si>
  <si>
    <t>1933264616</t>
  </si>
  <si>
    <t>30 "Quercus + Carpinus"</t>
  </si>
  <si>
    <t>1498488459</t>
  </si>
  <si>
    <t>1857817930</t>
  </si>
  <si>
    <t>189+400</t>
  </si>
  <si>
    <t>1475489511</t>
  </si>
  <si>
    <t>870676685</t>
  </si>
  <si>
    <t>1862861045</t>
  </si>
  <si>
    <t>80*0,05</t>
  </si>
  <si>
    <t>-333664644</t>
  </si>
  <si>
    <t>-247669824</t>
  </si>
  <si>
    <t>1978311286</t>
  </si>
  <si>
    <t>-1886426203</t>
  </si>
  <si>
    <t>-1896876009</t>
  </si>
  <si>
    <t>-255906976</t>
  </si>
  <si>
    <t>872406584</t>
  </si>
  <si>
    <t>395773668</t>
  </si>
  <si>
    <t>-1571377603</t>
  </si>
  <si>
    <t>1034852036</t>
  </si>
  <si>
    <t>-820699444</t>
  </si>
  <si>
    <t>-870043692</t>
  </si>
  <si>
    <t>1184643757</t>
  </si>
  <si>
    <t>-570466106</t>
  </si>
  <si>
    <t>50*0,00005</t>
  </si>
  <si>
    <t>1664562126</t>
  </si>
  <si>
    <t>1730030922</t>
  </si>
  <si>
    <t>50*5*0,02</t>
  </si>
  <si>
    <t>848104487</t>
  </si>
  <si>
    <t>-1778836382</t>
  </si>
  <si>
    <t>0,2*6*0,96*1</t>
  </si>
  <si>
    <t>-1311393032</t>
  </si>
  <si>
    <t>2,4*1</t>
  </si>
  <si>
    <t>-1435997463</t>
  </si>
  <si>
    <t>-355360227</t>
  </si>
  <si>
    <t>-515662547</t>
  </si>
  <si>
    <t>575*0,35*0,03*0,8</t>
  </si>
  <si>
    <t>710851213</t>
  </si>
  <si>
    <t>575</t>
  </si>
  <si>
    <t>-771370114</t>
  </si>
  <si>
    <t>115*4</t>
  </si>
  <si>
    <t>-1048657070</t>
  </si>
  <si>
    <t>115*5+60</t>
  </si>
  <si>
    <t>-1362288580</t>
  </si>
  <si>
    <t>115*3,5+(70)</t>
  </si>
  <si>
    <t>601556379</t>
  </si>
  <si>
    <t>115*0,5</t>
  </si>
  <si>
    <t>2007965231</t>
  </si>
  <si>
    <t>115*0,5*0,3</t>
  </si>
  <si>
    <t>1085259636</t>
  </si>
  <si>
    <t>1157185171</t>
  </si>
  <si>
    <t>(1*2)*4 " sjezdy s oboustraně  ošetřeným žlabem dl. 4 m spáry"+ "spáry u asfaltových povrchů navazujících cesty" 17</t>
  </si>
  <si>
    <t>-1160591078</t>
  </si>
  <si>
    <t>712205473</t>
  </si>
  <si>
    <t>1*6</t>
  </si>
  <si>
    <t>-1607768181</t>
  </si>
  <si>
    <t>2089772430</t>
  </si>
  <si>
    <t>2917-17-2 - ČÁST VODOHOSPODÁŘSKÁ OPATŘENÍ</t>
  </si>
  <si>
    <t>2917-17-2-4 - SO-04 Poldr Třebom</t>
  </si>
  <si>
    <t>1 - Zemní práce</t>
  </si>
  <si>
    <t>2 - Základy a zvláštní zakládání</t>
  </si>
  <si>
    <t>3 - Svislé a kompletní konstrukce</t>
  </si>
  <si>
    <t>4 - Vodorovné konstrukce</t>
  </si>
  <si>
    <t>5 - Komunikace</t>
  </si>
  <si>
    <t>8 - Trubní vedení</t>
  </si>
  <si>
    <t>9 - Ostatní konstrukce a práce, bourání</t>
  </si>
  <si>
    <t>93 - Dokončovací práce inženýrských staveb</t>
  </si>
  <si>
    <t>997 - Přesun sutě</t>
  </si>
  <si>
    <t>998 - Přesun hmot</t>
  </si>
  <si>
    <t>M23 - Montáže potrubí</t>
  </si>
  <si>
    <t>762 - Konstrukce tesařské</t>
  </si>
  <si>
    <t>767 - Konstrukce zámečnické</t>
  </si>
  <si>
    <t>122251406</t>
  </si>
  <si>
    <t>Vykopávky v zemníku na suchu v hornině třídy těžitelnosti I, skupiny 3 objem do 5000 m3 strojně</t>
  </si>
  <si>
    <t>708671685</t>
  </si>
  <si>
    <t>Vykopávky v zemnících na suchu strojně zapažených i nezapažených v hornině třídy těžitelnosti I skupiny 3 přes 1 000 do 5 000 m3</t>
  </si>
  <si>
    <t>162201411</t>
  </si>
  <si>
    <t>Vodorovné přemístění kmenů stromů listnatých do 1 km D kmene do 300 mm</t>
  </si>
  <si>
    <t>-2105416735</t>
  </si>
  <si>
    <t>Vodorovné přemístění větví, kmenů nebo pařezů s naložením, složením a dopravou do 1000 m kmenů stromů listnatých, průměru přes 100 do 300 mm</t>
  </si>
  <si>
    <t>1360847833</t>
  </si>
  <si>
    <t>162201413</t>
  </si>
  <si>
    <t>Vodorovné přemístění kmenů stromů listnatých do 1 km D kmene do 700 mm</t>
  </si>
  <si>
    <t>-1396027384</t>
  </si>
  <si>
    <t>Vodorovné přemístění větví, kmenů nebo pařezů s naložením, složením a dopravou do 1000 m kmenů stromů listnatých, průměru přes 500 do 700 mm</t>
  </si>
  <si>
    <t>162301931</t>
  </si>
  <si>
    <t>Příplatek k vodorovnému přemístění větví stromů listnatých D kmene do 300 mm ZKD 1 km</t>
  </si>
  <si>
    <t>1502113350</t>
  </si>
  <si>
    <t>Vodorovné přemístění větví, kmenů nebo pařezů s naložením, složením a dopravou Příplatek k cenám za každých dalších i započatých 1000 m přes 1000 m větví stromů listnatých, průměru kmene přes 100 do 300 mm</t>
  </si>
  <si>
    <t>-1851915682</t>
  </si>
  <si>
    <t>162301933</t>
  </si>
  <si>
    <t>Příplatek k vodorovnému přemístění větví stromů listnatých D kmene do 700 mm ZKD 1 km</t>
  </si>
  <si>
    <t>-372991715</t>
  </si>
  <si>
    <t>Vodorovné přemístění větví, kmenů nebo pařezů s naložením, složením a dopravou Příplatek k cenám za každých dalších i započatých 1000 m přes 1000 m větví stromů listnatých, průměru kmene přes 500 do 700 mm</t>
  </si>
  <si>
    <t>162301951</t>
  </si>
  <si>
    <t>Příplatek k vodorovnému přemístění kmenů stromů listnatých D kmene do 300 mm ZKD 1 km</t>
  </si>
  <si>
    <t>-926830651</t>
  </si>
  <si>
    <t>Vodorovné přemístění větví, kmenů nebo pařezů s naložením, složením a dopravou Příplatek k cenám za každých dalších i započatých 1000 m přes 1000 m kmenů stromů listnatých, o průměru přes 100 do 300 mm</t>
  </si>
  <si>
    <t>-1994005776</t>
  </si>
  <si>
    <t>162301953</t>
  </si>
  <si>
    <t>Příplatek k vodorovnému přemístění kmenů stromů listnatých D kmene do 700 mm ZKD 1 km</t>
  </si>
  <si>
    <t>533162902</t>
  </si>
  <si>
    <t>Vodorovné přemístění větví, kmenů nebo pařezů s naložením, složením a dopravou Příplatek k cenám za každých dalších i započatých 1000 m přes 1000 m kmenů stromů listnatých, o průměru přes 500 do 700 mm</t>
  </si>
  <si>
    <t>162301971</t>
  </si>
  <si>
    <t>Příplatek k vodorovnému přemístění pařezů D 300 mm ZKD 1 km</t>
  </si>
  <si>
    <t>-617061967</t>
  </si>
  <si>
    <t>Vodorovné přemístění větví, kmenů nebo pařezů s naložením, složením a dopravou Příplatek k cenám za každých dalších i započatých 1000 m přes 1000 m pařezů kmenů, průměru přes 100 do 300 mm</t>
  </si>
  <si>
    <t>1193710501</t>
  </si>
  <si>
    <t>162301973</t>
  </si>
  <si>
    <t>Příplatek k vodorovnému přemístění pařezů D 700 mm ZKD 1 km</t>
  </si>
  <si>
    <t>-861592392</t>
  </si>
  <si>
    <t>Vodorovné přemístění větví, kmenů nebo pařezů s naložením, složením a dopravou Příplatek k cenám za každých dalších i započatých 1000 m přes 1000 m pařezů kmenů, průměru přes 500 do 700 mm</t>
  </si>
  <si>
    <t>-805913520</t>
  </si>
  <si>
    <t>R0260001</t>
  </si>
  <si>
    <t>olše lepkavá - alnus glutinosa 100-150cm</t>
  </si>
  <si>
    <t>1231256511</t>
  </si>
  <si>
    <t>R54410</t>
  </si>
  <si>
    <t>Vrba bílá</t>
  </si>
  <si>
    <t>1608510777</t>
  </si>
  <si>
    <t>R54411</t>
  </si>
  <si>
    <t>Jasan ztepilý</t>
  </si>
  <si>
    <t>251652599</t>
  </si>
  <si>
    <t>R05214420</t>
  </si>
  <si>
    <t>Příčka s úvazem</t>
  </si>
  <si>
    <t>512</t>
  </si>
  <si>
    <t>-128831735</t>
  </si>
  <si>
    <t>3*25</t>
  </si>
  <si>
    <t>-1191980050</t>
  </si>
  <si>
    <t>25*0,1</t>
  </si>
  <si>
    <t>836464143</t>
  </si>
  <si>
    <t>111209111</t>
  </si>
  <si>
    <t>Spálení proutí a klestu</t>
  </si>
  <si>
    <t>-457102253</t>
  </si>
  <si>
    <t>Spálení proutí, klestu z prořezávek a odstraněných křovin pro jakoukoliv dřevinu</t>
  </si>
  <si>
    <t>111251111</t>
  </si>
  <si>
    <t>Drcení ořezaných větví D do 100 mm s odvozem do 20 km</t>
  </si>
  <si>
    <t>-1484172867</t>
  </si>
  <si>
    <t>Drcení ořezaných větví strojně - (štěpkování) s naložením na dopravní prostředek a odvozem drtě do 20 km a se složením o průměru větví do 100 mm</t>
  </si>
  <si>
    <t xml:space="preserve">Poznámka k souboru cen:
1. V cenách nejsou započteny náklady na uložení drti na skládku.
2. Měří se objem nadrcené hmoty.
</t>
  </si>
  <si>
    <t>112151014</t>
  </si>
  <si>
    <t>Volné kácení stromů s rozřezáním a odvětvením D kmene do 500 mm</t>
  </si>
  <si>
    <t>846284478</t>
  </si>
  <si>
    <t>Pokácení stromu volné v celku s odřezáním kmene a s odvětvením průměru kmene přes 400 do 500 mm</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</si>
  <si>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6. Práce jsou prováděné technikou volného kácení.
</t>
  </si>
  <si>
    <t>112151016</t>
  </si>
  <si>
    <t>Volné kácení stromů s rozřezáním a odvětvením D kmene do 700 mm</t>
  </si>
  <si>
    <t>-627508941</t>
  </si>
  <si>
    <t>Pokácení stromu volné v celku s odřezáním kmene a s odvětvením průměru kmene přes 600 do 700 mm</t>
  </si>
  <si>
    <t>112151112</t>
  </si>
  <si>
    <t>Směrové kácení stromů s rozřezáním a odvětvením D kmene do 300 mm</t>
  </si>
  <si>
    <t>-1865527264</t>
  </si>
  <si>
    <t>Pokácení stromu směrové v celku s odřezáním kmene a s odvětvením průměru kmene přes 200 do 300 mm</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</si>
  <si>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t>
  </si>
  <si>
    <t>112201101</t>
  </si>
  <si>
    <t>Odstranění pařezů D do 300 mm</t>
  </si>
  <si>
    <t>-978848329</t>
  </si>
  <si>
    <t>Odstranění pařezů strojně s jejich vykopáním, vytrháním nebo odstřelením průměru přes 100 do 300 mm</t>
  </si>
  <si>
    <t>112201102</t>
  </si>
  <si>
    <t>-1220977329</t>
  </si>
  <si>
    <t>112201103</t>
  </si>
  <si>
    <t>Odstranění pařezů D do 700 mm</t>
  </si>
  <si>
    <t>731404186</t>
  </si>
  <si>
    <t>Odstranění pařezů strojně s jejich vykopáním, vytrháním nebo odstřelením průměru přes 500 do 700 mm</t>
  </si>
  <si>
    <t>115101201</t>
  </si>
  <si>
    <t>Čerpání vody na dopravní výšku do 10 m průměrný přítok do 500 l/min</t>
  </si>
  <si>
    <t>hod</t>
  </si>
  <si>
    <t>-1126913432</t>
  </si>
  <si>
    <t>Čerpání vody na dopravní výšku do 10 m s uvažovaným průměrným přítokem do 500 l/min</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</si>
  <si>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</si>
  <si>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115101301</t>
  </si>
  <si>
    <t>Pohotovost čerpací soupravy pro dopravní výšku do 10 m přítok do 500 l/min</t>
  </si>
  <si>
    <t>den</t>
  </si>
  <si>
    <t>-1867259291</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</si>
  <si>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</si>
  <si>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</si>
  <si>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121151123</t>
  </si>
  <si>
    <t>Sejmutí ornice plochy přes 500 m2 tl vrstvy do 200 mm strojně</t>
  </si>
  <si>
    <t>855591684</t>
  </si>
  <si>
    <t>Sejmutí ornice strojně při souvislé ploše přes 500 m2, tl. vrstvy do 200 mm</t>
  </si>
  <si>
    <t>8800</t>
  </si>
  <si>
    <t>-64113687</t>
  </si>
  <si>
    <t>"funkční objekt" 200</t>
  </si>
  <si>
    <t>"zavazovací zámek" 603,3</t>
  </si>
  <si>
    <t>162201401</t>
  </si>
  <si>
    <t>Vodorovné přemístění větví stromů listnatých do 1 km D kmene do 300 mm</t>
  </si>
  <si>
    <t>823199290</t>
  </si>
  <si>
    <t>Vodorovné přemístění větví, kmenů nebo pařezů s naložením, složením a dopravou do 1000 m větví stromů listnatých, průměru kmene přes 100 do 300 mm</t>
  </si>
  <si>
    <t>-1423916763</t>
  </si>
  <si>
    <t>162201403</t>
  </si>
  <si>
    <t>Vodorovné přemístění větví stromů listnatých do 1 km D kmene do 700 mm</t>
  </si>
  <si>
    <t>2074988276</t>
  </si>
  <si>
    <t>Vodorovné přemístění větví, kmenů nebo pařezů s naložením, složením a dopravou do 1000 m větví stromů listnatých, průměru kmene přes 500 do 700 mm</t>
  </si>
  <si>
    <t>-378185214</t>
  </si>
  <si>
    <t>1658979416</t>
  </si>
  <si>
    <t>162201423</t>
  </si>
  <si>
    <t>Vodorovné přemístění pařezů do 1 km D do 700 mm</t>
  </si>
  <si>
    <t>-2052457853</t>
  </si>
  <si>
    <t>Vodorovné přemístění větví, kmenů nebo pařezů s naložením, složením a dopravou do 1000 m pařezů kmenů, průměru přes 500 do 700 mm</t>
  </si>
  <si>
    <t>162351103</t>
  </si>
  <si>
    <t>Vodorovné přemístění do 500 m výkopku/sypaniny z horniny třídy těžitelnosti I, skupiny 1 až 3</t>
  </si>
  <si>
    <t>-2018025569</t>
  </si>
  <si>
    <t>Vodorovné přemístění výkopku nebo sypaniny po suchu na obvyklém dopravním prostředku, bez naložení výkopku, avšak se složením bez rozhrnutí z horniny třídy těžitelnosti I skupiny 1 až 3 na vzdálenost přes 50 do 500 m</t>
  </si>
  <si>
    <t>4200+2640</t>
  </si>
  <si>
    <t>167151111</t>
  </si>
  <si>
    <t>Nakládání výkopku z hornin třídy těžitelnosti I, skupiny 1 až 3 přes 100 m3</t>
  </si>
  <si>
    <t>-582897342</t>
  </si>
  <si>
    <t>Nakládání, skládání a překládání neulehlého výkopku nebo sypaniny strojně nakládání, množství přes 100 m3, z hornin třídy těžitelnosti I, skupiny 1 až 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</si>
  <si>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</si>
  <si>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"ornice" 2640</t>
  </si>
  <si>
    <t>"zemník"4200</t>
  </si>
  <si>
    <t>171103202</t>
  </si>
  <si>
    <t>Uložení sypanin z horniny třídy těžitelnosti I a II, skupiny 1 až 4 do hrází nádrží se zhutněním 100 % PS C s příměsí jílu do 50 %</t>
  </si>
  <si>
    <t>1805661795</t>
  </si>
  <si>
    <t>Uložení netříděných sypanin do zemních hrází z hornin třídy těžitelnosti I a II, skupiny 1 až 4 pro jakoukoliv šířku koruny přehradních a jiných vodních nádrží se zhutněním do 100 % PS - koef. C s příměsí jílové hlíny přes 20 do 50 % objemu</t>
  </si>
  <si>
    <t xml:space="preserve">Poznámka k souboru cen:
1. Ceny nelze použít pro rozšíření návodního nebo vzdušného líce zemních hrází, jehož šířka je menší než 3 m; toto rozšíření se ocení cenou 172 15-3102 Zřízení těsnícího jádra nebo šířky těsnící vrstvy přes 1 do 3 m.
</t>
  </si>
  <si>
    <t>174101101</t>
  </si>
  <si>
    <t>Zásyp jam, šachet rýh nebo kolem objektů sypaninou se zhutněním</t>
  </si>
  <si>
    <t>-1004975177</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</si>
  <si>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</si>
  <si>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</si>
  <si>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"funkční blok" 100</t>
  </si>
  <si>
    <t>181102301</t>
  </si>
  <si>
    <t>Úprava pláně pro silnice a dálnice v zářezech bez zhutnění</t>
  </si>
  <si>
    <t>616623889</t>
  </si>
  <si>
    <t>Úprava pláně na stavbách silnic a dálnic strojně v zářezech mimo skalních bez zhutnění</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</si>
  <si>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</si>
  <si>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"zátopa" 4120</t>
  </si>
  <si>
    <t>181151331</t>
  </si>
  <si>
    <t>Plošná úprava terénu přes 500 m2 zemina tř 1 až 4 nerovnosti do 200 mm v rovinně a svahu do 1:5</t>
  </si>
  <si>
    <t>-55791897</t>
  </si>
  <si>
    <t>Plošná úprava terénu v zemině tř. 1 až 4 s urovnáním povrchu bez doplnění ornice souvislé plochy přes 500 m2 při nerovnostech terénu přes 150 do 200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</si>
  <si>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171 15 ...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</si>
  <si>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"LB po kácení" 2000</t>
  </si>
  <si>
    <t>181202305</t>
  </si>
  <si>
    <t>Úprava pláně pro silnice a dálnice na násypech se zhutněním</t>
  </si>
  <si>
    <t>-978101527</t>
  </si>
  <si>
    <t>Úprava pláně na stavbách silnic a dálnic strojně na násypech se zhutněním</t>
  </si>
  <si>
    <t>15*195/2</t>
  </si>
  <si>
    <t>181301113</t>
  </si>
  <si>
    <t>-886417853</t>
  </si>
  <si>
    <t>"přebytek ornice na okolní zemědělskou půdu v tl 20 cm" (2640-(115,65+119,505))/0,2</t>
  </si>
  <si>
    <t>"koruna hráze" 3*192,75</t>
  </si>
  <si>
    <t>181411121</t>
  </si>
  <si>
    <t>Založení lučního trávníku výsevem plochy do 1000 m2 v rovině a ve svahu do 1:5</t>
  </si>
  <si>
    <t>1900812210</t>
  </si>
  <si>
    <t>Založení trávníku na půdě předem připravené plochy do 1000 m2 výsevem včetně utažení lučního v rovině nebo na svahu do 1:5</t>
  </si>
  <si>
    <t>"koruna" 3*192,75</t>
  </si>
  <si>
    <t>"okolí nádrže" 500</t>
  </si>
  <si>
    <t>181411122</t>
  </si>
  <si>
    <t>Založení lučního trávníku výsevem plochy do 1000 m2 ve svahu do 1:2</t>
  </si>
  <si>
    <t>2046516503</t>
  </si>
  <si>
    <t>Založení trávníku na půdě předem připravené plochy do 1000 m2 výsevem včetně utažení lučního na svahu přes 1:5 do 1:2</t>
  </si>
  <si>
    <t>"svah hráze" 6,2*192,75/2</t>
  </si>
  <si>
    <t>-1037782195</t>
  </si>
  <si>
    <t>182351123</t>
  </si>
  <si>
    <t>Rozprostření ornice pl do 500 m2 ve svahu přes 1:5 tl vrstvy do 200 mm strojně</t>
  </si>
  <si>
    <t>-1893979223</t>
  </si>
  <si>
    <t>Rozprostření a urovnání ornice ve svahu sklonu přes 1:5 strojně při souvislé ploše přes 100 do 500 m2, tl. vrstvy do 200 mm</t>
  </si>
  <si>
    <t>183105214</t>
  </si>
  <si>
    <t>Hloubení jamek s výměnou 50 % půdy zeminy tř 1 až 4 objem do 0,125 m3 ve svahu do 1:1</t>
  </si>
  <si>
    <t>782166202</t>
  </si>
  <si>
    <t>Hloubení jamek pro vysazování rostlin v zemině tř.1 až 4 s výměnou půdy z 50% na svahu přes 1:2 do 1:1, objemu přes 0,05 do 0,125 m3</t>
  </si>
  <si>
    <t>184102114</t>
  </si>
  <si>
    <t>Výsadba dřeviny s balem D do 0,5 m do jamky se zalitím v rovině a svahu do 1:5</t>
  </si>
  <si>
    <t>-886779299</t>
  </si>
  <si>
    <t>Výsadba dřeviny s balem do předem vyhloubené jamky se zalitím v rovině nebo na svahu do 1:5, při průměru balu přes 400 do 500 mm</t>
  </si>
  <si>
    <t>184813121</t>
  </si>
  <si>
    <t>-1211650299</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</si>
  <si>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</si>
  <si>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184911422</t>
  </si>
  <si>
    <t>Mulčování rostlin kůrou tl. do 0,1 m ve svahu do 1:2</t>
  </si>
  <si>
    <t>-1117807331</t>
  </si>
  <si>
    <t>Mulčování vysazených rostlin mulčovací kůrou, tl. do 100 mm na svahu přes 1:5 do 1:2</t>
  </si>
  <si>
    <t>1837656471</t>
  </si>
  <si>
    <t>2050853845</t>
  </si>
  <si>
    <t>185804312</t>
  </si>
  <si>
    <t>Zalití rostlin vodou plocha přes 20 m2</t>
  </si>
  <si>
    <t>1035833489</t>
  </si>
  <si>
    <t>Zalití rostlin vodou plochy záhonů jednotlivě přes 20 m2</t>
  </si>
  <si>
    <t>Poznámka k položce:
5x za rok</t>
  </si>
  <si>
    <t>25*0,02*5</t>
  </si>
  <si>
    <t>-1237365363</t>
  </si>
  <si>
    <t>1100*0,035</t>
  </si>
  <si>
    <t>338950145</t>
  </si>
  <si>
    <t>Osazení kůlů jednotlivě ve svahu do 1:5 se zadusáním do zeminy výška kůlu nad zemí do 3,0 m</t>
  </si>
  <si>
    <t>-1254207878</t>
  </si>
  <si>
    <t>Osazení dřevěných kůlových konstrukcí svislých Příplatek k cenám jednotlivých kůlů do jam se zadusáním do zeminy, výšky kůlů nad terénem přes 2,0 do 3,0 m</t>
  </si>
  <si>
    <t xml:space="preserve">Poznámka k souboru cen:
1. Ceny -0101 až -0126 a -0201 až -0226 jsou určeny pro osazování konstrukcí, ve kterých je osová vzdálenost jednotlivých kůlů menší než 400 mm. Tyto ceny lze použít i pro skupiny kůlů oddělené mezerou větší než 400 mm, přičemž skupiny takto oddělené se oceňují samostatně.
2. Ceny -0131 až -0156 a -0231 až -0256 jsou určeny pro osazování konstrukcí z jednotlivých kůlů, ve kterých je osová vzdálenost kůlů rovna nebo větší než 400 mm.
3. V cenách jsou započteny i náklady na :
a) vytýčení a rozměření trasy
b) řezání kůlů, sražení hran řezných ploch a dvojnásobný impregnační nátěr řezných ploch včetně nákladů na dodání impregnační hmoty.
4. V cenách -0101 až -0105, -0131 až -0135, -0201 až -0205, -0231 až -0235 jsou započteny i náklady na dodání betonových směsí.
5. V cenách -0121 až -0126, -0151 až -0156, -0221 až –0226 a -0251 až -0256 jsou započteny i náklady na zhotovení šablon oblouků a dočasných podpěrných konstrukcí sestav šikmých kůlů.
6. V cenách nejsou započteny náklady na provedení zemních prací; tyto práce se oceňují příslušnými cenami katalogu 800-1 Zemní práce.
7. V cenách -0111 až -0115, -0141 až -0145, -0211 až -0215 a -0241 až -0245 nejsou započteny náklady na případné prohození zeminy; tyto práce, pokud je prohození předepsáno projektem, se oceňují cenou souboru cen 1751 Obsypání objektů katalogu 800-1 Zemní práce.
8. V cenách nejsou započteny náklady na podkladní vrstvy; tyto práce se oceňují cenami souboru cen 451 5 . - . 1 Lože pod potrubí, stoky a drobné objekty části A01 katalogu 827-1 Vedení trubní dálková a přípojná – vodovody a kanalizace.
9. Množství měrných jednotek se určuje u řadových konstrukcí v ose řady, mezi vnějšími hranami krajních kůlů. Prořez lze stanovit ve výši 2%.
</t>
  </si>
  <si>
    <t>-612550883</t>
  </si>
  <si>
    <t>Základy a zvláštní zakládání</t>
  </si>
  <si>
    <t>211571112</t>
  </si>
  <si>
    <t>Výplň odvodňovacích žeber nebo trativodů štěrkopískem netříděným</t>
  </si>
  <si>
    <t>1684385849</t>
  </si>
  <si>
    <t>Výplň kamenivem do rýh odvodňovacích žeber nebo trativodů bez zhutnění, s úpravou povrchu výplně štěrkopískem netříděným</t>
  </si>
  <si>
    <t>1*190</t>
  </si>
  <si>
    <t>R235681111</t>
  </si>
  <si>
    <t>Těsnění hrad.stěn ze zhutněné sypaniny,dodání jílu</t>
  </si>
  <si>
    <t>653036272</t>
  </si>
  <si>
    <t>0,16*1,3*0,6</t>
  </si>
  <si>
    <t>321213345</t>
  </si>
  <si>
    <t>Zdivo nadzákladové z lomového kamene vodních staveb obkladní s vyspárováním</t>
  </si>
  <si>
    <t>-112080105</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</si>
  <si>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</si>
  <si>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</si>
  <si>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43*2*0,25</t>
  </si>
  <si>
    <t>321351010</t>
  </si>
  <si>
    <t>Bednění konstrukcí vodních staveb rovinné - zřízení</t>
  </si>
  <si>
    <t>1944788797</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</si>
  <si>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</si>
  <si>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</si>
  <si>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"zákl. deska" 18*2+3,4*2*1*2</t>
  </si>
  <si>
    <t>"žebro"1,35*4,5*2+5,4*4,5*2</t>
  </si>
  <si>
    <t>"propustek" 4*6*2,8+0,2*2*6+0,75*2*6+4,5*1,6*2+4*0,7*2,8+4*0,2*0,7</t>
  </si>
  <si>
    <t>"křídla" 4*3*3,95+0,7*2*3,95</t>
  </si>
  <si>
    <t>"strop" 2*6</t>
  </si>
  <si>
    <t>"stěny"51,4*4</t>
  </si>
  <si>
    <t>"přemostění"4*2+0,9*3,2*4+0,5*2*3,2</t>
  </si>
  <si>
    <t>"transformační přeliv a požerák" 4,5*1,6+1,25*2*1,6+0,6*2*1,6+0,75*2*1,6</t>
  </si>
  <si>
    <t>321351020</t>
  </si>
  <si>
    <t>Bednění konstrukcí vodních staveb válcově zakřivené - zřízení</t>
  </si>
  <si>
    <t>-279292769</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</si>
  <si>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válcově zakřivených</t>
  </si>
  <si>
    <t>"přelivná hrana" 15,3*3,14*0,7/2</t>
  </si>
  <si>
    <t>"oblouk přelivu" 1,5*3,14*2/2</t>
  </si>
  <si>
    <t>"kašna"1,2*2*1,6+1,6*2*1,6</t>
  </si>
  <si>
    <t>321352010</t>
  </si>
  <si>
    <t>Bednění konstrukcí vodních staveb rovinné - odstranění</t>
  </si>
  <si>
    <t>-2065450600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</si>
  <si>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</si>
  <si>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321352020</t>
  </si>
  <si>
    <t>Bednění konstrukcí vodních staveb válcově zakřivené - odstranění</t>
  </si>
  <si>
    <t>1911603504</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</si>
  <si>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válcově zakřivených</t>
  </si>
  <si>
    <t>321361101</t>
  </si>
  <si>
    <t>Výztuž železobetonových konstrukcí vodních staveb z oceli 10 216 D do 12 mm</t>
  </si>
  <si>
    <t>377072901</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</si>
  <si>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10 216 (E)</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</si>
  <si>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</si>
  <si>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321366111</t>
  </si>
  <si>
    <t>Výztuž železobetonových konstrukcí vodních staveb z oceli 10 505 D do 12 mm</t>
  </si>
  <si>
    <t>2096091612</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</si>
  <si>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</si>
  <si>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321368211</t>
  </si>
  <si>
    <t>Výztuž železobetonových konstrukcí vodních staveb ze svařovaných sítí</t>
  </si>
  <si>
    <t>350868536</t>
  </si>
  <si>
    <t>Výztuž železobetonových konstrukcí vodních staveb přehrad, jezů a plavebních komor, spodní stavby vodních elektráren, jader přehrad, odběrných věží a výpustných zařízení, opěrných zdí, šachet, šachtic a ostatních konstrukcí svařované sítě z ocelových tažených drátů jakéhokoliv druhu oceli jakéhokoliv průměru a roztečí</t>
  </si>
  <si>
    <t>321321116</t>
  </si>
  <si>
    <t>Konstrukce vodních staveb ze ŽB mrazuvzdorného tř. C 30/37</t>
  </si>
  <si>
    <t>-819901825</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</si>
  <si>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30/37</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</si>
  <si>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</si>
  <si>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"zákl. deska" 76*1</t>
  </si>
  <si>
    <t>"křídla"3*0,7*2*3,95</t>
  </si>
  <si>
    <t>"žebro"1,45*1,2*4,5*2</t>
  </si>
  <si>
    <t>"přemostění"0,4*4*2+0,6*2*3,2*0,9</t>
  </si>
  <si>
    <t>"stěny"55*0,85</t>
  </si>
  <si>
    <t>"požerák, transformační přeliv" 7,4*1,6</t>
  </si>
  <si>
    <t>"strop" 2*6*0,4</t>
  </si>
  <si>
    <t>"propustek" 2,8*0,6*6*2+2*0,7*6*0,2+4,5*1,85*1,75-1,3*4,5</t>
  </si>
  <si>
    <t>451315125</t>
  </si>
  <si>
    <t>Podkladní nebo výplňová vrstva z betonu C 16/20 tl do 150 mm</t>
  </si>
  <si>
    <t>1999931158</t>
  </si>
  <si>
    <t>Podkladní a výplňové vrstvy z betonu prostého tloušťky do 150 mm, z betonu C 16/20</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</si>
  <si>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</si>
  <si>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451313111</t>
  </si>
  <si>
    <t>Podklad pod dlažbu z betonu prostého C 20/25 tl přes 150 do 200 mm</t>
  </si>
  <si>
    <t>-781016410</t>
  </si>
  <si>
    <t>Podklad pod dlažbu z betonu prostého bez zvýšených nároků na prostředí tř. C 20/25 tl. přes 150 do 200 mm</t>
  </si>
  <si>
    <t xml:space="preserve">Poznámka k souboru cen:
1. Ceny nelze použít pro beton pod dlažbu dna vývaru; tento beton se oceňuje cenami souboru cen 27 . 31- . . Základové pásy z betonu prostého.
2. V cenách jsou započteny i náklady na zvětšení objemu betonu způsobené nerovností podloží.
</t>
  </si>
  <si>
    <t>7*6,5</t>
  </si>
  <si>
    <t>451571111</t>
  </si>
  <si>
    <t>Lože pod dlažby ze štěrkopísku vrstva tl do 100 mm</t>
  </si>
  <si>
    <t>840388966</t>
  </si>
  <si>
    <t>Lože pod dlažby ze štěrkopísků, tl. vrstvy do 100 mm</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</si>
  <si>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</si>
  <si>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457572114</t>
  </si>
  <si>
    <t>Filtrační vrstvy ze štěrkopísku se zhutněním frakce od 0 až 45 do 0 až 63 mm</t>
  </si>
  <si>
    <t>359743612</t>
  </si>
  <si>
    <t>Filtrační vrstvy jakékoliv tloušťky a sklonu ze štěrkopísků se zhutněním do 10 pojezdů/m3, frakce od 0-45 do 0-63 mm</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</si>
  <si>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</si>
  <si>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"návodní opevnění" 8,5*0,66*192,75*0,15</t>
  </si>
  <si>
    <t>"patní drén" 0,68*185</t>
  </si>
  <si>
    <t>462512161</t>
  </si>
  <si>
    <t>Zához z lomového kamene záhozového hmotnost kamenů do 200 kg bez výplně</t>
  </si>
  <si>
    <t>-1561765589</t>
  </si>
  <si>
    <t>Zához z lomového kamene neupraveného provedený ze břehu nebo z lešení, do sucha nebo do vody záhozového, hmotnost jednotlivých kamenů do 200 kg bez výplně mezer</t>
  </si>
  <si>
    <t xml:space="preserve">Poznámka k souboru cen:
1. V příplatcích jsou započteny náklady na urovnání líce záhozu do projektovaného profilu.
</t>
  </si>
  <si>
    <t>"návodní patka" 0,4*192,75</t>
  </si>
  <si>
    <t>463211153</t>
  </si>
  <si>
    <t>Rovnanina objemu přes 3 m3 z lomového kamene tříděného hmotnosti do 500 kg s urovnáním líce</t>
  </si>
  <si>
    <t>1214127648</t>
  </si>
  <si>
    <t>Rovnanina z lomového kamene neupraveného pro podélné i příčné objekty objemu přes 3 m3 z kamene tříděného, s urovnáním líce a vyklínováním spár úlomky kamene hmotnost jednotlivých kamenů přes 200 do 500 kg</t>
  </si>
  <si>
    <t xml:space="preserve">Poznámka k souboru cen:
1. V cenách -1144, -1145, -1146, -1154, -1155, -1156 a - 1157 jsou započteny i náklady na uložení klestu a na vykopávku hlíny a její přemístění ze vzdálenosti do 20 m.
</t>
  </si>
  <si>
    <t>"skluz"7*0,6*6,5</t>
  </si>
  <si>
    <t>78</t>
  </si>
  <si>
    <t>463212111</t>
  </si>
  <si>
    <t>Rovnanina z lomového kamene upraveného s vyklínováním spár úlomky kamene</t>
  </si>
  <si>
    <t>-2109650778</t>
  </si>
  <si>
    <t>Rovnanina z lomového kamene upraveného, tříděného jakékoliv tloušťky rovnaniny s vyklínováním spár a dutin úlomky kamene</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</si>
  <si>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</si>
  <si>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"opevnění koryta pod propustkem" 10*0,3*6</t>
  </si>
  <si>
    <t>79</t>
  </si>
  <si>
    <t>463451114</t>
  </si>
  <si>
    <t>Prolití kamenné rovnaniny maltou MC 25</t>
  </si>
  <si>
    <t>-1576406692</t>
  </si>
  <si>
    <t>Prolití konstrukce z kamene rovnaniny cementovou maltou MC-25</t>
  </si>
  <si>
    <t xml:space="preserve">Poznámka k souboru cen:
1. Ceny lze použít i pro prolití pohozu případně jiné konstrukce z kameniva.
2. Ceny neplatí pro zpevnění dna nebo svahů drceným kamenivem 63-125 mm prolévaným cementovou maltou s uzavírací vrstvou tl. do 50 mm betonu, na povrchu uhlazenou; tyto práce se oceňují cenami souboru cen 469 52-1 . Zpevnění drceným kamenivem 63-125 mm prolévaným cementovou maltou.
3. Objem se stanoví v m3 cementové malty.
</t>
  </si>
  <si>
    <t>80</t>
  </si>
  <si>
    <t>464531112</t>
  </si>
  <si>
    <t>Pohoz z hrubého drceného kamenivo zrno 63 až 125 mm z terénu</t>
  </si>
  <si>
    <t>2065050776</t>
  </si>
  <si>
    <t>Pohoz dna nebo svahů jakékoliv tloušťky z hrubého drceného kameniva, z terénu, frakce 63 - 125 mm</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</si>
  <si>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</si>
  <si>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9,2*0,66*0,25*192,75</t>
  </si>
  <si>
    <t>81</t>
  </si>
  <si>
    <t>465511111</t>
  </si>
  <si>
    <t>Dlažba z lomového kamene na sucho bez výplně spár plocha do 20 m2 tl 200 mm</t>
  </si>
  <si>
    <t>2049567286</t>
  </si>
  <si>
    <t>Dlažba z lomového kamene upraveného vodorovná nebo plocha ve sklonu do 1:2 s dodáním hmot na sucho, bez výplně spár v ploše do 20 m2, tl. 200 mm</t>
  </si>
  <si>
    <t>82</t>
  </si>
  <si>
    <t>465511512</t>
  </si>
  <si>
    <t>Dlažba z lomového kamene do malty s vyplněním spár maltou a vyspárováním plocha do 20 m2 tl 250 mm</t>
  </si>
  <si>
    <t>-2026765315</t>
  </si>
  <si>
    <t>Dlažba z lomového kamene upraveného vodorovná nebo plocha ve sklonu do 1:2 s dodáním hmot do cementové malty, s vyplněním spár a s vyspárováním cementovou maltou v ploše do 20 m2, tl. 250 mm</t>
  </si>
  <si>
    <t>4+15,5*2+3*3,2</t>
  </si>
  <si>
    <t>83</t>
  </si>
  <si>
    <t>-555304583</t>
  </si>
  <si>
    <t>"opevnění koryta pod propustkem" 10*6</t>
  </si>
  <si>
    <t>Komunikace</t>
  </si>
  <si>
    <t>84</t>
  </si>
  <si>
    <t>R106501</t>
  </si>
  <si>
    <t>závora otočná š. 3,0 m, včetně zámku a dodávky, osazení, bílo-červený nátěr</t>
  </si>
  <si>
    <t>-123714319</t>
  </si>
  <si>
    <t>85</t>
  </si>
  <si>
    <t>820491113</t>
  </si>
  <si>
    <t>Přeseknutí železobetonové trouby DN nad 800 do 1000 mm</t>
  </si>
  <si>
    <t>-1706315975</t>
  </si>
  <si>
    <t>Přeseknutí železobetonové trouby v rovině kolmé nebo skloněné k ose trouby, se začištěním DN přes 800 do 1000 mm</t>
  </si>
  <si>
    <t xml:space="preserve">Poznámka k souboru cen:
1. Množství se stanoví v ks jednotlivých přeseknutí.
</t>
  </si>
  <si>
    <t>86</t>
  </si>
  <si>
    <t>822492111</t>
  </si>
  <si>
    <t>Montáž potrubí z trub TZH s integrovaným těsněním otevřený výkop sklon do 20 % DN 1000</t>
  </si>
  <si>
    <t>1698652064</t>
  </si>
  <si>
    <t>Montáž potrubí z trub železobetonových hrdlových v otevřeném výkopu ve sklonu do 20 % s integrovaným těsněním DN 1000</t>
  </si>
  <si>
    <t>87</t>
  </si>
  <si>
    <t>59222003</t>
  </si>
  <si>
    <t>trouba ŽB hrdlová DN 1000</t>
  </si>
  <si>
    <t>-1330470875</t>
  </si>
  <si>
    <t>88</t>
  </si>
  <si>
    <t>871218113</t>
  </si>
  <si>
    <t>Kladení drenážního potrubí z flexibilního PVC průměru do 65 mm</t>
  </si>
  <si>
    <t>-347462304</t>
  </si>
  <si>
    <t>Kladení drenážního potrubí z plastických hmot do připravené rýhy z flexibilního PVC, průměru do 65 mm</t>
  </si>
  <si>
    <t>89</t>
  </si>
  <si>
    <t>895211131</t>
  </si>
  <si>
    <t>Drenážní šachtice kontrolní z betonových dílců ŠK-80/3 hl do 1,5 m</t>
  </si>
  <si>
    <t>1728607739</t>
  </si>
  <si>
    <t>Drenážní šachtice kontrolní z betonových dílců typ Šk 80/3 hl. do 1,5 m</t>
  </si>
  <si>
    <t>90</t>
  </si>
  <si>
    <t>895211139</t>
  </si>
  <si>
    <t>Příplatek ZKD 0,5 m hloubky drenážní šachtice Šk-80/3</t>
  </si>
  <si>
    <t>1620423341</t>
  </si>
  <si>
    <t>Drenážní šachtice kontrolní z betonových dílců typ Šk 80/3 Příplatek k ceně za každých dalších i započatých 0,5 m hl.</t>
  </si>
  <si>
    <t>91</t>
  </si>
  <si>
    <t>691423149</t>
  </si>
  <si>
    <t>92</t>
  </si>
  <si>
    <t>931994101</t>
  </si>
  <si>
    <t>Těsnění pracovní spáry betonové konstrukce povrchovým těsnicím pásem</t>
  </si>
  <si>
    <t>877117816</t>
  </si>
  <si>
    <t>Těsnění spáry betonové konstrukce pásy, profily, tmely těsnicím pásem povrchovým, spáry pracovní</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</si>
  <si>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</si>
  <si>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93</t>
  </si>
  <si>
    <t>953961113</t>
  </si>
  <si>
    <t>Kotvy chemickým tmelem M 12 hl 110 mm do betonu, ŽB nebo kamene s vyvrtáním otvoru</t>
  </si>
  <si>
    <t>276662937</t>
  </si>
  <si>
    <t>Kotvy chemické s vyvrtáním otvoru do betonu, železobetonu nebo tvrdého kamene tmel, velikost M 12, hloubka 110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</si>
  <si>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náklady na dodání a zasunutí kotevního šroubu do otvoru vyplněného chemickým tmelem nebo patronou a dotažení matice.
</t>
  </si>
  <si>
    <t>94</t>
  </si>
  <si>
    <t>966008114</t>
  </si>
  <si>
    <t>Bourání trubního propustku do DN 1200</t>
  </si>
  <si>
    <t>11985613</t>
  </si>
  <si>
    <t>Bourání trubního propustku s odklizením a uložením vybouraného materiálu na skládku na vzdálenost do 3 m nebo s naložením na dopravní prostředek z trub DN přes 800 do 1200 mm</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</si>
  <si>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</si>
  <si>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Dokončovací práce inženýrských staveb</t>
  </si>
  <si>
    <t>95</t>
  </si>
  <si>
    <t>931991111</t>
  </si>
  <si>
    <t>Zřízení těsnění dilatační spáry gumovým nebo PVC pásem ve dně</t>
  </si>
  <si>
    <t>-1844896890</t>
  </si>
  <si>
    <t>Zřízení těsnění dilatační spáry pásem gumovým profilovým nebo z PVC ve dně</t>
  </si>
  <si>
    <t xml:space="preserve">Poznámka k souboru cen:
1. V cenách nejsou započteny náklady na pás gumový nebo z PVC. Jeho dodání se oceňuje ve specifikaci. Ztratné lze dohodnout ve výši 5 %.
</t>
  </si>
  <si>
    <t>2*3,8</t>
  </si>
  <si>
    <t>96</t>
  </si>
  <si>
    <t>931991112</t>
  </si>
  <si>
    <t>Zřízení těsnění dilatační spáry gumovým nebo PVC pásem ve stěně</t>
  </si>
  <si>
    <t>-1190763933</t>
  </si>
  <si>
    <t>Zřízení těsnění dilatační spáry pásem gumovým profilovým nebo z PVC ve stěně</t>
  </si>
  <si>
    <t>97</t>
  </si>
  <si>
    <t>272840550</t>
  </si>
  <si>
    <t>pásy pryžové dilatační M 3744</t>
  </si>
  <si>
    <t>CS ÚRS 2015 01</t>
  </si>
  <si>
    <t>-418333323</t>
  </si>
  <si>
    <t>997</t>
  </si>
  <si>
    <t>Přesun sutě</t>
  </si>
  <si>
    <t>98</t>
  </si>
  <si>
    <t>997006519</t>
  </si>
  <si>
    <t>Příplatek k vodorovnému přemístění suti na skládku ZKD 1 km přes 1 km</t>
  </si>
  <si>
    <t>-1952826878</t>
  </si>
  <si>
    <t>Vodorovná doprava suti na skládku s naložením na dopravní prostředek a složením Příplatek k ceně za každý další i započatý 1 km</t>
  </si>
  <si>
    <t xml:space="preserve">Poznámka k souboru cen:
1. Pro volbu ceny je rozhodující dopravní vzdálenost těžiště skládky a půdorysné plochy objektu.
</t>
  </si>
  <si>
    <t>21,42*5 'Přepočtené koeficientem množství</t>
  </si>
  <si>
    <t>99</t>
  </si>
  <si>
    <t>997221861</t>
  </si>
  <si>
    <t>Poplatek za uložení stavebního odpadu na recyklační skládce (skládkovné) z prostého betonu pod kódem 17 01 01</t>
  </si>
  <si>
    <t>1894090563</t>
  </si>
  <si>
    <t>Poplatek za uložení stavebního odpadu na recyklační skládce (skládkovné) z prostého betonu zatříděného do Katalogu odpadů pod kódem 17 01 01</t>
  </si>
  <si>
    <t xml:space="preserve">Poznámka k souboru cen:
1. Ceny uvedené v souboru cen je doporučeno upravit podle aktuálních cen místně příslušné skládky odpadů.
2. Uložení odpadů neuvedených v souboru cen se oceňuje individuálně.
</t>
  </si>
  <si>
    <t>100</t>
  </si>
  <si>
    <t>997241532</t>
  </si>
  <si>
    <t>Vodorovné přemístění suti do 7 km</t>
  </si>
  <si>
    <t>1715773846</t>
  </si>
  <si>
    <t>Doprava vybouraných hmot, konstrukcí nebo suti vodorovné přemístění suti na vzdálenost do 7 km</t>
  </si>
  <si>
    <t xml:space="preserve">Poznámka k souboru cen:
1. Ceny jsou určeny pro vodorovné přemístění jedním dopravním prostředkem nebo soupravou bez překládání na určenou skládku.
2. Ceny -1532 a -1535 lze použít i pro dopravu vyzískané hmoty z kolejového lože, nástupišť, drážních stezek apod.
3. Ceny -1528 a -1538 jsou určeny pro další nakládání nebo překládání na jakýkoliv dopravní prostředek.
4. Další vodorovné přemístění jiným dopravním prostředkem po provedeném překládání se oceňuje samostatně.
5. Délkou vzdálenosti vodorovného přemístění se rozumí délka dopravní trasy, kterou projekt stanovil jako nejhospodárnější pro dopravu silničními nebo kolejovými dopravními prostředky.
</t>
  </si>
  <si>
    <t>101</t>
  </si>
  <si>
    <t>997241528</t>
  </si>
  <si>
    <t>Nakládání nebo překládání vybouraných hmot</t>
  </si>
  <si>
    <t>100329739</t>
  </si>
  <si>
    <t>Doprava vybouraných hmot, konstrukcí nebo suti nakládání nebo překládání vybouraných hmot nebo konstrukcí</t>
  </si>
  <si>
    <t>102</t>
  </si>
  <si>
    <t>998331011</t>
  </si>
  <si>
    <t>Přesun hmot pro nádrže</t>
  </si>
  <si>
    <t>1355019096</t>
  </si>
  <si>
    <t>Přesun hmot pro nádrže dopravní vzdálenost do 500 m</t>
  </si>
  <si>
    <t xml:space="preserve">Poznámka k souboru cen:
1. Ceny jsou určeny pro jakoukoliv konstrukčně-materiálovou charakteristiku.
</t>
  </si>
  <si>
    <t>M23</t>
  </si>
  <si>
    <t>Montáže potrubí</t>
  </si>
  <si>
    <t>103</t>
  </si>
  <si>
    <t>230011101R00</t>
  </si>
  <si>
    <t>Montáž trubky ocelové 110x 6,3</t>
  </si>
  <si>
    <t>494121780</t>
  </si>
  <si>
    <t>Montáž trubky ocelové 219 x 6,3</t>
  </si>
  <si>
    <t>104</t>
  </si>
  <si>
    <t>55283921</t>
  </si>
  <si>
    <t>trubka ocelová bezešvá hladká jakost 11 353 127x6,3mm</t>
  </si>
  <si>
    <t>2083069373</t>
  </si>
  <si>
    <t>105</t>
  </si>
  <si>
    <t>10002</t>
  </si>
  <si>
    <t>Geologické sledování stavby</t>
  </si>
  <si>
    <t>soubor</t>
  </si>
  <si>
    <t>-1306767759</t>
  </si>
  <si>
    <t xml:space="preserve">Geologické sledování stavby, zátěžové zkoušky </t>
  </si>
  <si>
    <t>762</t>
  </si>
  <si>
    <t>Konstrukce tesařské</t>
  </si>
  <si>
    <t>106</t>
  </si>
  <si>
    <t>R7620001</t>
  </si>
  <si>
    <t>Tesařské výrobky - výroba a montáž</t>
  </si>
  <si>
    <t>436156572</t>
  </si>
  <si>
    <t>Poznámka k položce:
duboé dluže s háky</t>
  </si>
  <si>
    <t>107</t>
  </si>
  <si>
    <t>998762102</t>
  </si>
  <si>
    <t>Přesun hmot tonážní pro kce tesařské v objektech v do 12 m</t>
  </si>
  <si>
    <t>-1277758073</t>
  </si>
  <si>
    <t>Přesun hmot pro konstrukce tesařské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</si>
  <si>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</si>
  <si>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767</t>
  </si>
  <si>
    <t>Konstrukce zámečnické</t>
  </si>
  <si>
    <t>108</t>
  </si>
  <si>
    <t>767995113</t>
  </si>
  <si>
    <t>Montáž atypických zámečnických konstrukcí hmotnosti do 20 kg</t>
  </si>
  <si>
    <t>-2129590630</t>
  </si>
  <si>
    <t>Montáž ostatních atypických zámečnických konstrukcí hmotnosti přes 10 do 20 kg</t>
  </si>
  <si>
    <t xml:space="preserve">Poznámka k souboru cen:
1. Určení cen se řídí hmotností jednotlivě montovaného dílu konstrukce.
</t>
  </si>
  <si>
    <t>109</t>
  </si>
  <si>
    <t>R912563</t>
  </si>
  <si>
    <t>Atypické zámečnické konstrukce (výroba, dodávka), žárově zinkováno</t>
  </si>
  <si>
    <t>898678188</t>
  </si>
  <si>
    <t>110</t>
  </si>
  <si>
    <t>998767101</t>
  </si>
  <si>
    <t>Přesun hmot tonážní pro zámečnické konstrukce v objektech v do 6 m</t>
  </si>
  <si>
    <t>466971083</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</si>
  <si>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</si>
  <si>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</si>
  <si>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2917-17-2-5 - SO-05 Přehrážky - tůň T1</t>
  </si>
  <si>
    <t>111251101</t>
  </si>
  <si>
    <t>Odstranění křovin a stromů průměru kmene do 100 mm i s kořeny sklonu terénu do 1:5 z celkové plochy do 100 m2 strojně</t>
  </si>
  <si>
    <t>1824878428</t>
  </si>
  <si>
    <t>Odstranění křovin a stromů s odstraněním kořenů strojně průměru kmene do 100 mm v rovině nebo ve svahu sklonu terénu do 1:5, při celkové ploše do 100 m2</t>
  </si>
  <si>
    <t>1743607428</t>
  </si>
  <si>
    <t>-226479438</t>
  </si>
  <si>
    <t>1845595884</t>
  </si>
  <si>
    <t>122251101</t>
  </si>
  <si>
    <t>Odkopávky a prokopávky nezapažené v hornině třídy těžitelnosti I, skupiny 3 objem do 20 m3 strojně</t>
  </si>
  <si>
    <t>-1986919288</t>
  </si>
  <si>
    <t>Odkopávky a prokopávky nezapažené strojně v hornině třídy těžitelnosti I skupiny 3 do 20 m3</t>
  </si>
  <si>
    <t>2,5*5,5*2</t>
  </si>
  <si>
    <t>-490590164</t>
  </si>
  <si>
    <t>27,5</t>
  </si>
  <si>
    <t>1564665770</t>
  </si>
  <si>
    <t>5*5*2</t>
  </si>
  <si>
    <t>321213235</t>
  </si>
  <si>
    <t>Zdivo nadzákladové z lomového kamene vodních staveb obkladní se zatřením spár</t>
  </si>
  <si>
    <t>158612091</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</si>
  <si>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se zatřením spár, na cementovou maltu</t>
  </si>
  <si>
    <t>1,3*4,6*0,6*2</t>
  </si>
  <si>
    <t>-419518711</t>
  </si>
  <si>
    <t>4,6*0,8*4+0,6*0,8*4</t>
  </si>
  <si>
    <t>1018304716</t>
  </si>
  <si>
    <t>-1182277914</t>
  </si>
  <si>
    <t>0,2</t>
  </si>
  <si>
    <t>321311116</t>
  </si>
  <si>
    <t>Konstrukce vodních staveb z betonu prostého mrazuvzdorného tř. C 30/37</t>
  </si>
  <si>
    <t>1728426118</t>
  </si>
  <si>
    <t>Konstrukce vodních staveb z betonu přehrad, jezů a plavebních komor, spodní stavby vodních elektráren, jader přehrad, odběrných věží a výpustných zařízení, opěrných zdí, šachet, šachtic a ostatních konstrukcí prostého pro prostředí s mrazovými cykly tř. C 30/37</t>
  </si>
  <si>
    <t>2*4,6*0,8*0,6</t>
  </si>
  <si>
    <t>182086687</t>
  </si>
  <si>
    <t>5*1*2</t>
  </si>
  <si>
    <t>1121542319</t>
  </si>
  <si>
    <t>2*1*6</t>
  </si>
  <si>
    <t>-1161274135</t>
  </si>
  <si>
    <t>2,5*1,8*0,35*2</t>
  </si>
  <si>
    <t>-226710005</t>
  </si>
  <si>
    <t>-499597792</t>
  </si>
  <si>
    <t>2917-17/3 - VRN</t>
  </si>
  <si>
    <t>VRN - Vedlejší rozpočtové náklady</t>
  </si>
  <si>
    <t xml:space="preserve">    VRN1 - Průzkumné, geodetické a projektové práce</t>
  </si>
  <si>
    <t xml:space="preserve">    VRN4 - Inženýrská činnost</t>
  </si>
  <si>
    <t xml:space="preserve">    VRN9 - Ostatní náklady</t>
  </si>
  <si>
    <t xml:space="preserve">    VRN3 - Zařízení staveniště</t>
  </si>
  <si>
    <t>Vedlejší rozpočtové náklady</t>
  </si>
  <si>
    <t>VRN1</t>
  </si>
  <si>
    <t>Průzkumné, geodetické a projektové práce</t>
  </si>
  <si>
    <t>011324000</t>
  </si>
  <si>
    <t>Archeologický průzkum</t>
  </si>
  <si>
    <t>stavba</t>
  </si>
  <si>
    <t>1024</t>
  </si>
  <si>
    <t>468273849</t>
  </si>
  <si>
    <t>Poznámka k položce:
Náklady na zabezpečení předběžného archeologického průzkumu</t>
  </si>
  <si>
    <t>012103000</t>
  </si>
  <si>
    <t>Geodetické práce před výstavbou</t>
  </si>
  <si>
    <t>-304588558</t>
  </si>
  <si>
    <t>Poznámka k položce:
- vytyčení parcel  a stavby. a inž. sítí</t>
  </si>
  <si>
    <t>012203000</t>
  </si>
  <si>
    <t>Geodetické práce při provádění stavby</t>
  </si>
  <si>
    <t>2103131514</t>
  </si>
  <si>
    <t>012303000</t>
  </si>
  <si>
    <t>Geodetické práce po výstavbě</t>
  </si>
  <si>
    <t>-1087766283</t>
  </si>
  <si>
    <t>Poznámka k položce:
- zaměření, geometrické plány</t>
  </si>
  <si>
    <t>013244000</t>
  </si>
  <si>
    <t>Dokumentace pro provádění stavby</t>
  </si>
  <si>
    <t>2105171509</t>
  </si>
  <si>
    <t>Poznámka k položce:
- výkres výztuže sdruženého objektu</t>
  </si>
  <si>
    <t>013254000</t>
  </si>
  <si>
    <t>Dokumentace skutečného provedení stavby</t>
  </si>
  <si>
    <t>117707761</t>
  </si>
  <si>
    <t>VRN4</t>
  </si>
  <si>
    <t>Inženýrská činnost</t>
  </si>
  <si>
    <t>041903000</t>
  </si>
  <si>
    <t>Dozor jiné osoby</t>
  </si>
  <si>
    <t>-785360310</t>
  </si>
  <si>
    <t>Poznámka k položce:
Dohled geologa, zajištění programu a výkonu TBD nad vodním dílem během stavby</t>
  </si>
  <si>
    <t>043134000</t>
  </si>
  <si>
    <t>Zkoušky zatěžovací</t>
  </si>
  <si>
    <t>-1605791568</t>
  </si>
  <si>
    <t>Poznámka k položce:
- zkoušky únosnosti pláně cest a konstrukčních vrstev 
dle ČSN 73 61 92
´a 250 m, celkem 24 ks</t>
  </si>
  <si>
    <t>049103000</t>
  </si>
  <si>
    <t>Náklady vzniklé v souvislosti s realizací stavby</t>
  </si>
  <si>
    <t>2063474156</t>
  </si>
  <si>
    <t>Poznámka k položce:
Zajištění případného ZUK vč. zajištění rozhodnutí, poplatku, dodání
a instalace dopravního značení</t>
  </si>
  <si>
    <t>049203000</t>
  </si>
  <si>
    <t>Náklady stanovené zvláštními předpisy</t>
  </si>
  <si>
    <t>-1087935619</t>
  </si>
  <si>
    <t>Poznámka k položce:
Havarijní a povodňový plán stavby vč. zajištění
jeho schválení</t>
  </si>
  <si>
    <t>VRN9</t>
  </si>
  <si>
    <t>Ostatní náklady</t>
  </si>
  <si>
    <t>091504000</t>
  </si>
  <si>
    <t>Náklady související s publikační činností</t>
  </si>
  <si>
    <t>1587710254</t>
  </si>
  <si>
    <t>Poznámka k položce:
presentační tabule 3 ks, z toho 2 instalace na sloupek nebo velký kámen
1 kus na objekt sdruženého objektu poldru,
kompletní dodávka a instalace</t>
  </si>
  <si>
    <t>VRN3</t>
  </si>
  <si>
    <t>Zařízení staveniště</t>
  </si>
  <si>
    <t>030001000</t>
  </si>
  <si>
    <t>411116293</t>
  </si>
  <si>
    <t>2917 - 17/4 Následná pěstební péče v 1.roce</t>
  </si>
  <si>
    <t>111151231</t>
  </si>
  <si>
    <t>Pokosení trávníku lučního plochy do 10000 m2 s odvozem do 20 km v rovině a svahu do 1:5</t>
  </si>
  <si>
    <t>-542849302</t>
  </si>
  <si>
    <t>Pokosení trávníku při souvislé ploše přes 1000 do 10000 m2 lučního v rovině nebo svahu do 1:5</t>
  </si>
  <si>
    <t>"2x za rok" 2*(13530,9+3816+1380+1700)</t>
  </si>
  <si>
    <t>171201211_D</t>
  </si>
  <si>
    <t>Poplatek za uložení shrabku v kompostárně</t>
  </si>
  <si>
    <t>971363924</t>
  </si>
  <si>
    <t>"2x za rok" 2*(13530,9+3816+1380+1700)*0,001</t>
  </si>
  <si>
    <t>-1488792726</t>
  </si>
  <si>
    <t>(25+500+143+50+730)*0,2 "(20%)"</t>
  </si>
  <si>
    <t>184102122</t>
  </si>
  <si>
    <t>Výsadba dřeviny s balem D do 0,3 m do jamky se zalitím ve svahu do 1:2</t>
  </si>
  <si>
    <t>-1056875048</t>
  </si>
  <si>
    <t>Výsadba dřeviny s balem do předem vyhloubené jamky se zalitím na svahu přes 1:5 do 1:2, při průměru balu přes 200 do 300 mm</t>
  </si>
  <si>
    <t>36026846</t>
  </si>
  <si>
    <t>184852321</t>
  </si>
  <si>
    <t>Řez stromu výchovný špičáků a keřových stromů výšky do 4 m</t>
  </si>
  <si>
    <t>-288204601</t>
  </si>
  <si>
    <t>Řez stromů prováděný lezeckou technikou výchovný (S-RV) špičáky a keřové stromy, výšky do 4 m</t>
  </si>
  <si>
    <t xml:space="preserve">Poznámka k souboru cen:
1. V cenách jsou započteny i náklady na rozřezání větví a jejich přemístění na hromady na vzdálenost do 20 m.
2. V cenách nejsou započteny náklady na:
a) dendrologický průzkum. Tyto náklady se oceňují cenami souboru cen 183 91-11.. - Dendrologický průzkum stromu,
b) tahové zkoušky. Tyto náklady se oceňují cenami souboru cen 184 81-11.. - Přístrojové metody hodnocení stavu stromu,
c) bezpečnostní vazby. Tyto náklady se oceňují cenami souboru cen 184 81-83.. - Instalace bezpečnostních vazeb pro zajištění koruny stromu,
d) skládku rozřezaných větví.
3. Plocha koruny se určí jako součin ideálního průmětu koruny stromu a jeho výšky. Ideální průměr stromu je součet nejkratší a nejdelší vzdálenosti svislého obrysu koruny od kmene.
4. Plocha koruny příplatku se určí z procentního podílu překážky k prostoru vymezenému okapovou linií stromu. Za překážky se považuje např. svah přes 1:2 nebo různé stavby a komunikace zasahující do okapové linie stromu.
5. Příplatek k ceně dle plochy koruny stromu se započítává za každých započatých 25 % překážky v půdorysném průmětu stromu vymezeném okapovou linií stromu. Celkový příplatek může činit maximálně čtyřnásobek uvedené ceny.
6. Za překážky jsou považovány objekty jako např. komunikace, svah 1:2, stavební objekty apod.
7. Měrnou jednotkou kus se u řezu rozumí jeden strom.
</t>
  </si>
  <si>
    <t>(25+500+143+50+730)</t>
  </si>
  <si>
    <t>184911111</t>
  </si>
  <si>
    <t>Znovuuvázání dřeviny ke kůlům</t>
  </si>
  <si>
    <t>1011517392</t>
  </si>
  <si>
    <t>Znovuuvázání dřeviny jedním úvazkem ke stávajícímu kůlu</t>
  </si>
  <si>
    <t xml:space="preserve">Poznámka k souboru cen:
1. Každé další uvázání se oceňuje samostatně.
</t>
  </si>
  <si>
    <t>-835004795</t>
  </si>
  <si>
    <t>1279361466</t>
  </si>
  <si>
    <t>(25+500+143+50+730)*0,2*0,1 "(20%)"</t>
  </si>
  <si>
    <t>2017144680</t>
  </si>
  <si>
    <t>(25+500+143+50+730)*5*0,02</t>
  </si>
  <si>
    <t>394007922</t>
  </si>
  <si>
    <t>02650310D</t>
  </si>
  <si>
    <t>Listnatý strom  150-180 cm prostokořený</t>
  </si>
  <si>
    <t>1117399754</t>
  </si>
  <si>
    <t>998231311</t>
  </si>
  <si>
    <t>Přesun hmot pro sadovnické a krajinářské úpravy vodorovně do 5000 m</t>
  </si>
  <si>
    <t>-184688376</t>
  </si>
  <si>
    <t>Přesun hmot pro sadovnické a krajinářské úpravy - strojně dopravní vzdálenost do 5000 m</t>
  </si>
  <si>
    <t>R100002</t>
  </si>
  <si>
    <t>Aplikace Tabletového hnojiva (Silvamix), včetně dodávky</t>
  </si>
  <si>
    <t>663856057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</si>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</sst>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5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6" fillId="0" borderId="0" xfId="0" applyFont="1" applyAlignment="1">
      <alignment horizontal="left" vertical="center"/>
    </xf>
    <xf numFmtId="0" fontId="29" fillId="0" borderId="0" xfId="20" applyFont="1" applyAlignment="1">
      <alignment horizontal="center" vertical="center"/>
    </xf>
    <xf numFmtId="0" fontId="8"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41" fillId="0" borderId="28" xfId="0" applyFont="1" applyBorder="1" applyAlignment="1">
      <alignment horizontal="left" wrapText="1"/>
    </xf>
    <xf numFmtId="0" fontId="12"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2" fillId="0" borderId="29" xfId="0" applyFont="1" applyBorder="1" applyAlignment="1">
      <alignment vertical="center" wrapText="1"/>
    </xf>
    <xf numFmtId="0" fontId="43"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40" fillId="0" borderId="0" xfId="0" applyFont="1" applyBorder="1" applyAlignment="1">
      <alignment horizontal="center" vertical="center"/>
    </xf>
    <xf numFmtId="0" fontId="12"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2" fillId="0" borderId="29" xfId="0" applyFont="1" applyBorder="1" applyAlignment="1">
      <alignment horizontal="left" vertical="center"/>
    </xf>
    <xf numFmtId="0" fontId="43"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2"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pans="2:71" s="1" customFormat="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19</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30</v>
      </c>
      <c r="AO13" s="22"/>
      <c r="AP13" s="22"/>
      <c r="AQ13" s="22"/>
      <c r="AR13" s="20"/>
      <c r="BE13" s="31"/>
      <c r="BS13" s="17" t="s">
        <v>6</v>
      </c>
    </row>
    <row r="14" spans="2:71" ht="12">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s="1" customFormat="1" ht="18.45"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19</v>
      </c>
      <c r="AO17" s="22"/>
      <c r="AP17" s="22"/>
      <c r="AQ17" s="22"/>
      <c r="AR17" s="20"/>
      <c r="BE17" s="31"/>
      <c r="BS17" s="17" t="s">
        <v>33</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s="1" customFormat="1" ht="18.45" customHeight="1">
      <c r="B20" s="21"/>
      <c r="C20" s="22"/>
      <c r="D20" s="22"/>
      <c r="E20" s="27" t="s">
        <v>32</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33</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6" t="s">
        <v>36</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37</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38</v>
      </c>
      <c r="M28" s="45"/>
      <c r="N28" s="45"/>
      <c r="O28" s="45"/>
      <c r="P28" s="45"/>
      <c r="Q28" s="40"/>
      <c r="R28" s="40"/>
      <c r="S28" s="40"/>
      <c r="T28" s="40"/>
      <c r="U28" s="40"/>
      <c r="V28" s="40"/>
      <c r="W28" s="45" t="s">
        <v>39</v>
      </c>
      <c r="X28" s="45"/>
      <c r="Y28" s="45"/>
      <c r="Z28" s="45"/>
      <c r="AA28" s="45"/>
      <c r="AB28" s="45"/>
      <c r="AC28" s="45"/>
      <c r="AD28" s="45"/>
      <c r="AE28" s="45"/>
      <c r="AF28" s="40"/>
      <c r="AG28" s="40"/>
      <c r="AH28" s="40"/>
      <c r="AI28" s="40"/>
      <c r="AJ28" s="40"/>
      <c r="AK28" s="45" t="s">
        <v>40</v>
      </c>
      <c r="AL28" s="45"/>
      <c r="AM28" s="45"/>
      <c r="AN28" s="45"/>
      <c r="AO28" s="45"/>
      <c r="AP28" s="40"/>
      <c r="AQ28" s="40"/>
      <c r="AR28" s="44"/>
      <c r="BE28" s="31"/>
    </row>
    <row r="29" spans="1:57" s="3" customFormat="1" ht="14.4" customHeight="1">
      <c r="A29" s="3"/>
      <c r="B29" s="46"/>
      <c r="C29" s="47"/>
      <c r="D29" s="32" t="s">
        <v>41</v>
      </c>
      <c r="E29" s="47"/>
      <c r="F29" s="32" t="s">
        <v>42</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1:57" s="3" customFormat="1" ht="14.4" customHeight="1">
      <c r="A30" s="3"/>
      <c r="B30" s="46"/>
      <c r="C30" s="47"/>
      <c r="D30" s="47"/>
      <c r="E30" s="47"/>
      <c r="F30" s="32" t="s">
        <v>43</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1:57" s="3" customFormat="1" ht="14.4" customHeight="1" hidden="1">
      <c r="A31" s="3"/>
      <c r="B31" s="46"/>
      <c r="C31" s="47"/>
      <c r="D31" s="47"/>
      <c r="E31" s="47"/>
      <c r="F31" s="32" t="s">
        <v>44</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45</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46</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47</v>
      </c>
      <c r="E35" s="54"/>
      <c r="F35" s="54"/>
      <c r="G35" s="54"/>
      <c r="H35" s="54"/>
      <c r="I35" s="54"/>
      <c r="J35" s="54"/>
      <c r="K35" s="54"/>
      <c r="L35" s="54"/>
      <c r="M35" s="54"/>
      <c r="N35" s="54"/>
      <c r="O35" s="54"/>
      <c r="P35" s="54"/>
      <c r="Q35" s="54"/>
      <c r="R35" s="54"/>
      <c r="S35" s="54"/>
      <c r="T35" s="55" t="s">
        <v>48</v>
      </c>
      <c r="U35" s="54"/>
      <c r="V35" s="54"/>
      <c r="W35" s="54"/>
      <c r="X35" s="56" t="s">
        <v>49</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50</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13</v>
      </c>
      <c r="D44" s="64"/>
      <c r="E44" s="64"/>
      <c r="F44" s="64"/>
      <c r="G44" s="64"/>
      <c r="H44" s="64"/>
      <c r="I44" s="64"/>
      <c r="J44" s="64"/>
      <c r="K44" s="64"/>
      <c r="L44" s="64" t="str">
        <f>K5</f>
        <v>2917-17</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16</v>
      </c>
      <c r="D45" s="68"/>
      <c r="E45" s="68"/>
      <c r="F45" s="68"/>
      <c r="G45" s="68"/>
      <c r="H45" s="68"/>
      <c r="I45" s="68"/>
      <c r="J45" s="68"/>
      <c r="K45" s="68"/>
      <c r="L45" s="69" t="str">
        <f>K6</f>
        <v>Soubor staveb společných zařízení v k. ú. Třebom</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21</v>
      </c>
      <c r="D47" s="40"/>
      <c r="E47" s="40"/>
      <c r="F47" s="40"/>
      <c r="G47" s="40"/>
      <c r="H47" s="40"/>
      <c r="I47" s="40"/>
      <c r="J47" s="40"/>
      <c r="K47" s="40"/>
      <c r="L47" s="71" t="str">
        <f>IF(K8="","",K8)</f>
        <v>Brno</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IF(AN8="","",AN8)</f>
        <v>15. 10. 2020</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25.65" customHeight="1">
      <c r="A49" s="38"/>
      <c r="B49" s="39"/>
      <c r="C49" s="32" t="s">
        <v>25</v>
      </c>
      <c r="D49" s="40"/>
      <c r="E49" s="40"/>
      <c r="F49" s="40"/>
      <c r="G49" s="40"/>
      <c r="H49" s="40"/>
      <c r="I49" s="40"/>
      <c r="J49" s="40"/>
      <c r="K49" s="40"/>
      <c r="L49" s="64" t="str">
        <f>IF(E11="","",E11)</f>
        <v>SPÚ ČR</v>
      </c>
      <c r="M49" s="40"/>
      <c r="N49" s="40"/>
      <c r="O49" s="40"/>
      <c r="P49" s="40"/>
      <c r="Q49" s="40"/>
      <c r="R49" s="40"/>
      <c r="S49" s="40"/>
      <c r="T49" s="40"/>
      <c r="U49" s="40"/>
      <c r="V49" s="40"/>
      <c r="W49" s="40"/>
      <c r="X49" s="40"/>
      <c r="Y49" s="40"/>
      <c r="Z49" s="40"/>
      <c r="AA49" s="40"/>
      <c r="AB49" s="40"/>
      <c r="AC49" s="40"/>
      <c r="AD49" s="40"/>
      <c r="AE49" s="40"/>
      <c r="AF49" s="40"/>
      <c r="AG49" s="40"/>
      <c r="AH49" s="40"/>
      <c r="AI49" s="32" t="s">
        <v>31</v>
      </c>
      <c r="AJ49" s="40"/>
      <c r="AK49" s="40"/>
      <c r="AL49" s="40"/>
      <c r="AM49" s="73" t="str">
        <f>IF(E17="","",E17)</f>
        <v>AGROPROJEKT PSO, s.r.o.</v>
      </c>
      <c r="AN49" s="64"/>
      <c r="AO49" s="64"/>
      <c r="AP49" s="64"/>
      <c r="AQ49" s="40"/>
      <c r="AR49" s="44"/>
      <c r="AS49" s="74" t="s">
        <v>51</v>
      </c>
      <c r="AT49" s="75"/>
      <c r="AU49" s="76"/>
      <c r="AV49" s="76"/>
      <c r="AW49" s="76"/>
      <c r="AX49" s="76"/>
      <c r="AY49" s="76"/>
      <c r="AZ49" s="76"/>
      <c r="BA49" s="76"/>
      <c r="BB49" s="76"/>
      <c r="BC49" s="76"/>
      <c r="BD49" s="77"/>
      <c r="BE49" s="38"/>
    </row>
    <row r="50" spans="1:57" s="2" customFormat="1" ht="25.65" customHeight="1">
      <c r="A50" s="38"/>
      <c r="B50" s="39"/>
      <c r="C50" s="32" t="s">
        <v>29</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34</v>
      </c>
      <c r="AJ50" s="40"/>
      <c r="AK50" s="40"/>
      <c r="AL50" s="40"/>
      <c r="AM50" s="73" t="str">
        <f>IF(E20="","",E20)</f>
        <v>AGROPROJEKT PSO, s.r.o.</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52</v>
      </c>
      <c r="D52" s="87"/>
      <c r="E52" s="87"/>
      <c r="F52" s="87"/>
      <c r="G52" s="87"/>
      <c r="H52" s="88"/>
      <c r="I52" s="89" t="s">
        <v>53</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54</v>
      </c>
      <c r="AH52" s="87"/>
      <c r="AI52" s="87"/>
      <c r="AJ52" s="87"/>
      <c r="AK52" s="87"/>
      <c r="AL52" s="87"/>
      <c r="AM52" s="87"/>
      <c r="AN52" s="89" t="s">
        <v>55</v>
      </c>
      <c r="AO52" s="87"/>
      <c r="AP52" s="87"/>
      <c r="AQ52" s="91" t="s">
        <v>56</v>
      </c>
      <c r="AR52" s="44"/>
      <c r="AS52" s="92" t="s">
        <v>57</v>
      </c>
      <c r="AT52" s="93" t="s">
        <v>58</v>
      </c>
      <c r="AU52" s="93" t="s">
        <v>59</v>
      </c>
      <c r="AV52" s="93" t="s">
        <v>60</v>
      </c>
      <c r="AW52" s="93" t="s">
        <v>61</v>
      </c>
      <c r="AX52" s="93" t="s">
        <v>62</v>
      </c>
      <c r="AY52" s="93" t="s">
        <v>63</v>
      </c>
      <c r="AZ52" s="93" t="s">
        <v>64</v>
      </c>
      <c r="BA52" s="93" t="s">
        <v>65</v>
      </c>
      <c r="BB52" s="93" t="s">
        <v>66</v>
      </c>
      <c r="BC52" s="93" t="s">
        <v>67</v>
      </c>
      <c r="BD52" s="94" t="s">
        <v>68</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69</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ROUND(AG55+AG59+AG62+AG63,2)</f>
        <v>0</v>
      </c>
      <c r="AH54" s="101"/>
      <c r="AI54" s="101"/>
      <c r="AJ54" s="101"/>
      <c r="AK54" s="101"/>
      <c r="AL54" s="101"/>
      <c r="AM54" s="101"/>
      <c r="AN54" s="102">
        <f>SUM(AG54,AT54)</f>
        <v>0</v>
      </c>
      <c r="AO54" s="102"/>
      <c r="AP54" s="102"/>
      <c r="AQ54" s="103" t="s">
        <v>19</v>
      </c>
      <c r="AR54" s="104"/>
      <c r="AS54" s="105">
        <f>ROUND(AS55+AS59+AS62+AS63,2)</f>
        <v>0</v>
      </c>
      <c r="AT54" s="106">
        <f>ROUND(SUM(AV54:AW54),2)</f>
        <v>0</v>
      </c>
      <c r="AU54" s="107">
        <f>ROUND(AU55+AU59+AU62+AU63,5)</f>
        <v>0</v>
      </c>
      <c r="AV54" s="106">
        <f>ROUND(AZ54*L29,2)</f>
        <v>0</v>
      </c>
      <c r="AW54" s="106">
        <f>ROUND(BA54*L30,2)</f>
        <v>0</v>
      </c>
      <c r="AX54" s="106">
        <f>ROUND(BB54*L29,2)</f>
        <v>0</v>
      </c>
      <c r="AY54" s="106">
        <f>ROUND(BC54*L30,2)</f>
        <v>0</v>
      </c>
      <c r="AZ54" s="106">
        <f>ROUND(AZ55+AZ59+AZ62+AZ63,2)</f>
        <v>0</v>
      </c>
      <c r="BA54" s="106">
        <f>ROUND(BA55+BA59+BA62+BA63,2)</f>
        <v>0</v>
      </c>
      <c r="BB54" s="106">
        <f>ROUND(BB55+BB59+BB62+BB63,2)</f>
        <v>0</v>
      </c>
      <c r="BC54" s="106">
        <f>ROUND(BC55+BC59+BC62+BC63,2)</f>
        <v>0</v>
      </c>
      <c r="BD54" s="108">
        <f>ROUND(BD55+BD59+BD62+BD63,2)</f>
        <v>0</v>
      </c>
      <c r="BE54" s="6"/>
      <c r="BS54" s="109" t="s">
        <v>70</v>
      </c>
      <c r="BT54" s="109" t="s">
        <v>71</v>
      </c>
      <c r="BU54" s="110" t="s">
        <v>72</v>
      </c>
      <c r="BV54" s="109" t="s">
        <v>73</v>
      </c>
      <c r="BW54" s="109" t="s">
        <v>5</v>
      </c>
      <c r="BX54" s="109" t="s">
        <v>74</v>
      </c>
      <c r="CL54" s="109" t="s">
        <v>19</v>
      </c>
    </row>
    <row r="55" spans="1:91" s="7" customFormat="1" ht="24.75" customHeight="1">
      <c r="A55" s="7"/>
      <c r="B55" s="111"/>
      <c r="C55" s="112"/>
      <c r="D55" s="113" t="s">
        <v>75</v>
      </c>
      <c r="E55" s="113"/>
      <c r="F55" s="113"/>
      <c r="G55" s="113"/>
      <c r="H55" s="113"/>
      <c r="I55" s="114"/>
      <c r="J55" s="113" t="s">
        <v>76</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ROUND(SUM(AG56:AG58),2)</f>
        <v>0</v>
      </c>
      <c r="AH55" s="114"/>
      <c r="AI55" s="114"/>
      <c r="AJ55" s="114"/>
      <c r="AK55" s="114"/>
      <c r="AL55" s="114"/>
      <c r="AM55" s="114"/>
      <c r="AN55" s="116">
        <f>SUM(AG55,AT55)</f>
        <v>0</v>
      </c>
      <c r="AO55" s="114"/>
      <c r="AP55" s="114"/>
      <c r="AQ55" s="117" t="s">
        <v>77</v>
      </c>
      <c r="AR55" s="118"/>
      <c r="AS55" s="119">
        <f>ROUND(SUM(AS56:AS58),2)</f>
        <v>0</v>
      </c>
      <c r="AT55" s="120">
        <f>ROUND(SUM(AV55:AW55),2)</f>
        <v>0</v>
      </c>
      <c r="AU55" s="121">
        <f>ROUND(SUM(AU56:AU58),5)</f>
        <v>0</v>
      </c>
      <c r="AV55" s="120">
        <f>ROUND(AZ55*L29,2)</f>
        <v>0</v>
      </c>
      <c r="AW55" s="120">
        <f>ROUND(BA55*L30,2)</f>
        <v>0</v>
      </c>
      <c r="AX55" s="120">
        <f>ROUND(BB55*L29,2)</f>
        <v>0</v>
      </c>
      <c r="AY55" s="120">
        <f>ROUND(BC55*L30,2)</f>
        <v>0</v>
      </c>
      <c r="AZ55" s="120">
        <f>ROUND(SUM(AZ56:AZ58),2)</f>
        <v>0</v>
      </c>
      <c r="BA55" s="120">
        <f>ROUND(SUM(BA56:BA58),2)</f>
        <v>0</v>
      </c>
      <c r="BB55" s="120">
        <f>ROUND(SUM(BB56:BB58),2)</f>
        <v>0</v>
      </c>
      <c r="BC55" s="120">
        <f>ROUND(SUM(BC56:BC58),2)</f>
        <v>0</v>
      </c>
      <c r="BD55" s="122">
        <f>ROUND(SUM(BD56:BD58),2)</f>
        <v>0</v>
      </c>
      <c r="BE55" s="7"/>
      <c r="BS55" s="123" t="s">
        <v>70</v>
      </c>
      <c r="BT55" s="123" t="s">
        <v>78</v>
      </c>
      <c r="BU55" s="123" t="s">
        <v>72</v>
      </c>
      <c r="BV55" s="123" t="s">
        <v>73</v>
      </c>
      <c r="BW55" s="123" t="s">
        <v>79</v>
      </c>
      <c r="BX55" s="123" t="s">
        <v>5</v>
      </c>
      <c r="CL55" s="123" t="s">
        <v>19</v>
      </c>
      <c r="CM55" s="123" t="s">
        <v>80</v>
      </c>
    </row>
    <row r="56" spans="1:90" s="4" customFormat="1" ht="23.25" customHeight="1">
      <c r="A56" s="124" t="s">
        <v>81</v>
      </c>
      <c r="B56" s="63"/>
      <c r="C56" s="125"/>
      <c r="D56" s="125"/>
      <c r="E56" s="126" t="s">
        <v>82</v>
      </c>
      <c r="F56" s="126"/>
      <c r="G56" s="126"/>
      <c r="H56" s="126"/>
      <c r="I56" s="126"/>
      <c r="J56" s="125"/>
      <c r="K56" s="126" t="s">
        <v>83</v>
      </c>
      <c r="L56" s="126"/>
      <c r="M56" s="126"/>
      <c r="N56" s="126"/>
      <c r="O56" s="126"/>
      <c r="P56" s="126"/>
      <c r="Q56" s="126"/>
      <c r="R56" s="126"/>
      <c r="S56" s="126"/>
      <c r="T56" s="126"/>
      <c r="U56" s="126"/>
      <c r="V56" s="126"/>
      <c r="W56" s="126"/>
      <c r="X56" s="126"/>
      <c r="Y56" s="126"/>
      <c r="Z56" s="126"/>
      <c r="AA56" s="126"/>
      <c r="AB56" s="126"/>
      <c r="AC56" s="126"/>
      <c r="AD56" s="126"/>
      <c r="AE56" s="126"/>
      <c r="AF56" s="126"/>
      <c r="AG56" s="127">
        <f>'2917-17-1-1 - SO-01 Polní...'!J32</f>
        <v>0</v>
      </c>
      <c r="AH56" s="125"/>
      <c r="AI56" s="125"/>
      <c r="AJ56" s="125"/>
      <c r="AK56" s="125"/>
      <c r="AL56" s="125"/>
      <c r="AM56" s="125"/>
      <c r="AN56" s="127">
        <f>SUM(AG56,AT56)</f>
        <v>0</v>
      </c>
      <c r="AO56" s="125"/>
      <c r="AP56" s="125"/>
      <c r="AQ56" s="128" t="s">
        <v>84</v>
      </c>
      <c r="AR56" s="65"/>
      <c r="AS56" s="129">
        <v>0</v>
      </c>
      <c r="AT56" s="130">
        <f>ROUND(SUM(AV56:AW56),2)</f>
        <v>0</v>
      </c>
      <c r="AU56" s="131">
        <f>'2917-17-1-1 - SO-01 Polní...'!P94</f>
        <v>0</v>
      </c>
      <c r="AV56" s="130">
        <f>'2917-17-1-1 - SO-01 Polní...'!J35</f>
        <v>0</v>
      </c>
      <c r="AW56" s="130">
        <f>'2917-17-1-1 - SO-01 Polní...'!J36</f>
        <v>0</v>
      </c>
      <c r="AX56" s="130">
        <f>'2917-17-1-1 - SO-01 Polní...'!J37</f>
        <v>0</v>
      </c>
      <c r="AY56" s="130">
        <f>'2917-17-1-1 - SO-01 Polní...'!J38</f>
        <v>0</v>
      </c>
      <c r="AZ56" s="130">
        <f>'2917-17-1-1 - SO-01 Polní...'!F35</f>
        <v>0</v>
      </c>
      <c r="BA56" s="130">
        <f>'2917-17-1-1 - SO-01 Polní...'!F36</f>
        <v>0</v>
      </c>
      <c r="BB56" s="130">
        <f>'2917-17-1-1 - SO-01 Polní...'!F37</f>
        <v>0</v>
      </c>
      <c r="BC56" s="130">
        <f>'2917-17-1-1 - SO-01 Polní...'!F38</f>
        <v>0</v>
      </c>
      <c r="BD56" s="132">
        <f>'2917-17-1-1 - SO-01 Polní...'!F39</f>
        <v>0</v>
      </c>
      <c r="BE56" s="4"/>
      <c r="BT56" s="133" t="s">
        <v>80</v>
      </c>
      <c r="BV56" s="133" t="s">
        <v>73</v>
      </c>
      <c r="BW56" s="133" t="s">
        <v>85</v>
      </c>
      <c r="BX56" s="133" t="s">
        <v>79</v>
      </c>
      <c r="CL56" s="133" t="s">
        <v>19</v>
      </c>
    </row>
    <row r="57" spans="1:90" s="4" customFormat="1" ht="23.25" customHeight="1">
      <c r="A57" s="124" t="s">
        <v>81</v>
      </c>
      <c r="B57" s="63"/>
      <c r="C57" s="125"/>
      <c r="D57" s="125"/>
      <c r="E57" s="126" t="s">
        <v>86</v>
      </c>
      <c r="F57" s="126"/>
      <c r="G57" s="126"/>
      <c r="H57" s="126"/>
      <c r="I57" s="126"/>
      <c r="J57" s="125"/>
      <c r="K57" s="126" t="s">
        <v>87</v>
      </c>
      <c r="L57" s="126"/>
      <c r="M57" s="126"/>
      <c r="N57" s="126"/>
      <c r="O57" s="126"/>
      <c r="P57" s="126"/>
      <c r="Q57" s="126"/>
      <c r="R57" s="126"/>
      <c r="S57" s="126"/>
      <c r="T57" s="126"/>
      <c r="U57" s="126"/>
      <c r="V57" s="126"/>
      <c r="W57" s="126"/>
      <c r="X57" s="126"/>
      <c r="Y57" s="126"/>
      <c r="Z57" s="126"/>
      <c r="AA57" s="126"/>
      <c r="AB57" s="126"/>
      <c r="AC57" s="126"/>
      <c r="AD57" s="126"/>
      <c r="AE57" s="126"/>
      <c r="AF57" s="126"/>
      <c r="AG57" s="127">
        <f>'2917-17-1-2 - SO-02 Polní...'!J32</f>
        <v>0</v>
      </c>
      <c r="AH57" s="125"/>
      <c r="AI57" s="125"/>
      <c r="AJ57" s="125"/>
      <c r="AK57" s="125"/>
      <c r="AL57" s="125"/>
      <c r="AM57" s="125"/>
      <c r="AN57" s="127">
        <f>SUM(AG57,AT57)</f>
        <v>0</v>
      </c>
      <c r="AO57" s="125"/>
      <c r="AP57" s="125"/>
      <c r="AQ57" s="128" t="s">
        <v>84</v>
      </c>
      <c r="AR57" s="65"/>
      <c r="AS57" s="129">
        <v>0</v>
      </c>
      <c r="AT57" s="130">
        <f>ROUND(SUM(AV57:AW57),2)</f>
        <v>0</v>
      </c>
      <c r="AU57" s="131">
        <f>'2917-17-1-2 - SO-02 Polní...'!P93</f>
        <v>0</v>
      </c>
      <c r="AV57" s="130">
        <f>'2917-17-1-2 - SO-02 Polní...'!J35</f>
        <v>0</v>
      </c>
      <c r="AW57" s="130">
        <f>'2917-17-1-2 - SO-02 Polní...'!J36</f>
        <v>0</v>
      </c>
      <c r="AX57" s="130">
        <f>'2917-17-1-2 - SO-02 Polní...'!J37</f>
        <v>0</v>
      </c>
      <c r="AY57" s="130">
        <f>'2917-17-1-2 - SO-02 Polní...'!J38</f>
        <v>0</v>
      </c>
      <c r="AZ57" s="130">
        <f>'2917-17-1-2 - SO-02 Polní...'!F35</f>
        <v>0</v>
      </c>
      <c r="BA57" s="130">
        <f>'2917-17-1-2 - SO-02 Polní...'!F36</f>
        <v>0</v>
      </c>
      <c r="BB57" s="130">
        <f>'2917-17-1-2 - SO-02 Polní...'!F37</f>
        <v>0</v>
      </c>
      <c r="BC57" s="130">
        <f>'2917-17-1-2 - SO-02 Polní...'!F38</f>
        <v>0</v>
      </c>
      <c r="BD57" s="132">
        <f>'2917-17-1-2 - SO-02 Polní...'!F39</f>
        <v>0</v>
      </c>
      <c r="BE57" s="4"/>
      <c r="BT57" s="133" t="s">
        <v>80</v>
      </c>
      <c r="BV57" s="133" t="s">
        <v>73</v>
      </c>
      <c r="BW57" s="133" t="s">
        <v>88</v>
      </c>
      <c r="BX57" s="133" t="s">
        <v>79</v>
      </c>
      <c r="CL57" s="133" t="s">
        <v>19</v>
      </c>
    </row>
    <row r="58" spans="1:90" s="4" customFormat="1" ht="23.25" customHeight="1">
      <c r="A58" s="124" t="s">
        <v>81</v>
      </c>
      <c r="B58" s="63"/>
      <c r="C58" s="125"/>
      <c r="D58" s="125"/>
      <c r="E58" s="126" t="s">
        <v>89</v>
      </c>
      <c r="F58" s="126"/>
      <c r="G58" s="126"/>
      <c r="H58" s="126"/>
      <c r="I58" s="126"/>
      <c r="J58" s="125"/>
      <c r="K58" s="126" t="s">
        <v>90</v>
      </c>
      <c r="L58" s="126"/>
      <c r="M58" s="126"/>
      <c r="N58" s="126"/>
      <c r="O58" s="126"/>
      <c r="P58" s="126"/>
      <c r="Q58" s="126"/>
      <c r="R58" s="126"/>
      <c r="S58" s="126"/>
      <c r="T58" s="126"/>
      <c r="U58" s="126"/>
      <c r="V58" s="126"/>
      <c r="W58" s="126"/>
      <c r="X58" s="126"/>
      <c r="Y58" s="126"/>
      <c r="Z58" s="126"/>
      <c r="AA58" s="126"/>
      <c r="AB58" s="126"/>
      <c r="AC58" s="126"/>
      <c r="AD58" s="126"/>
      <c r="AE58" s="126"/>
      <c r="AF58" s="126"/>
      <c r="AG58" s="127">
        <f>'2917-17-1-3 - SO-03 Polní...'!J32</f>
        <v>0</v>
      </c>
      <c r="AH58" s="125"/>
      <c r="AI58" s="125"/>
      <c r="AJ58" s="125"/>
      <c r="AK58" s="125"/>
      <c r="AL58" s="125"/>
      <c r="AM58" s="125"/>
      <c r="AN58" s="127">
        <f>SUM(AG58,AT58)</f>
        <v>0</v>
      </c>
      <c r="AO58" s="125"/>
      <c r="AP58" s="125"/>
      <c r="AQ58" s="128" t="s">
        <v>84</v>
      </c>
      <c r="AR58" s="65"/>
      <c r="AS58" s="129">
        <v>0</v>
      </c>
      <c r="AT58" s="130">
        <f>ROUND(SUM(AV58:AW58),2)</f>
        <v>0</v>
      </c>
      <c r="AU58" s="131">
        <f>'2917-17-1-3 - SO-03 Polní...'!P92</f>
        <v>0</v>
      </c>
      <c r="AV58" s="130">
        <f>'2917-17-1-3 - SO-03 Polní...'!J35</f>
        <v>0</v>
      </c>
      <c r="AW58" s="130">
        <f>'2917-17-1-3 - SO-03 Polní...'!J36</f>
        <v>0</v>
      </c>
      <c r="AX58" s="130">
        <f>'2917-17-1-3 - SO-03 Polní...'!J37</f>
        <v>0</v>
      </c>
      <c r="AY58" s="130">
        <f>'2917-17-1-3 - SO-03 Polní...'!J38</f>
        <v>0</v>
      </c>
      <c r="AZ58" s="130">
        <f>'2917-17-1-3 - SO-03 Polní...'!F35</f>
        <v>0</v>
      </c>
      <c r="BA58" s="130">
        <f>'2917-17-1-3 - SO-03 Polní...'!F36</f>
        <v>0</v>
      </c>
      <c r="BB58" s="130">
        <f>'2917-17-1-3 - SO-03 Polní...'!F37</f>
        <v>0</v>
      </c>
      <c r="BC58" s="130">
        <f>'2917-17-1-3 - SO-03 Polní...'!F38</f>
        <v>0</v>
      </c>
      <c r="BD58" s="132">
        <f>'2917-17-1-3 - SO-03 Polní...'!F39</f>
        <v>0</v>
      </c>
      <c r="BE58" s="4"/>
      <c r="BT58" s="133" t="s">
        <v>80</v>
      </c>
      <c r="BV58" s="133" t="s">
        <v>73</v>
      </c>
      <c r="BW58" s="133" t="s">
        <v>91</v>
      </c>
      <c r="BX58" s="133" t="s">
        <v>79</v>
      </c>
      <c r="CL58" s="133" t="s">
        <v>19</v>
      </c>
    </row>
    <row r="59" spans="1:91" s="7" customFormat="1" ht="24.75" customHeight="1">
      <c r="A59" s="7"/>
      <c r="B59" s="111"/>
      <c r="C59" s="112"/>
      <c r="D59" s="113" t="s">
        <v>92</v>
      </c>
      <c r="E59" s="113"/>
      <c r="F59" s="113"/>
      <c r="G59" s="113"/>
      <c r="H59" s="113"/>
      <c r="I59" s="114"/>
      <c r="J59" s="113" t="s">
        <v>93</v>
      </c>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5">
        <f>ROUND(SUM(AG60:AG61),2)</f>
        <v>0</v>
      </c>
      <c r="AH59" s="114"/>
      <c r="AI59" s="114"/>
      <c r="AJ59" s="114"/>
      <c r="AK59" s="114"/>
      <c r="AL59" s="114"/>
      <c r="AM59" s="114"/>
      <c r="AN59" s="116">
        <f>SUM(AG59,AT59)</f>
        <v>0</v>
      </c>
      <c r="AO59" s="114"/>
      <c r="AP59" s="114"/>
      <c r="AQ59" s="117" t="s">
        <v>77</v>
      </c>
      <c r="AR59" s="118"/>
      <c r="AS59" s="119">
        <f>ROUND(SUM(AS60:AS61),2)</f>
        <v>0</v>
      </c>
      <c r="AT59" s="120">
        <f>ROUND(SUM(AV59:AW59),2)</f>
        <v>0</v>
      </c>
      <c r="AU59" s="121">
        <f>ROUND(SUM(AU60:AU61),5)</f>
        <v>0</v>
      </c>
      <c r="AV59" s="120">
        <f>ROUND(AZ59*L29,2)</f>
        <v>0</v>
      </c>
      <c r="AW59" s="120">
        <f>ROUND(BA59*L30,2)</f>
        <v>0</v>
      </c>
      <c r="AX59" s="120">
        <f>ROUND(BB59*L29,2)</f>
        <v>0</v>
      </c>
      <c r="AY59" s="120">
        <f>ROUND(BC59*L30,2)</f>
        <v>0</v>
      </c>
      <c r="AZ59" s="120">
        <f>ROUND(SUM(AZ60:AZ61),2)</f>
        <v>0</v>
      </c>
      <c r="BA59" s="120">
        <f>ROUND(SUM(BA60:BA61),2)</f>
        <v>0</v>
      </c>
      <c r="BB59" s="120">
        <f>ROUND(SUM(BB60:BB61),2)</f>
        <v>0</v>
      </c>
      <c r="BC59" s="120">
        <f>ROUND(SUM(BC60:BC61),2)</f>
        <v>0</v>
      </c>
      <c r="BD59" s="122">
        <f>ROUND(SUM(BD60:BD61),2)</f>
        <v>0</v>
      </c>
      <c r="BE59" s="7"/>
      <c r="BS59" s="123" t="s">
        <v>70</v>
      </c>
      <c r="BT59" s="123" t="s">
        <v>78</v>
      </c>
      <c r="BU59" s="123" t="s">
        <v>72</v>
      </c>
      <c r="BV59" s="123" t="s">
        <v>73</v>
      </c>
      <c r="BW59" s="123" t="s">
        <v>94</v>
      </c>
      <c r="BX59" s="123" t="s">
        <v>5</v>
      </c>
      <c r="CL59" s="123" t="s">
        <v>19</v>
      </c>
      <c r="CM59" s="123" t="s">
        <v>80</v>
      </c>
    </row>
    <row r="60" spans="1:90" s="4" customFormat="1" ht="23.25" customHeight="1">
      <c r="A60" s="124" t="s">
        <v>81</v>
      </c>
      <c r="B60" s="63"/>
      <c r="C60" s="125"/>
      <c r="D60" s="125"/>
      <c r="E60" s="126" t="s">
        <v>95</v>
      </c>
      <c r="F60" s="126"/>
      <c r="G60" s="126"/>
      <c r="H60" s="126"/>
      <c r="I60" s="126"/>
      <c r="J60" s="125"/>
      <c r="K60" s="126" t="s">
        <v>96</v>
      </c>
      <c r="L60" s="126"/>
      <c r="M60" s="126"/>
      <c r="N60" s="126"/>
      <c r="O60" s="126"/>
      <c r="P60" s="126"/>
      <c r="Q60" s="126"/>
      <c r="R60" s="126"/>
      <c r="S60" s="126"/>
      <c r="T60" s="126"/>
      <c r="U60" s="126"/>
      <c r="V60" s="126"/>
      <c r="W60" s="126"/>
      <c r="X60" s="126"/>
      <c r="Y60" s="126"/>
      <c r="Z60" s="126"/>
      <c r="AA60" s="126"/>
      <c r="AB60" s="126"/>
      <c r="AC60" s="126"/>
      <c r="AD60" s="126"/>
      <c r="AE60" s="126"/>
      <c r="AF60" s="126"/>
      <c r="AG60" s="127">
        <f>'2917-17-2-4 - SO-04 Poldr...'!J32</f>
        <v>0</v>
      </c>
      <c r="AH60" s="125"/>
      <c r="AI60" s="125"/>
      <c r="AJ60" s="125"/>
      <c r="AK60" s="125"/>
      <c r="AL60" s="125"/>
      <c r="AM60" s="125"/>
      <c r="AN60" s="127">
        <f>SUM(AG60,AT60)</f>
        <v>0</v>
      </c>
      <c r="AO60" s="125"/>
      <c r="AP60" s="125"/>
      <c r="AQ60" s="128" t="s">
        <v>84</v>
      </c>
      <c r="AR60" s="65"/>
      <c r="AS60" s="129">
        <v>0</v>
      </c>
      <c r="AT60" s="130">
        <f>ROUND(SUM(AV60:AW60),2)</f>
        <v>0</v>
      </c>
      <c r="AU60" s="131">
        <f>'2917-17-2-4 - SO-04 Poldr...'!P98</f>
        <v>0</v>
      </c>
      <c r="AV60" s="130">
        <f>'2917-17-2-4 - SO-04 Poldr...'!J35</f>
        <v>0</v>
      </c>
      <c r="AW60" s="130">
        <f>'2917-17-2-4 - SO-04 Poldr...'!J36</f>
        <v>0</v>
      </c>
      <c r="AX60" s="130">
        <f>'2917-17-2-4 - SO-04 Poldr...'!J37</f>
        <v>0</v>
      </c>
      <c r="AY60" s="130">
        <f>'2917-17-2-4 - SO-04 Poldr...'!J38</f>
        <v>0</v>
      </c>
      <c r="AZ60" s="130">
        <f>'2917-17-2-4 - SO-04 Poldr...'!F35</f>
        <v>0</v>
      </c>
      <c r="BA60" s="130">
        <f>'2917-17-2-4 - SO-04 Poldr...'!F36</f>
        <v>0</v>
      </c>
      <c r="BB60" s="130">
        <f>'2917-17-2-4 - SO-04 Poldr...'!F37</f>
        <v>0</v>
      </c>
      <c r="BC60" s="130">
        <f>'2917-17-2-4 - SO-04 Poldr...'!F38</f>
        <v>0</v>
      </c>
      <c r="BD60" s="132">
        <f>'2917-17-2-4 - SO-04 Poldr...'!F39</f>
        <v>0</v>
      </c>
      <c r="BE60" s="4"/>
      <c r="BT60" s="133" t="s">
        <v>80</v>
      </c>
      <c r="BV60" s="133" t="s">
        <v>73</v>
      </c>
      <c r="BW60" s="133" t="s">
        <v>97</v>
      </c>
      <c r="BX60" s="133" t="s">
        <v>94</v>
      </c>
      <c r="CL60" s="133" t="s">
        <v>19</v>
      </c>
    </row>
    <row r="61" spans="1:90" s="4" customFormat="1" ht="23.25" customHeight="1">
      <c r="A61" s="124" t="s">
        <v>81</v>
      </c>
      <c r="B61" s="63"/>
      <c r="C61" s="125"/>
      <c r="D61" s="125"/>
      <c r="E61" s="126" t="s">
        <v>98</v>
      </c>
      <c r="F61" s="126"/>
      <c r="G61" s="126"/>
      <c r="H61" s="126"/>
      <c r="I61" s="126"/>
      <c r="J61" s="125"/>
      <c r="K61" s="126" t="s">
        <v>99</v>
      </c>
      <c r="L61" s="126"/>
      <c r="M61" s="126"/>
      <c r="N61" s="126"/>
      <c r="O61" s="126"/>
      <c r="P61" s="126"/>
      <c r="Q61" s="126"/>
      <c r="R61" s="126"/>
      <c r="S61" s="126"/>
      <c r="T61" s="126"/>
      <c r="U61" s="126"/>
      <c r="V61" s="126"/>
      <c r="W61" s="126"/>
      <c r="X61" s="126"/>
      <c r="Y61" s="126"/>
      <c r="Z61" s="126"/>
      <c r="AA61" s="126"/>
      <c r="AB61" s="126"/>
      <c r="AC61" s="126"/>
      <c r="AD61" s="126"/>
      <c r="AE61" s="126"/>
      <c r="AF61" s="126"/>
      <c r="AG61" s="127">
        <f>'2917-17-2-5 - SO-05 Přehr...'!J32</f>
        <v>0</v>
      </c>
      <c r="AH61" s="125"/>
      <c r="AI61" s="125"/>
      <c r="AJ61" s="125"/>
      <c r="AK61" s="125"/>
      <c r="AL61" s="125"/>
      <c r="AM61" s="125"/>
      <c r="AN61" s="127">
        <f>SUM(AG61,AT61)</f>
        <v>0</v>
      </c>
      <c r="AO61" s="125"/>
      <c r="AP61" s="125"/>
      <c r="AQ61" s="128" t="s">
        <v>84</v>
      </c>
      <c r="AR61" s="65"/>
      <c r="AS61" s="129">
        <v>0</v>
      </c>
      <c r="AT61" s="130">
        <f>ROUND(SUM(AV61:AW61),2)</f>
        <v>0</v>
      </c>
      <c r="AU61" s="131">
        <f>'2917-17-2-5 - SO-05 Přehr...'!P89</f>
        <v>0</v>
      </c>
      <c r="AV61" s="130">
        <f>'2917-17-2-5 - SO-05 Přehr...'!J35</f>
        <v>0</v>
      </c>
      <c r="AW61" s="130">
        <f>'2917-17-2-5 - SO-05 Přehr...'!J36</f>
        <v>0</v>
      </c>
      <c r="AX61" s="130">
        <f>'2917-17-2-5 - SO-05 Přehr...'!J37</f>
        <v>0</v>
      </c>
      <c r="AY61" s="130">
        <f>'2917-17-2-5 - SO-05 Přehr...'!J38</f>
        <v>0</v>
      </c>
      <c r="AZ61" s="130">
        <f>'2917-17-2-5 - SO-05 Přehr...'!F35</f>
        <v>0</v>
      </c>
      <c r="BA61" s="130">
        <f>'2917-17-2-5 - SO-05 Přehr...'!F36</f>
        <v>0</v>
      </c>
      <c r="BB61" s="130">
        <f>'2917-17-2-5 - SO-05 Přehr...'!F37</f>
        <v>0</v>
      </c>
      <c r="BC61" s="130">
        <f>'2917-17-2-5 - SO-05 Přehr...'!F38</f>
        <v>0</v>
      </c>
      <c r="BD61" s="132">
        <f>'2917-17-2-5 - SO-05 Přehr...'!F39</f>
        <v>0</v>
      </c>
      <c r="BE61" s="4"/>
      <c r="BT61" s="133" t="s">
        <v>80</v>
      </c>
      <c r="BV61" s="133" t="s">
        <v>73</v>
      </c>
      <c r="BW61" s="133" t="s">
        <v>100</v>
      </c>
      <c r="BX61" s="133" t="s">
        <v>94</v>
      </c>
      <c r="CL61" s="133" t="s">
        <v>19</v>
      </c>
    </row>
    <row r="62" spans="1:91" s="7" customFormat="1" ht="24.75" customHeight="1">
      <c r="A62" s="124" t="s">
        <v>81</v>
      </c>
      <c r="B62" s="111"/>
      <c r="C62" s="112"/>
      <c r="D62" s="113" t="s">
        <v>101</v>
      </c>
      <c r="E62" s="113"/>
      <c r="F62" s="113"/>
      <c r="G62" s="113"/>
      <c r="H62" s="113"/>
      <c r="I62" s="114"/>
      <c r="J62" s="113" t="s">
        <v>102</v>
      </c>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6">
        <f>'2917-17-3 - VRN'!J30</f>
        <v>0</v>
      </c>
      <c r="AH62" s="114"/>
      <c r="AI62" s="114"/>
      <c r="AJ62" s="114"/>
      <c r="AK62" s="114"/>
      <c r="AL62" s="114"/>
      <c r="AM62" s="114"/>
      <c r="AN62" s="116">
        <f>SUM(AG62,AT62)</f>
        <v>0</v>
      </c>
      <c r="AO62" s="114"/>
      <c r="AP62" s="114"/>
      <c r="AQ62" s="117" t="s">
        <v>77</v>
      </c>
      <c r="AR62" s="118"/>
      <c r="AS62" s="119">
        <v>0</v>
      </c>
      <c r="AT62" s="120">
        <f>ROUND(SUM(AV62:AW62),2)</f>
        <v>0</v>
      </c>
      <c r="AU62" s="121">
        <f>'2917-17-3 - VRN'!P84</f>
        <v>0</v>
      </c>
      <c r="AV62" s="120">
        <f>'2917-17-3 - VRN'!J33</f>
        <v>0</v>
      </c>
      <c r="AW62" s="120">
        <f>'2917-17-3 - VRN'!J34</f>
        <v>0</v>
      </c>
      <c r="AX62" s="120">
        <f>'2917-17-3 - VRN'!J35</f>
        <v>0</v>
      </c>
      <c r="AY62" s="120">
        <f>'2917-17-3 - VRN'!J36</f>
        <v>0</v>
      </c>
      <c r="AZ62" s="120">
        <f>'2917-17-3 - VRN'!F33</f>
        <v>0</v>
      </c>
      <c r="BA62" s="120">
        <f>'2917-17-3 - VRN'!F34</f>
        <v>0</v>
      </c>
      <c r="BB62" s="120">
        <f>'2917-17-3 - VRN'!F35</f>
        <v>0</v>
      </c>
      <c r="BC62" s="120">
        <f>'2917-17-3 - VRN'!F36</f>
        <v>0</v>
      </c>
      <c r="BD62" s="122">
        <f>'2917-17-3 - VRN'!F37</f>
        <v>0</v>
      </c>
      <c r="BE62" s="7"/>
      <c r="BT62" s="123" t="s">
        <v>78</v>
      </c>
      <c r="BV62" s="123" t="s">
        <v>73</v>
      </c>
      <c r="BW62" s="123" t="s">
        <v>103</v>
      </c>
      <c r="BX62" s="123" t="s">
        <v>5</v>
      </c>
      <c r="CL62" s="123" t="s">
        <v>19</v>
      </c>
      <c r="CM62" s="123" t="s">
        <v>80</v>
      </c>
    </row>
    <row r="63" spans="1:91" s="7" customFormat="1" ht="16.5" customHeight="1">
      <c r="A63" s="124" t="s">
        <v>81</v>
      </c>
      <c r="B63" s="111"/>
      <c r="C63" s="112"/>
      <c r="D63" s="113" t="s">
        <v>104</v>
      </c>
      <c r="E63" s="113"/>
      <c r="F63" s="113"/>
      <c r="G63" s="113"/>
      <c r="H63" s="113"/>
      <c r="I63" s="114"/>
      <c r="J63" s="113" t="s">
        <v>105</v>
      </c>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6">
        <f>'2917 - 17-4 Následná pěst...'!J30</f>
        <v>0</v>
      </c>
      <c r="AH63" s="114"/>
      <c r="AI63" s="114"/>
      <c r="AJ63" s="114"/>
      <c r="AK63" s="114"/>
      <c r="AL63" s="114"/>
      <c r="AM63" s="114"/>
      <c r="AN63" s="116">
        <f>SUM(AG63,AT63)</f>
        <v>0</v>
      </c>
      <c r="AO63" s="114"/>
      <c r="AP63" s="114"/>
      <c r="AQ63" s="117" t="s">
        <v>77</v>
      </c>
      <c r="AR63" s="118"/>
      <c r="AS63" s="134">
        <v>0</v>
      </c>
      <c r="AT63" s="135">
        <f>ROUND(SUM(AV63:AW63),2)</f>
        <v>0</v>
      </c>
      <c r="AU63" s="136">
        <f>'2917 - 17-4 Následná pěst...'!P80</f>
        <v>0</v>
      </c>
      <c r="AV63" s="135">
        <f>'2917 - 17-4 Následná pěst...'!J33</f>
        <v>0</v>
      </c>
      <c r="AW63" s="135">
        <f>'2917 - 17-4 Následná pěst...'!J34</f>
        <v>0</v>
      </c>
      <c r="AX63" s="135">
        <f>'2917 - 17-4 Následná pěst...'!J35</f>
        <v>0</v>
      </c>
      <c r="AY63" s="135">
        <f>'2917 - 17-4 Následná pěst...'!J36</f>
        <v>0</v>
      </c>
      <c r="AZ63" s="135">
        <f>'2917 - 17-4 Následná pěst...'!F33</f>
        <v>0</v>
      </c>
      <c r="BA63" s="135">
        <f>'2917 - 17-4 Následná pěst...'!F34</f>
        <v>0</v>
      </c>
      <c r="BB63" s="135">
        <f>'2917 - 17-4 Následná pěst...'!F35</f>
        <v>0</v>
      </c>
      <c r="BC63" s="135">
        <f>'2917 - 17-4 Následná pěst...'!F36</f>
        <v>0</v>
      </c>
      <c r="BD63" s="137">
        <f>'2917 - 17-4 Následná pěst...'!F37</f>
        <v>0</v>
      </c>
      <c r="BE63" s="7"/>
      <c r="BT63" s="123" t="s">
        <v>78</v>
      </c>
      <c r="BV63" s="123" t="s">
        <v>73</v>
      </c>
      <c r="BW63" s="123" t="s">
        <v>106</v>
      </c>
      <c r="BX63" s="123" t="s">
        <v>5</v>
      </c>
      <c r="CL63" s="123" t="s">
        <v>19</v>
      </c>
      <c r="CM63" s="123" t="s">
        <v>80</v>
      </c>
    </row>
    <row r="64" spans="1:57" s="2" customFormat="1" ht="30" customHeight="1">
      <c r="A64" s="38"/>
      <c r="B64" s="39"/>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4"/>
      <c r="AS64" s="38"/>
      <c r="AT64" s="38"/>
      <c r="AU64" s="38"/>
      <c r="AV64" s="38"/>
      <c r="AW64" s="38"/>
      <c r="AX64" s="38"/>
      <c r="AY64" s="38"/>
      <c r="AZ64" s="38"/>
      <c r="BA64" s="38"/>
      <c r="BB64" s="38"/>
      <c r="BC64" s="38"/>
      <c r="BD64" s="38"/>
      <c r="BE64" s="38"/>
    </row>
    <row r="65" spans="1:57" s="2" customFormat="1" ht="6.95" customHeight="1">
      <c r="A65" s="38"/>
      <c r="B65" s="59"/>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44"/>
      <c r="AS65" s="38"/>
      <c r="AT65" s="38"/>
      <c r="AU65" s="38"/>
      <c r="AV65" s="38"/>
      <c r="AW65" s="38"/>
      <c r="AX65" s="38"/>
      <c r="AY65" s="38"/>
      <c r="AZ65" s="38"/>
      <c r="BA65" s="38"/>
      <c r="BB65" s="38"/>
      <c r="BC65" s="38"/>
      <c r="BD65" s="38"/>
      <c r="BE65" s="38"/>
    </row>
  </sheetData>
  <sheetProtection password="CC35" sheet="1" objects="1" scenarios="1" formatColumns="0" formatRows="0"/>
  <mergeCells count="74">
    <mergeCell ref="L45:AO45"/>
    <mergeCell ref="AM47:AN47"/>
    <mergeCell ref="AS49:AT51"/>
    <mergeCell ref="AM49:AP49"/>
    <mergeCell ref="AM50:AP50"/>
    <mergeCell ref="C52:G52"/>
    <mergeCell ref="AG52:AM52"/>
    <mergeCell ref="AN52:AP52"/>
    <mergeCell ref="I52:AF52"/>
    <mergeCell ref="AG55:AM55"/>
    <mergeCell ref="AN55:AP55"/>
    <mergeCell ref="J55:AF55"/>
    <mergeCell ref="D55:H55"/>
    <mergeCell ref="AN56:AP56"/>
    <mergeCell ref="E56:I56"/>
    <mergeCell ref="K56:AF56"/>
    <mergeCell ref="AG56:AM56"/>
    <mergeCell ref="K57:AF57"/>
    <mergeCell ref="AN57:AP57"/>
    <mergeCell ref="E57:I57"/>
    <mergeCell ref="AG57:AM57"/>
    <mergeCell ref="AG58:AM58"/>
    <mergeCell ref="AN58:AP58"/>
    <mergeCell ref="E58:I58"/>
    <mergeCell ref="K58:AF58"/>
    <mergeCell ref="AN59:AP59"/>
    <mergeCell ref="AG59:AM59"/>
    <mergeCell ref="D59:H59"/>
    <mergeCell ref="J59:AF59"/>
    <mergeCell ref="AN60:AP60"/>
    <mergeCell ref="AG60:AM60"/>
    <mergeCell ref="E60:I60"/>
    <mergeCell ref="K60:AF60"/>
    <mergeCell ref="AN61:AP61"/>
    <mergeCell ref="AG61:AM61"/>
    <mergeCell ref="E61:I61"/>
    <mergeCell ref="K61:AF61"/>
    <mergeCell ref="AN62:AP62"/>
    <mergeCell ref="AG62:AM62"/>
    <mergeCell ref="D62:H62"/>
    <mergeCell ref="J62:AF62"/>
    <mergeCell ref="AN63:AP63"/>
    <mergeCell ref="AG63:AM63"/>
    <mergeCell ref="D63:H63"/>
    <mergeCell ref="J63:AF63"/>
    <mergeCell ref="AG54:AM54"/>
    <mergeCell ref="AN54:AP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s>
  <hyperlinks>
    <hyperlink ref="A56" location="'2917-17-1-1 - SO-01 Polní...'!C2" display="/"/>
    <hyperlink ref="A57" location="'2917-17-1-2 - SO-02 Polní...'!C2" display="/"/>
    <hyperlink ref="A58" location="'2917-17-1-3 - SO-03 Polní...'!C2" display="/"/>
    <hyperlink ref="A60" location="'2917-17-2-4 - SO-04 Poldr...'!C2" display="/"/>
    <hyperlink ref="A61" location="'2917-17-2-5 - SO-05 Přehr...'!C2" display="/"/>
    <hyperlink ref="A62" location="'2917-17-3 - VRN'!C2" display="/"/>
    <hyperlink ref="A63" location="'2917 - 17-4 Následná pěs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8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85</v>
      </c>
    </row>
    <row r="3" spans="2:46" s="1" customFormat="1" ht="6.95" customHeight="1">
      <c r="B3" s="138"/>
      <c r="C3" s="139"/>
      <c r="D3" s="139"/>
      <c r="E3" s="139"/>
      <c r="F3" s="139"/>
      <c r="G3" s="139"/>
      <c r="H3" s="139"/>
      <c r="I3" s="139"/>
      <c r="J3" s="139"/>
      <c r="K3" s="139"/>
      <c r="L3" s="20"/>
      <c r="AT3" s="17" t="s">
        <v>80</v>
      </c>
    </row>
    <row r="4" spans="2:46" s="1" customFormat="1" ht="24.95" customHeight="1">
      <c r="B4" s="20"/>
      <c r="D4" s="140" t="s">
        <v>107</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Soubor staveb společných zařízení v k. ú. Třebom</v>
      </c>
      <c r="F7" s="142"/>
      <c r="G7" s="142"/>
      <c r="H7" s="142"/>
      <c r="L7" s="20"/>
    </row>
    <row r="8" spans="2:12" s="1" customFormat="1" ht="12" customHeight="1">
      <c r="B8" s="20"/>
      <c r="D8" s="142" t="s">
        <v>108</v>
      </c>
      <c r="L8" s="20"/>
    </row>
    <row r="9" spans="1:31" s="2" customFormat="1" ht="16.5" customHeight="1">
      <c r="A9" s="38"/>
      <c r="B9" s="44"/>
      <c r="C9" s="38"/>
      <c r="D9" s="38"/>
      <c r="E9" s="143" t="s">
        <v>109</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110</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16.5" customHeight="1">
      <c r="A11" s="38"/>
      <c r="B11" s="44"/>
      <c r="C11" s="38"/>
      <c r="D11" s="38"/>
      <c r="E11" s="145" t="s">
        <v>111</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18</v>
      </c>
      <c r="E13" s="38"/>
      <c r="F13" s="133" t="s">
        <v>19</v>
      </c>
      <c r="G13" s="38"/>
      <c r="H13" s="38"/>
      <c r="I13" s="142" t="s">
        <v>20</v>
      </c>
      <c r="J13" s="133" t="s">
        <v>19</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21</v>
      </c>
      <c r="E14" s="38"/>
      <c r="F14" s="133" t="s">
        <v>22</v>
      </c>
      <c r="G14" s="38"/>
      <c r="H14" s="38"/>
      <c r="I14" s="142" t="s">
        <v>23</v>
      </c>
      <c r="J14" s="146" t="str">
        <f>'Rekapitulace stavby'!AN8</f>
        <v>15. 10. 2020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25</v>
      </c>
      <c r="E16" s="38"/>
      <c r="F16" s="38"/>
      <c r="G16" s="38"/>
      <c r="H16" s="38"/>
      <c r="I16" s="142" t="s">
        <v>26</v>
      </c>
      <c r="J16" s="133" t="s">
        <v>19</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27</v>
      </c>
      <c r="F17" s="38"/>
      <c r="G17" s="38"/>
      <c r="H17" s="38"/>
      <c r="I17" s="142" t="s">
        <v>28</v>
      </c>
      <c r="J17" s="133" t="s">
        <v>19</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29</v>
      </c>
      <c r="E19" s="38"/>
      <c r="F19" s="38"/>
      <c r="G19" s="38"/>
      <c r="H19" s="38"/>
      <c r="I19" s="142" t="s">
        <v>26</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28</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31</v>
      </c>
      <c r="E22" s="38"/>
      <c r="F22" s="38"/>
      <c r="G22" s="38"/>
      <c r="H22" s="38"/>
      <c r="I22" s="142" t="s">
        <v>26</v>
      </c>
      <c r="J22" s="133" t="s">
        <v>19</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
        <v>112</v>
      </c>
      <c r="F23" s="38"/>
      <c r="G23" s="38"/>
      <c r="H23" s="38"/>
      <c r="I23" s="142" t="s">
        <v>28</v>
      </c>
      <c r="J23" s="133" t="s">
        <v>19</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34</v>
      </c>
      <c r="E25" s="38"/>
      <c r="F25" s="38"/>
      <c r="G25" s="38"/>
      <c r="H25" s="38"/>
      <c r="I25" s="142" t="s">
        <v>26</v>
      </c>
      <c r="J25" s="133" t="s">
        <v>19</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
        <v>113</v>
      </c>
      <c r="F26" s="38"/>
      <c r="G26" s="38"/>
      <c r="H26" s="38"/>
      <c r="I26" s="142" t="s">
        <v>28</v>
      </c>
      <c r="J26" s="133" t="s">
        <v>19</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35</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19</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37</v>
      </c>
      <c r="E32" s="38"/>
      <c r="F32" s="38"/>
      <c r="G32" s="38"/>
      <c r="H32" s="38"/>
      <c r="I32" s="38"/>
      <c r="J32" s="153">
        <f>ROUND(J94,2)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39</v>
      </c>
      <c r="G34" s="38"/>
      <c r="H34" s="38"/>
      <c r="I34" s="154" t="s">
        <v>38</v>
      </c>
      <c r="J34" s="154" t="s">
        <v>40</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41</v>
      </c>
      <c r="E35" s="142" t="s">
        <v>42</v>
      </c>
      <c r="F35" s="156">
        <f>ROUND((SUM(BE94:BE380)),2)</f>
        <v>0</v>
      </c>
      <c r="G35" s="38"/>
      <c r="H35" s="38"/>
      <c r="I35" s="157">
        <v>0.21</v>
      </c>
      <c r="J35" s="156">
        <f>ROUND(((SUM(BE94:BE380))*I35),2)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43</v>
      </c>
      <c r="F36" s="156">
        <f>ROUND((SUM(BF94:BF380)),2)</f>
        <v>0</v>
      </c>
      <c r="G36" s="38"/>
      <c r="H36" s="38"/>
      <c r="I36" s="157">
        <v>0.15</v>
      </c>
      <c r="J36" s="156">
        <f>ROUND(((SUM(BF94:BF380))*I36),2)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44</v>
      </c>
      <c r="F37" s="156">
        <f>ROUND((SUM(BG94:BG380)),2)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45</v>
      </c>
      <c r="F38" s="156">
        <f>ROUND((SUM(BH94:BH380)),2)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46</v>
      </c>
      <c r="F39" s="156">
        <f>ROUND((SUM(BI94:BI380)),2)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47</v>
      </c>
      <c r="E41" s="160"/>
      <c r="F41" s="160"/>
      <c r="G41" s="161" t="s">
        <v>48</v>
      </c>
      <c r="H41" s="162" t="s">
        <v>49</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114</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Soubor staveb společných zařízení v k. ú. Třebom</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108</v>
      </c>
      <c r="D51" s="22"/>
      <c r="E51" s="22"/>
      <c r="F51" s="22"/>
      <c r="G51" s="22"/>
      <c r="H51" s="22"/>
      <c r="I51" s="22"/>
      <c r="J51" s="22"/>
      <c r="K51" s="22"/>
      <c r="L51" s="20"/>
    </row>
    <row r="52" spans="1:31" s="2" customFormat="1" ht="16.5" customHeight="1">
      <c r="A52" s="38"/>
      <c r="B52" s="39"/>
      <c r="C52" s="40"/>
      <c r="D52" s="40"/>
      <c r="E52" s="169" t="s">
        <v>109</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110</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16.5" customHeight="1">
      <c r="A54" s="38"/>
      <c r="B54" s="39"/>
      <c r="C54" s="40"/>
      <c r="D54" s="40"/>
      <c r="E54" s="69" t="str">
        <f>E11</f>
        <v>2917-17-1-1 - SO-01 Polní cesta CH2</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21</v>
      </c>
      <c r="D56" s="40"/>
      <c r="E56" s="40"/>
      <c r="F56" s="27" t="str">
        <f>F14</f>
        <v>Brno</v>
      </c>
      <c r="G56" s="40"/>
      <c r="H56" s="40"/>
      <c r="I56" s="32" t="s">
        <v>23</v>
      </c>
      <c r="J56" s="72" t="str">
        <f>IF(J14="","",J14)</f>
        <v>15. 10. 2020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15.15" customHeight="1">
      <c r="A58" s="38"/>
      <c r="B58" s="39"/>
      <c r="C58" s="32" t="s">
        <v>25</v>
      </c>
      <c r="D58" s="40"/>
      <c r="E58" s="40"/>
      <c r="F58" s="27" t="str">
        <f>E17</f>
        <v>SPÚ ČR</v>
      </c>
      <c r="G58" s="40"/>
      <c r="H58" s="40"/>
      <c r="I58" s="32" t="s">
        <v>31</v>
      </c>
      <c r="J58" s="36" t="str">
        <f>E23</f>
        <v>Ing. Jiří Hermany</v>
      </c>
      <c r="K58" s="40"/>
      <c r="L58" s="144"/>
      <c r="S58" s="38"/>
      <c r="T58" s="38"/>
      <c r="U58" s="38"/>
      <c r="V58" s="38"/>
      <c r="W58" s="38"/>
      <c r="X58" s="38"/>
      <c r="Y58" s="38"/>
      <c r="Z58" s="38"/>
      <c r="AA58" s="38"/>
      <c r="AB58" s="38"/>
      <c r="AC58" s="38"/>
      <c r="AD58" s="38"/>
      <c r="AE58" s="38"/>
    </row>
    <row r="59" spans="1:31" s="2" customFormat="1" ht="25.65" customHeight="1">
      <c r="A59" s="38"/>
      <c r="B59" s="39"/>
      <c r="C59" s="32" t="s">
        <v>29</v>
      </c>
      <c r="D59" s="40"/>
      <c r="E59" s="40"/>
      <c r="F59" s="27" t="str">
        <f>IF(E20="","",E20)</f>
        <v>Vyplň údaj</v>
      </c>
      <c r="G59" s="40"/>
      <c r="H59" s="40"/>
      <c r="I59" s="32" t="s">
        <v>34</v>
      </c>
      <c r="J59" s="36" t="str">
        <f>E26</f>
        <v>Agroprojekt PSO, s.r.o.</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115</v>
      </c>
      <c r="D61" s="171"/>
      <c r="E61" s="171"/>
      <c r="F61" s="171"/>
      <c r="G61" s="171"/>
      <c r="H61" s="171"/>
      <c r="I61" s="171"/>
      <c r="J61" s="172" t="s">
        <v>116</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69</v>
      </c>
      <c r="D63" s="40"/>
      <c r="E63" s="40"/>
      <c r="F63" s="40"/>
      <c r="G63" s="40"/>
      <c r="H63" s="40"/>
      <c r="I63" s="40"/>
      <c r="J63" s="102">
        <f>J94</f>
        <v>0</v>
      </c>
      <c r="K63" s="40"/>
      <c r="L63" s="144"/>
      <c r="S63" s="38"/>
      <c r="T63" s="38"/>
      <c r="U63" s="38"/>
      <c r="V63" s="38"/>
      <c r="W63" s="38"/>
      <c r="X63" s="38"/>
      <c r="Y63" s="38"/>
      <c r="Z63" s="38"/>
      <c r="AA63" s="38"/>
      <c r="AB63" s="38"/>
      <c r="AC63" s="38"/>
      <c r="AD63" s="38"/>
      <c r="AE63" s="38"/>
      <c r="AU63" s="17" t="s">
        <v>117</v>
      </c>
    </row>
    <row r="64" spans="1:31" s="9" customFormat="1" ht="24.95" customHeight="1">
      <c r="A64" s="9"/>
      <c r="B64" s="174"/>
      <c r="C64" s="175"/>
      <c r="D64" s="176" t="s">
        <v>118</v>
      </c>
      <c r="E64" s="177"/>
      <c r="F64" s="177"/>
      <c r="G64" s="177"/>
      <c r="H64" s="177"/>
      <c r="I64" s="177"/>
      <c r="J64" s="178">
        <f>J95</f>
        <v>0</v>
      </c>
      <c r="K64" s="175"/>
      <c r="L64" s="179"/>
      <c r="S64" s="9"/>
      <c r="T64" s="9"/>
      <c r="U64" s="9"/>
      <c r="V64" s="9"/>
      <c r="W64" s="9"/>
      <c r="X64" s="9"/>
      <c r="Y64" s="9"/>
      <c r="Z64" s="9"/>
      <c r="AA64" s="9"/>
      <c r="AB64" s="9"/>
      <c r="AC64" s="9"/>
      <c r="AD64" s="9"/>
      <c r="AE64" s="9"/>
    </row>
    <row r="65" spans="1:31" s="10" customFormat="1" ht="19.9" customHeight="1">
      <c r="A65" s="10"/>
      <c r="B65" s="180"/>
      <c r="C65" s="125"/>
      <c r="D65" s="181" t="s">
        <v>119</v>
      </c>
      <c r="E65" s="182"/>
      <c r="F65" s="182"/>
      <c r="G65" s="182"/>
      <c r="H65" s="182"/>
      <c r="I65" s="182"/>
      <c r="J65" s="183">
        <f>J96</f>
        <v>0</v>
      </c>
      <c r="K65" s="125"/>
      <c r="L65" s="184"/>
      <c r="S65" s="10"/>
      <c r="T65" s="10"/>
      <c r="U65" s="10"/>
      <c r="V65" s="10"/>
      <c r="W65" s="10"/>
      <c r="X65" s="10"/>
      <c r="Y65" s="10"/>
      <c r="Z65" s="10"/>
      <c r="AA65" s="10"/>
      <c r="AB65" s="10"/>
      <c r="AC65" s="10"/>
      <c r="AD65" s="10"/>
      <c r="AE65" s="10"/>
    </row>
    <row r="66" spans="1:31" s="10" customFormat="1" ht="19.9" customHeight="1">
      <c r="A66" s="10"/>
      <c r="B66" s="180"/>
      <c r="C66" s="125"/>
      <c r="D66" s="181" t="s">
        <v>120</v>
      </c>
      <c r="E66" s="182"/>
      <c r="F66" s="182"/>
      <c r="G66" s="182"/>
      <c r="H66" s="182"/>
      <c r="I66" s="182"/>
      <c r="J66" s="183">
        <f>J283</f>
        <v>0</v>
      </c>
      <c r="K66" s="125"/>
      <c r="L66" s="184"/>
      <c r="S66" s="10"/>
      <c r="T66" s="10"/>
      <c r="U66" s="10"/>
      <c r="V66" s="10"/>
      <c r="W66" s="10"/>
      <c r="X66" s="10"/>
      <c r="Y66" s="10"/>
      <c r="Z66" s="10"/>
      <c r="AA66" s="10"/>
      <c r="AB66" s="10"/>
      <c r="AC66" s="10"/>
      <c r="AD66" s="10"/>
      <c r="AE66" s="10"/>
    </row>
    <row r="67" spans="1:31" s="10" customFormat="1" ht="19.9" customHeight="1">
      <c r="A67" s="10"/>
      <c r="B67" s="180"/>
      <c r="C67" s="125"/>
      <c r="D67" s="181" t="s">
        <v>121</v>
      </c>
      <c r="E67" s="182"/>
      <c r="F67" s="182"/>
      <c r="G67" s="182"/>
      <c r="H67" s="182"/>
      <c r="I67" s="182"/>
      <c r="J67" s="183">
        <f>J297</f>
        <v>0</v>
      </c>
      <c r="K67" s="125"/>
      <c r="L67" s="184"/>
      <c r="S67" s="10"/>
      <c r="T67" s="10"/>
      <c r="U67" s="10"/>
      <c r="V67" s="10"/>
      <c r="W67" s="10"/>
      <c r="X67" s="10"/>
      <c r="Y67" s="10"/>
      <c r="Z67" s="10"/>
      <c r="AA67" s="10"/>
      <c r="AB67" s="10"/>
      <c r="AC67" s="10"/>
      <c r="AD67" s="10"/>
      <c r="AE67" s="10"/>
    </row>
    <row r="68" spans="1:31" s="10" customFormat="1" ht="19.9" customHeight="1">
      <c r="A68" s="10"/>
      <c r="B68" s="180"/>
      <c r="C68" s="125"/>
      <c r="D68" s="181" t="s">
        <v>122</v>
      </c>
      <c r="E68" s="182"/>
      <c r="F68" s="182"/>
      <c r="G68" s="182"/>
      <c r="H68" s="182"/>
      <c r="I68" s="182"/>
      <c r="J68" s="183">
        <f>J304</f>
        <v>0</v>
      </c>
      <c r="K68" s="125"/>
      <c r="L68" s="184"/>
      <c r="S68" s="10"/>
      <c r="T68" s="10"/>
      <c r="U68" s="10"/>
      <c r="V68" s="10"/>
      <c r="W68" s="10"/>
      <c r="X68" s="10"/>
      <c r="Y68" s="10"/>
      <c r="Z68" s="10"/>
      <c r="AA68" s="10"/>
      <c r="AB68" s="10"/>
      <c r="AC68" s="10"/>
      <c r="AD68" s="10"/>
      <c r="AE68" s="10"/>
    </row>
    <row r="69" spans="1:31" s="10" customFormat="1" ht="19.9" customHeight="1">
      <c r="A69" s="10"/>
      <c r="B69" s="180"/>
      <c r="C69" s="125"/>
      <c r="D69" s="181" t="s">
        <v>123</v>
      </c>
      <c r="E69" s="182"/>
      <c r="F69" s="182"/>
      <c r="G69" s="182"/>
      <c r="H69" s="182"/>
      <c r="I69" s="182"/>
      <c r="J69" s="183">
        <f>J308</f>
        <v>0</v>
      </c>
      <c r="K69" s="125"/>
      <c r="L69" s="184"/>
      <c r="S69" s="10"/>
      <c r="T69" s="10"/>
      <c r="U69" s="10"/>
      <c r="V69" s="10"/>
      <c r="W69" s="10"/>
      <c r="X69" s="10"/>
      <c r="Y69" s="10"/>
      <c r="Z69" s="10"/>
      <c r="AA69" s="10"/>
      <c r="AB69" s="10"/>
      <c r="AC69" s="10"/>
      <c r="AD69" s="10"/>
      <c r="AE69" s="10"/>
    </row>
    <row r="70" spans="1:31" s="10" customFormat="1" ht="19.9" customHeight="1">
      <c r="A70" s="10"/>
      <c r="B70" s="180"/>
      <c r="C70" s="125"/>
      <c r="D70" s="181" t="s">
        <v>124</v>
      </c>
      <c r="E70" s="182"/>
      <c r="F70" s="182"/>
      <c r="G70" s="182"/>
      <c r="H70" s="182"/>
      <c r="I70" s="182"/>
      <c r="J70" s="183">
        <f>J345</f>
        <v>0</v>
      </c>
      <c r="K70" s="125"/>
      <c r="L70" s="184"/>
      <c r="S70" s="10"/>
      <c r="T70" s="10"/>
      <c r="U70" s="10"/>
      <c r="V70" s="10"/>
      <c r="W70" s="10"/>
      <c r="X70" s="10"/>
      <c r="Y70" s="10"/>
      <c r="Z70" s="10"/>
      <c r="AA70" s="10"/>
      <c r="AB70" s="10"/>
      <c r="AC70" s="10"/>
      <c r="AD70" s="10"/>
      <c r="AE70" s="10"/>
    </row>
    <row r="71" spans="1:31" s="10" customFormat="1" ht="19.9" customHeight="1">
      <c r="A71" s="10"/>
      <c r="B71" s="180"/>
      <c r="C71" s="125"/>
      <c r="D71" s="181" t="s">
        <v>125</v>
      </c>
      <c r="E71" s="182"/>
      <c r="F71" s="182"/>
      <c r="G71" s="182"/>
      <c r="H71" s="182"/>
      <c r="I71" s="182"/>
      <c r="J71" s="183">
        <f>J354</f>
        <v>0</v>
      </c>
      <c r="K71" s="125"/>
      <c r="L71" s="184"/>
      <c r="S71" s="10"/>
      <c r="T71" s="10"/>
      <c r="U71" s="10"/>
      <c r="V71" s="10"/>
      <c r="W71" s="10"/>
      <c r="X71" s="10"/>
      <c r="Y71" s="10"/>
      <c r="Z71" s="10"/>
      <c r="AA71" s="10"/>
      <c r="AB71" s="10"/>
      <c r="AC71" s="10"/>
      <c r="AD71" s="10"/>
      <c r="AE71" s="10"/>
    </row>
    <row r="72" spans="1:31" s="10" customFormat="1" ht="19.9" customHeight="1">
      <c r="A72" s="10"/>
      <c r="B72" s="180"/>
      <c r="C72" s="125"/>
      <c r="D72" s="181" t="s">
        <v>126</v>
      </c>
      <c r="E72" s="182"/>
      <c r="F72" s="182"/>
      <c r="G72" s="182"/>
      <c r="H72" s="182"/>
      <c r="I72" s="182"/>
      <c r="J72" s="183">
        <f>J377</f>
        <v>0</v>
      </c>
      <c r="K72" s="125"/>
      <c r="L72" s="184"/>
      <c r="S72" s="10"/>
      <c r="T72" s="10"/>
      <c r="U72" s="10"/>
      <c r="V72" s="10"/>
      <c r="W72" s="10"/>
      <c r="X72" s="10"/>
      <c r="Y72" s="10"/>
      <c r="Z72" s="10"/>
      <c r="AA72" s="10"/>
      <c r="AB72" s="10"/>
      <c r="AC72" s="10"/>
      <c r="AD72" s="10"/>
      <c r="AE72" s="10"/>
    </row>
    <row r="73" spans="1:31" s="2" customFormat="1" ht="21.8" customHeight="1">
      <c r="A73" s="38"/>
      <c r="B73" s="39"/>
      <c r="C73" s="40"/>
      <c r="D73" s="40"/>
      <c r="E73" s="40"/>
      <c r="F73" s="40"/>
      <c r="G73" s="40"/>
      <c r="H73" s="40"/>
      <c r="I73" s="40"/>
      <c r="J73" s="40"/>
      <c r="K73" s="40"/>
      <c r="L73" s="144"/>
      <c r="S73" s="38"/>
      <c r="T73" s="38"/>
      <c r="U73" s="38"/>
      <c r="V73" s="38"/>
      <c r="W73" s="38"/>
      <c r="X73" s="38"/>
      <c r="Y73" s="38"/>
      <c r="Z73" s="38"/>
      <c r="AA73" s="38"/>
      <c r="AB73" s="38"/>
      <c r="AC73" s="38"/>
      <c r="AD73" s="38"/>
      <c r="AE73" s="38"/>
    </row>
    <row r="74" spans="1:31" s="2" customFormat="1" ht="6.95" customHeight="1">
      <c r="A74" s="38"/>
      <c r="B74" s="59"/>
      <c r="C74" s="60"/>
      <c r="D74" s="60"/>
      <c r="E74" s="60"/>
      <c r="F74" s="60"/>
      <c r="G74" s="60"/>
      <c r="H74" s="60"/>
      <c r="I74" s="60"/>
      <c r="J74" s="60"/>
      <c r="K74" s="60"/>
      <c r="L74" s="144"/>
      <c r="S74" s="38"/>
      <c r="T74" s="38"/>
      <c r="U74" s="38"/>
      <c r="V74" s="38"/>
      <c r="W74" s="38"/>
      <c r="X74" s="38"/>
      <c r="Y74" s="38"/>
      <c r="Z74" s="38"/>
      <c r="AA74" s="38"/>
      <c r="AB74" s="38"/>
      <c r="AC74" s="38"/>
      <c r="AD74" s="38"/>
      <c r="AE74" s="38"/>
    </row>
    <row r="78" spans="1:31" s="2" customFormat="1" ht="6.95" customHeight="1">
      <c r="A78" s="38"/>
      <c r="B78" s="61"/>
      <c r="C78" s="62"/>
      <c r="D78" s="62"/>
      <c r="E78" s="62"/>
      <c r="F78" s="62"/>
      <c r="G78" s="62"/>
      <c r="H78" s="62"/>
      <c r="I78" s="62"/>
      <c r="J78" s="62"/>
      <c r="K78" s="62"/>
      <c r="L78" s="144"/>
      <c r="S78" s="38"/>
      <c r="T78" s="38"/>
      <c r="U78" s="38"/>
      <c r="V78" s="38"/>
      <c r="W78" s="38"/>
      <c r="X78" s="38"/>
      <c r="Y78" s="38"/>
      <c r="Z78" s="38"/>
      <c r="AA78" s="38"/>
      <c r="AB78" s="38"/>
      <c r="AC78" s="38"/>
      <c r="AD78" s="38"/>
      <c r="AE78" s="38"/>
    </row>
    <row r="79" spans="1:31" s="2" customFormat="1" ht="24.95" customHeight="1">
      <c r="A79" s="38"/>
      <c r="B79" s="39"/>
      <c r="C79" s="23" t="s">
        <v>127</v>
      </c>
      <c r="D79" s="40"/>
      <c r="E79" s="40"/>
      <c r="F79" s="40"/>
      <c r="G79" s="40"/>
      <c r="H79" s="40"/>
      <c r="I79" s="40"/>
      <c r="J79" s="40"/>
      <c r="K79" s="40"/>
      <c r="L79" s="144"/>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40"/>
      <c r="J80" s="40"/>
      <c r="K80" s="40"/>
      <c r="L80" s="144"/>
      <c r="S80" s="38"/>
      <c r="T80" s="38"/>
      <c r="U80" s="38"/>
      <c r="V80" s="38"/>
      <c r="W80" s="38"/>
      <c r="X80" s="38"/>
      <c r="Y80" s="38"/>
      <c r="Z80" s="38"/>
      <c r="AA80" s="38"/>
      <c r="AB80" s="38"/>
      <c r="AC80" s="38"/>
      <c r="AD80" s="38"/>
      <c r="AE80" s="38"/>
    </row>
    <row r="81" spans="1:31" s="2" customFormat="1" ht="12" customHeight="1">
      <c r="A81" s="38"/>
      <c r="B81" s="39"/>
      <c r="C81" s="32" t="s">
        <v>16</v>
      </c>
      <c r="D81" s="40"/>
      <c r="E81" s="40"/>
      <c r="F81" s="40"/>
      <c r="G81" s="40"/>
      <c r="H81" s="40"/>
      <c r="I81" s="40"/>
      <c r="J81" s="40"/>
      <c r="K81" s="40"/>
      <c r="L81" s="144"/>
      <c r="S81" s="38"/>
      <c r="T81" s="38"/>
      <c r="U81" s="38"/>
      <c r="V81" s="38"/>
      <c r="W81" s="38"/>
      <c r="X81" s="38"/>
      <c r="Y81" s="38"/>
      <c r="Z81" s="38"/>
      <c r="AA81" s="38"/>
      <c r="AB81" s="38"/>
      <c r="AC81" s="38"/>
      <c r="AD81" s="38"/>
      <c r="AE81" s="38"/>
    </row>
    <row r="82" spans="1:31" s="2" customFormat="1" ht="16.5" customHeight="1">
      <c r="A82" s="38"/>
      <c r="B82" s="39"/>
      <c r="C82" s="40"/>
      <c r="D82" s="40"/>
      <c r="E82" s="169" t="str">
        <f>E7</f>
        <v>Soubor staveb společných zařízení v k. ú. Třebom</v>
      </c>
      <c r="F82" s="32"/>
      <c r="G82" s="32"/>
      <c r="H82" s="32"/>
      <c r="I82" s="40"/>
      <c r="J82" s="40"/>
      <c r="K82" s="40"/>
      <c r="L82" s="144"/>
      <c r="S82" s="38"/>
      <c r="T82" s="38"/>
      <c r="U82" s="38"/>
      <c r="V82" s="38"/>
      <c r="W82" s="38"/>
      <c r="X82" s="38"/>
      <c r="Y82" s="38"/>
      <c r="Z82" s="38"/>
      <c r="AA82" s="38"/>
      <c r="AB82" s="38"/>
      <c r="AC82" s="38"/>
      <c r="AD82" s="38"/>
      <c r="AE82" s="38"/>
    </row>
    <row r="83" spans="2:12" s="1" customFormat="1" ht="12" customHeight="1">
      <c r="B83" s="21"/>
      <c r="C83" s="32" t="s">
        <v>108</v>
      </c>
      <c r="D83" s="22"/>
      <c r="E83" s="22"/>
      <c r="F83" s="22"/>
      <c r="G83" s="22"/>
      <c r="H83" s="22"/>
      <c r="I83" s="22"/>
      <c r="J83" s="22"/>
      <c r="K83" s="22"/>
      <c r="L83" s="20"/>
    </row>
    <row r="84" spans="1:31" s="2" customFormat="1" ht="16.5" customHeight="1">
      <c r="A84" s="38"/>
      <c r="B84" s="39"/>
      <c r="C84" s="40"/>
      <c r="D84" s="40"/>
      <c r="E84" s="169" t="s">
        <v>109</v>
      </c>
      <c r="F84" s="40"/>
      <c r="G84" s="40"/>
      <c r="H84" s="40"/>
      <c r="I84" s="40"/>
      <c r="J84" s="40"/>
      <c r="K84" s="40"/>
      <c r="L84" s="144"/>
      <c r="S84" s="38"/>
      <c r="T84" s="38"/>
      <c r="U84" s="38"/>
      <c r="V84" s="38"/>
      <c r="W84" s="38"/>
      <c r="X84" s="38"/>
      <c r="Y84" s="38"/>
      <c r="Z84" s="38"/>
      <c r="AA84" s="38"/>
      <c r="AB84" s="38"/>
      <c r="AC84" s="38"/>
      <c r="AD84" s="38"/>
      <c r="AE84" s="38"/>
    </row>
    <row r="85" spans="1:31" s="2" customFormat="1" ht="12" customHeight="1">
      <c r="A85" s="38"/>
      <c r="B85" s="39"/>
      <c r="C85" s="32" t="s">
        <v>110</v>
      </c>
      <c r="D85" s="40"/>
      <c r="E85" s="40"/>
      <c r="F85" s="40"/>
      <c r="G85" s="40"/>
      <c r="H85" s="40"/>
      <c r="I85" s="40"/>
      <c r="J85" s="40"/>
      <c r="K85" s="40"/>
      <c r="L85" s="144"/>
      <c r="S85" s="38"/>
      <c r="T85" s="38"/>
      <c r="U85" s="38"/>
      <c r="V85" s="38"/>
      <c r="W85" s="38"/>
      <c r="X85" s="38"/>
      <c r="Y85" s="38"/>
      <c r="Z85" s="38"/>
      <c r="AA85" s="38"/>
      <c r="AB85" s="38"/>
      <c r="AC85" s="38"/>
      <c r="AD85" s="38"/>
      <c r="AE85" s="38"/>
    </row>
    <row r="86" spans="1:31" s="2" customFormat="1" ht="16.5" customHeight="1">
      <c r="A86" s="38"/>
      <c r="B86" s="39"/>
      <c r="C86" s="40"/>
      <c r="D86" s="40"/>
      <c r="E86" s="69" t="str">
        <f>E11</f>
        <v>2917-17-1-1 - SO-01 Polní cesta CH2</v>
      </c>
      <c r="F86" s="40"/>
      <c r="G86" s="40"/>
      <c r="H86" s="40"/>
      <c r="I86" s="40"/>
      <c r="J86" s="40"/>
      <c r="K86" s="40"/>
      <c r="L86" s="144"/>
      <c r="S86" s="38"/>
      <c r="T86" s="38"/>
      <c r="U86" s="38"/>
      <c r="V86" s="38"/>
      <c r="W86" s="38"/>
      <c r="X86" s="38"/>
      <c r="Y86" s="38"/>
      <c r="Z86" s="38"/>
      <c r="AA86" s="38"/>
      <c r="AB86" s="38"/>
      <c r="AC86" s="38"/>
      <c r="AD86" s="38"/>
      <c r="AE86" s="38"/>
    </row>
    <row r="87" spans="1:31" s="2" customFormat="1" ht="6.95" customHeight="1">
      <c r="A87" s="38"/>
      <c r="B87" s="39"/>
      <c r="C87" s="40"/>
      <c r="D87" s="40"/>
      <c r="E87" s="40"/>
      <c r="F87" s="40"/>
      <c r="G87" s="40"/>
      <c r="H87" s="40"/>
      <c r="I87" s="40"/>
      <c r="J87" s="40"/>
      <c r="K87" s="40"/>
      <c r="L87" s="144"/>
      <c r="S87" s="38"/>
      <c r="T87" s="38"/>
      <c r="U87" s="38"/>
      <c r="V87" s="38"/>
      <c r="W87" s="38"/>
      <c r="X87" s="38"/>
      <c r="Y87" s="38"/>
      <c r="Z87" s="38"/>
      <c r="AA87" s="38"/>
      <c r="AB87" s="38"/>
      <c r="AC87" s="38"/>
      <c r="AD87" s="38"/>
      <c r="AE87" s="38"/>
    </row>
    <row r="88" spans="1:31" s="2" customFormat="1" ht="12" customHeight="1">
      <c r="A88" s="38"/>
      <c r="B88" s="39"/>
      <c r="C88" s="32" t="s">
        <v>21</v>
      </c>
      <c r="D88" s="40"/>
      <c r="E88" s="40"/>
      <c r="F88" s="27" t="str">
        <f>F14</f>
        <v>Brno</v>
      </c>
      <c r="G88" s="40"/>
      <c r="H88" s="40"/>
      <c r="I88" s="32" t="s">
        <v>23</v>
      </c>
      <c r="J88" s="72" t="str">
        <f>IF(J14="","",J14)</f>
        <v>15. 10. 2020</v>
      </c>
      <c r="K88" s="40"/>
      <c r="L88" s="144"/>
      <c r="S88" s="38"/>
      <c r="T88" s="38"/>
      <c r="U88" s="38"/>
      <c r="V88" s="38"/>
      <c r="W88" s="38"/>
      <c r="X88" s="38"/>
      <c r="Y88" s="38"/>
      <c r="Z88" s="38"/>
      <c r="AA88" s="38"/>
      <c r="AB88" s="38"/>
      <c r="AC88" s="38"/>
      <c r="AD88" s="38"/>
      <c r="AE88" s="38"/>
    </row>
    <row r="89" spans="1:31" s="2" customFormat="1" ht="6.95" customHeight="1">
      <c r="A89" s="38"/>
      <c r="B89" s="39"/>
      <c r="C89" s="40"/>
      <c r="D89" s="40"/>
      <c r="E89" s="40"/>
      <c r="F89" s="40"/>
      <c r="G89" s="40"/>
      <c r="H89" s="40"/>
      <c r="I89" s="40"/>
      <c r="J89" s="40"/>
      <c r="K89" s="40"/>
      <c r="L89" s="144"/>
      <c r="S89" s="38"/>
      <c r="T89" s="38"/>
      <c r="U89" s="38"/>
      <c r="V89" s="38"/>
      <c r="W89" s="38"/>
      <c r="X89" s="38"/>
      <c r="Y89" s="38"/>
      <c r="Z89" s="38"/>
      <c r="AA89" s="38"/>
      <c r="AB89" s="38"/>
      <c r="AC89" s="38"/>
      <c r="AD89" s="38"/>
      <c r="AE89" s="38"/>
    </row>
    <row r="90" spans="1:31" s="2" customFormat="1" ht="15.15" customHeight="1">
      <c r="A90" s="38"/>
      <c r="B90" s="39"/>
      <c r="C90" s="32" t="s">
        <v>25</v>
      </c>
      <c r="D90" s="40"/>
      <c r="E90" s="40"/>
      <c r="F90" s="27" t="str">
        <f>E17</f>
        <v>SPÚ ČR</v>
      </c>
      <c r="G90" s="40"/>
      <c r="H90" s="40"/>
      <c r="I90" s="32" t="s">
        <v>31</v>
      </c>
      <c r="J90" s="36" t="str">
        <f>E23</f>
        <v>Ing. Jiří Hermany</v>
      </c>
      <c r="K90" s="40"/>
      <c r="L90" s="144"/>
      <c r="S90" s="38"/>
      <c r="T90" s="38"/>
      <c r="U90" s="38"/>
      <c r="V90" s="38"/>
      <c r="W90" s="38"/>
      <c r="X90" s="38"/>
      <c r="Y90" s="38"/>
      <c r="Z90" s="38"/>
      <c r="AA90" s="38"/>
      <c r="AB90" s="38"/>
      <c r="AC90" s="38"/>
      <c r="AD90" s="38"/>
      <c r="AE90" s="38"/>
    </row>
    <row r="91" spans="1:31" s="2" customFormat="1" ht="25.65" customHeight="1">
      <c r="A91" s="38"/>
      <c r="B91" s="39"/>
      <c r="C91" s="32" t="s">
        <v>29</v>
      </c>
      <c r="D91" s="40"/>
      <c r="E91" s="40"/>
      <c r="F91" s="27" t="str">
        <f>IF(E20="","",E20)</f>
        <v>Vyplň údaj</v>
      </c>
      <c r="G91" s="40"/>
      <c r="H91" s="40"/>
      <c r="I91" s="32" t="s">
        <v>34</v>
      </c>
      <c r="J91" s="36" t="str">
        <f>E26</f>
        <v>Agroprojekt PSO, s.r.o.</v>
      </c>
      <c r="K91" s="40"/>
      <c r="L91" s="144"/>
      <c r="S91" s="38"/>
      <c r="T91" s="38"/>
      <c r="U91" s="38"/>
      <c r="V91" s="38"/>
      <c r="W91" s="38"/>
      <c r="X91" s="38"/>
      <c r="Y91" s="38"/>
      <c r="Z91" s="38"/>
      <c r="AA91" s="38"/>
      <c r="AB91" s="38"/>
      <c r="AC91" s="38"/>
      <c r="AD91" s="38"/>
      <c r="AE91" s="38"/>
    </row>
    <row r="92" spans="1:31" s="2" customFormat="1" ht="10.3" customHeight="1">
      <c r="A92" s="38"/>
      <c r="B92" s="39"/>
      <c r="C92" s="40"/>
      <c r="D92" s="40"/>
      <c r="E92" s="40"/>
      <c r="F92" s="40"/>
      <c r="G92" s="40"/>
      <c r="H92" s="40"/>
      <c r="I92" s="40"/>
      <c r="J92" s="40"/>
      <c r="K92" s="40"/>
      <c r="L92" s="144"/>
      <c r="S92" s="38"/>
      <c r="T92" s="38"/>
      <c r="U92" s="38"/>
      <c r="V92" s="38"/>
      <c r="W92" s="38"/>
      <c r="X92" s="38"/>
      <c r="Y92" s="38"/>
      <c r="Z92" s="38"/>
      <c r="AA92" s="38"/>
      <c r="AB92" s="38"/>
      <c r="AC92" s="38"/>
      <c r="AD92" s="38"/>
      <c r="AE92" s="38"/>
    </row>
    <row r="93" spans="1:31" s="11" customFormat="1" ht="29.25" customHeight="1">
      <c r="A93" s="185"/>
      <c r="B93" s="186"/>
      <c r="C93" s="187" t="s">
        <v>128</v>
      </c>
      <c r="D93" s="188" t="s">
        <v>56</v>
      </c>
      <c r="E93" s="188" t="s">
        <v>52</v>
      </c>
      <c r="F93" s="188" t="s">
        <v>53</v>
      </c>
      <c r="G93" s="188" t="s">
        <v>129</v>
      </c>
      <c r="H93" s="188" t="s">
        <v>130</v>
      </c>
      <c r="I93" s="188" t="s">
        <v>131</v>
      </c>
      <c r="J93" s="188" t="s">
        <v>116</v>
      </c>
      <c r="K93" s="189" t="s">
        <v>132</v>
      </c>
      <c r="L93" s="190"/>
      <c r="M93" s="92" t="s">
        <v>19</v>
      </c>
      <c r="N93" s="93" t="s">
        <v>41</v>
      </c>
      <c r="O93" s="93" t="s">
        <v>133</v>
      </c>
      <c r="P93" s="93" t="s">
        <v>134</v>
      </c>
      <c r="Q93" s="93" t="s">
        <v>135</v>
      </c>
      <c r="R93" s="93" t="s">
        <v>136</v>
      </c>
      <c r="S93" s="93" t="s">
        <v>137</v>
      </c>
      <c r="T93" s="94" t="s">
        <v>138</v>
      </c>
      <c r="U93" s="185"/>
      <c r="V93" s="185"/>
      <c r="W93" s="185"/>
      <c r="X93" s="185"/>
      <c r="Y93" s="185"/>
      <c r="Z93" s="185"/>
      <c r="AA93" s="185"/>
      <c r="AB93" s="185"/>
      <c r="AC93" s="185"/>
      <c r="AD93" s="185"/>
      <c r="AE93" s="185"/>
    </row>
    <row r="94" spans="1:63" s="2" customFormat="1" ht="22.8" customHeight="1">
      <c r="A94" s="38"/>
      <c r="B94" s="39"/>
      <c r="C94" s="99" t="s">
        <v>139</v>
      </c>
      <c r="D94" s="40"/>
      <c r="E94" s="40"/>
      <c r="F94" s="40"/>
      <c r="G94" s="40"/>
      <c r="H94" s="40"/>
      <c r="I94" s="40"/>
      <c r="J94" s="191">
        <f>BK94</f>
        <v>0</v>
      </c>
      <c r="K94" s="40"/>
      <c r="L94" s="44"/>
      <c r="M94" s="95"/>
      <c r="N94" s="192"/>
      <c r="O94" s="96"/>
      <c r="P94" s="193">
        <f>P95</f>
        <v>0</v>
      </c>
      <c r="Q94" s="96"/>
      <c r="R94" s="193">
        <f>R95</f>
        <v>4432.7047149196</v>
      </c>
      <c r="S94" s="96"/>
      <c r="T94" s="194">
        <f>T95</f>
        <v>2.52</v>
      </c>
      <c r="U94" s="38"/>
      <c r="V94" s="38"/>
      <c r="W94" s="38"/>
      <c r="X94" s="38"/>
      <c r="Y94" s="38"/>
      <c r="Z94" s="38"/>
      <c r="AA94" s="38"/>
      <c r="AB94" s="38"/>
      <c r="AC94" s="38"/>
      <c r="AD94" s="38"/>
      <c r="AE94" s="38"/>
      <c r="AT94" s="17" t="s">
        <v>70</v>
      </c>
      <c r="AU94" s="17" t="s">
        <v>117</v>
      </c>
      <c r="BK94" s="195">
        <f>BK95</f>
        <v>0</v>
      </c>
    </row>
    <row r="95" spans="1:63" s="12" customFormat="1" ht="25.9" customHeight="1">
      <c r="A95" s="12"/>
      <c r="B95" s="196"/>
      <c r="C95" s="197"/>
      <c r="D95" s="198" t="s">
        <v>70</v>
      </c>
      <c r="E95" s="199" t="s">
        <v>140</v>
      </c>
      <c r="F95" s="199" t="s">
        <v>141</v>
      </c>
      <c r="G95" s="197"/>
      <c r="H95" s="197"/>
      <c r="I95" s="200"/>
      <c r="J95" s="201">
        <f>BK95</f>
        <v>0</v>
      </c>
      <c r="K95" s="197"/>
      <c r="L95" s="202"/>
      <c r="M95" s="203"/>
      <c r="N95" s="204"/>
      <c r="O95" s="204"/>
      <c r="P95" s="205">
        <f>P96+P283+P297+P304+P308+P345+P354+P377</f>
        <v>0</v>
      </c>
      <c r="Q95" s="204"/>
      <c r="R95" s="205">
        <f>R96+R283+R297+R304+R308+R345+R354+R377</f>
        <v>4432.7047149196</v>
      </c>
      <c r="S95" s="204"/>
      <c r="T95" s="206">
        <f>T96+T283+T297+T304+T308+T345+T354+T377</f>
        <v>2.52</v>
      </c>
      <c r="U95" s="12"/>
      <c r="V95" s="12"/>
      <c r="W95" s="12"/>
      <c r="X95" s="12"/>
      <c r="Y95" s="12"/>
      <c r="Z95" s="12"/>
      <c r="AA95" s="12"/>
      <c r="AB95" s="12"/>
      <c r="AC95" s="12"/>
      <c r="AD95" s="12"/>
      <c r="AE95" s="12"/>
      <c r="AR95" s="207" t="s">
        <v>78</v>
      </c>
      <c r="AT95" s="208" t="s">
        <v>70</v>
      </c>
      <c r="AU95" s="208" t="s">
        <v>71</v>
      </c>
      <c r="AY95" s="207" t="s">
        <v>142</v>
      </c>
      <c r="BK95" s="209">
        <f>BK96+BK283+BK297+BK304+BK308+BK345+BK354+BK377</f>
        <v>0</v>
      </c>
    </row>
    <row r="96" spans="1:63" s="12" customFormat="1" ht="22.8" customHeight="1">
      <c r="A96" s="12"/>
      <c r="B96" s="196"/>
      <c r="C96" s="197"/>
      <c r="D96" s="198" t="s">
        <v>70</v>
      </c>
      <c r="E96" s="210" t="s">
        <v>78</v>
      </c>
      <c r="F96" s="210" t="s">
        <v>143</v>
      </c>
      <c r="G96" s="197"/>
      <c r="H96" s="197"/>
      <c r="I96" s="200"/>
      <c r="J96" s="211">
        <f>BK96</f>
        <v>0</v>
      </c>
      <c r="K96" s="197"/>
      <c r="L96" s="202"/>
      <c r="M96" s="203"/>
      <c r="N96" s="204"/>
      <c r="O96" s="204"/>
      <c r="P96" s="205">
        <f>SUM(P97:P282)</f>
        <v>0</v>
      </c>
      <c r="Q96" s="204"/>
      <c r="R96" s="205">
        <f>SUM(R97:R282)</f>
        <v>365.93079349999994</v>
      </c>
      <c r="S96" s="204"/>
      <c r="T96" s="206">
        <f>SUM(T97:T282)</f>
        <v>0</v>
      </c>
      <c r="U96" s="12"/>
      <c r="V96" s="12"/>
      <c r="W96" s="12"/>
      <c r="X96" s="12"/>
      <c r="Y96" s="12"/>
      <c r="Z96" s="12"/>
      <c r="AA96" s="12"/>
      <c r="AB96" s="12"/>
      <c r="AC96" s="12"/>
      <c r="AD96" s="12"/>
      <c r="AE96" s="12"/>
      <c r="AR96" s="207" t="s">
        <v>78</v>
      </c>
      <c r="AT96" s="208" t="s">
        <v>70</v>
      </c>
      <c r="AU96" s="208" t="s">
        <v>78</v>
      </c>
      <c r="AY96" s="207" t="s">
        <v>142</v>
      </c>
      <c r="BK96" s="209">
        <f>SUM(BK97:BK282)</f>
        <v>0</v>
      </c>
    </row>
    <row r="97" spans="1:65" s="2" customFormat="1" ht="24.15" customHeight="1">
      <c r="A97" s="38"/>
      <c r="B97" s="39"/>
      <c r="C97" s="212" t="s">
        <v>78</v>
      </c>
      <c r="D97" s="212" t="s">
        <v>144</v>
      </c>
      <c r="E97" s="213" t="s">
        <v>145</v>
      </c>
      <c r="F97" s="214" t="s">
        <v>146</v>
      </c>
      <c r="G97" s="215" t="s">
        <v>147</v>
      </c>
      <c r="H97" s="216">
        <v>5</v>
      </c>
      <c r="I97" s="217"/>
      <c r="J97" s="218">
        <f>ROUND(I97*H97,2)</f>
        <v>0</v>
      </c>
      <c r="K97" s="214" t="s">
        <v>148</v>
      </c>
      <c r="L97" s="44"/>
      <c r="M97" s="219" t="s">
        <v>19</v>
      </c>
      <c r="N97" s="220" t="s">
        <v>42</v>
      </c>
      <c r="O97" s="84"/>
      <c r="P97" s="221">
        <f>O97*H97</f>
        <v>0</v>
      </c>
      <c r="Q97" s="221">
        <v>0</v>
      </c>
      <c r="R97" s="221">
        <f>Q97*H97</f>
        <v>0</v>
      </c>
      <c r="S97" s="221">
        <v>0</v>
      </c>
      <c r="T97" s="222">
        <f>S97*H97</f>
        <v>0</v>
      </c>
      <c r="U97" s="38"/>
      <c r="V97" s="38"/>
      <c r="W97" s="38"/>
      <c r="X97" s="38"/>
      <c r="Y97" s="38"/>
      <c r="Z97" s="38"/>
      <c r="AA97" s="38"/>
      <c r="AB97" s="38"/>
      <c r="AC97" s="38"/>
      <c r="AD97" s="38"/>
      <c r="AE97" s="38"/>
      <c r="AR97" s="223" t="s">
        <v>149</v>
      </c>
      <c r="AT97" s="223" t="s">
        <v>144</v>
      </c>
      <c r="AU97" s="223" t="s">
        <v>80</v>
      </c>
      <c r="AY97" s="17" t="s">
        <v>142</v>
      </c>
      <c r="BE97" s="224">
        <f>IF(N97="základní",J97,0)</f>
        <v>0</v>
      </c>
      <c r="BF97" s="224">
        <f>IF(N97="snížená",J97,0)</f>
        <v>0</v>
      </c>
      <c r="BG97" s="224">
        <f>IF(N97="zákl. přenesená",J97,0)</f>
        <v>0</v>
      </c>
      <c r="BH97" s="224">
        <f>IF(N97="sníž. přenesená",J97,0)</f>
        <v>0</v>
      </c>
      <c r="BI97" s="224">
        <f>IF(N97="nulová",J97,0)</f>
        <v>0</v>
      </c>
      <c r="BJ97" s="17" t="s">
        <v>78</v>
      </c>
      <c r="BK97" s="224">
        <f>ROUND(I97*H97,2)</f>
        <v>0</v>
      </c>
      <c r="BL97" s="17" t="s">
        <v>149</v>
      </c>
      <c r="BM97" s="223" t="s">
        <v>150</v>
      </c>
    </row>
    <row r="98" spans="1:47" s="2" customFormat="1" ht="12">
      <c r="A98" s="38"/>
      <c r="B98" s="39"/>
      <c r="C98" s="40"/>
      <c r="D98" s="225" t="s">
        <v>151</v>
      </c>
      <c r="E98" s="40"/>
      <c r="F98" s="226" t="s">
        <v>152</v>
      </c>
      <c r="G98" s="40"/>
      <c r="H98" s="40"/>
      <c r="I98" s="227"/>
      <c r="J98" s="40"/>
      <c r="K98" s="40"/>
      <c r="L98" s="44"/>
      <c r="M98" s="228"/>
      <c r="N98" s="229"/>
      <c r="O98" s="84"/>
      <c r="P98" s="84"/>
      <c r="Q98" s="84"/>
      <c r="R98" s="84"/>
      <c r="S98" s="84"/>
      <c r="T98" s="85"/>
      <c r="U98" s="38"/>
      <c r="V98" s="38"/>
      <c r="W98" s="38"/>
      <c r="X98" s="38"/>
      <c r="Y98" s="38"/>
      <c r="Z98" s="38"/>
      <c r="AA98" s="38"/>
      <c r="AB98" s="38"/>
      <c r="AC98" s="38"/>
      <c r="AD98" s="38"/>
      <c r="AE98" s="38"/>
      <c r="AT98" s="17" t="s">
        <v>151</v>
      </c>
      <c r="AU98" s="17" t="s">
        <v>80</v>
      </c>
    </row>
    <row r="99" spans="1:47" s="2" customFormat="1" ht="12">
      <c r="A99" s="38"/>
      <c r="B99" s="39"/>
      <c r="C99" s="40"/>
      <c r="D99" s="225" t="s">
        <v>153</v>
      </c>
      <c r="E99" s="40"/>
      <c r="F99" s="230" t="s">
        <v>154</v>
      </c>
      <c r="G99" s="40"/>
      <c r="H99" s="40"/>
      <c r="I99" s="227"/>
      <c r="J99" s="40"/>
      <c r="K99" s="40"/>
      <c r="L99" s="44"/>
      <c r="M99" s="228"/>
      <c r="N99" s="229"/>
      <c r="O99" s="84"/>
      <c r="P99" s="84"/>
      <c r="Q99" s="84"/>
      <c r="R99" s="84"/>
      <c r="S99" s="84"/>
      <c r="T99" s="85"/>
      <c r="U99" s="38"/>
      <c r="V99" s="38"/>
      <c r="W99" s="38"/>
      <c r="X99" s="38"/>
      <c r="Y99" s="38"/>
      <c r="Z99" s="38"/>
      <c r="AA99" s="38"/>
      <c r="AB99" s="38"/>
      <c r="AC99" s="38"/>
      <c r="AD99" s="38"/>
      <c r="AE99" s="38"/>
      <c r="AT99" s="17" t="s">
        <v>153</v>
      </c>
      <c r="AU99" s="17" t="s">
        <v>80</v>
      </c>
    </row>
    <row r="100" spans="1:65" s="2" customFormat="1" ht="24.15" customHeight="1">
      <c r="A100" s="38"/>
      <c r="B100" s="39"/>
      <c r="C100" s="212" t="s">
        <v>80</v>
      </c>
      <c r="D100" s="212" t="s">
        <v>144</v>
      </c>
      <c r="E100" s="213" t="s">
        <v>155</v>
      </c>
      <c r="F100" s="214" t="s">
        <v>156</v>
      </c>
      <c r="G100" s="215" t="s">
        <v>157</v>
      </c>
      <c r="H100" s="216">
        <v>2</v>
      </c>
      <c r="I100" s="217"/>
      <c r="J100" s="218">
        <f>ROUND(I100*H100,2)</f>
        <v>0</v>
      </c>
      <c r="K100" s="214" t="s">
        <v>148</v>
      </c>
      <c r="L100" s="44"/>
      <c r="M100" s="219" t="s">
        <v>19</v>
      </c>
      <c r="N100" s="220" t="s">
        <v>42</v>
      </c>
      <c r="O100" s="84"/>
      <c r="P100" s="221">
        <f>O100*H100</f>
        <v>0</v>
      </c>
      <c r="Q100" s="221">
        <v>0</v>
      </c>
      <c r="R100" s="221">
        <f>Q100*H100</f>
        <v>0</v>
      </c>
      <c r="S100" s="221">
        <v>0</v>
      </c>
      <c r="T100" s="222">
        <f>S100*H100</f>
        <v>0</v>
      </c>
      <c r="U100" s="38"/>
      <c r="V100" s="38"/>
      <c r="W100" s="38"/>
      <c r="X100" s="38"/>
      <c r="Y100" s="38"/>
      <c r="Z100" s="38"/>
      <c r="AA100" s="38"/>
      <c r="AB100" s="38"/>
      <c r="AC100" s="38"/>
      <c r="AD100" s="38"/>
      <c r="AE100" s="38"/>
      <c r="AR100" s="223" t="s">
        <v>149</v>
      </c>
      <c r="AT100" s="223" t="s">
        <v>144</v>
      </c>
      <c r="AU100" s="223" t="s">
        <v>80</v>
      </c>
      <c r="AY100" s="17" t="s">
        <v>142</v>
      </c>
      <c r="BE100" s="224">
        <f>IF(N100="základní",J100,0)</f>
        <v>0</v>
      </c>
      <c r="BF100" s="224">
        <f>IF(N100="snížená",J100,0)</f>
        <v>0</v>
      </c>
      <c r="BG100" s="224">
        <f>IF(N100="zákl. přenesená",J100,0)</f>
        <v>0</v>
      </c>
      <c r="BH100" s="224">
        <f>IF(N100="sníž. přenesená",J100,0)</f>
        <v>0</v>
      </c>
      <c r="BI100" s="224">
        <f>IF(N100="nulová",J100,0)</f>
        <v>0</v>
      </c>
      <c r="BJ100" s="17" t="s">
        <v>78</v>
      </c>
      <c r="BK100" s="224">
        <f>ROUND(I100*H100,2)</f>
        <v>0</v>
      </c>
      <c r="BL100" s="17" t="s">
        <v>149</v>
      </c>
      <c r="BM100" s="223" t="s">
        <v>158</v>
      </c>
    </row>
    <row r="101" spans="1:47" s="2" customFormat="1" ht="12">
      <c r="A101" s="38"/>
      <c r="B101" s="39"/>
      <c r="C101" s="40"/>
      <c r="D101" s="225" t="s">
        <v>151</v>
      </c>
      <c r="E101" s="40"/>
      <c r="F101" s="226" t="s">
        <v>159</v>
      </c>
      <c r="G101" s="40"/>
      <c r="H101" s="40"/>
      <c r="I101" s="227"/>
      <c r="J101" s="40"/>
      <c r="K101" s="40"/>
      <c r="L101" s="44"/>
      <c r="M101" s="228"/>
      <c r="N101" s="229"/>
      <c r="O101" s="84"/>
      <c r="P101" s="84"/>
      <c r="Q101" s="84"/>
      <c r="R101" s="84"/>
      <c r="S101" s="84"/>
      <c r="T101" s="85"/>
      <c r="U101" s="38"/>
      <c r="V101" s="38"/>
      <c r="W101" s="38"/>
      <c r="X101" s="38"/>
      <c r="Y101" s="38"/>
      <c r="Z101" s="38"/>
      <c r="AA101" s="38"/>
      <c r="AB101" s="38"/>
      <c r="AC101" s="38"/>
      <c r="AD101" s="38"/>
      <c r="AE101" s="38"/>
      <c r="AT101" s="17" t="s">
        <v>151</v>
      </c>
      <c r="AU101" s="17" t="s">
        <v>80</v>
      </c>
    </row>
    <row r="102" spans="1:47" s="2" customFormat="1" ht="12">
      <c r="A102" s="38"/>
      <c r="B102" s="39"/>
      <c r="C102" s="40"/>
      <c r="D102" s="225" t="s">
        <v>153</v>
      </c>
      <c r="E102" s="40"/>
      <c r="F102" s="230" t="s">
        <v>160</v>
      </c>
      <c r="G102" s="40"/>
      <c r="H102" s="40"/>
      <c r="I102" s="227"/>
      <c r="J102" s="40"/>
      <c r="K102" s="40"/>
      <c r="L102" s="44"/>
      <c r="M102" s="228"/>
      <c r="N102" s="229"/>
      <c r="O102" s="84"/>
      <c r="P102" s="84"/>
      <c r="Q102" s="84"/>
      <c r="R102" s="84"/>
      <c r="S102" s="84"/>
      <c r="T102" s="85"/>
      <c r="U102" s="38"/>
      <c r="V102" s="38"/>
      <c r="W102" s="38"/>
      <c r="X102" s="38"/>
      <c r="Y102" s="38"/>
      <c r="Z102" s="38"/>
      <c r="AA102" s="38"/>
      <c r="AB102" s="38"/>
      <c r="AC102" s="38"/>
      <c r="AD102" s="38"/>
      <c r="AE102" s="38"/>
      <c r="AT102" s="17" t="s">
        <v>153</v>
      </c>
      <c r="AU102" s="17" t="s">
        <v>80</v>
      </c>
    </row>
    <row r="103" spans="1:65" s="2" customFormat="1" ht="14.4" customHeight="1">
      <c r="A103" s="38"/>
      <c r="B103" s="39"/>
      <c r="C103" s="212" t="s">
        <v>161</v>
      </c>
      <c r="D103" s="212" t="s">
        <v>144</v>
      </c>
      <c r="E103" s="213" t="s">
        <v>162</v>
      </c>
      <c r="F103" s="214" t="s">
        <v>163</v>
      </c>
      <c r="G103" s="215" t="s">
        <v>157</v>
      </c>
      <c r="H103" s="216">
        <v>2</v>
      </c>
      <c r="I103" s="217"/>
      <c r="J103" s="218">
        <f>ROUND(I103*H103,2)</f>
        <v>0</v>
      </c>
      <c r="K103" s="214" t="s">
        <v>148</v>
      </c>
      <c r="L103" s="44"/>
      <c r="M103" s="219" t="s">
        <v>19</v>
      </c>
      <c r="N103" s="220" t="s">
        <v>42</v>
      </c>
      <c r="O103" s="84"/>
      <c r="P103" s="221">
        <f>O103*H103</f>
        <v>0</v>
      </c>
      <c r="Q103" s="221">
        <v>0</v>
      </c>
      <c r="R103" s="221">
        <f>Q103*H103</f>
        <v>0</v>
      </c>
      <c r="S103" s="221">
        <v>0</v>
      </c>
      <c r="T103" s="222">
        <f>S103*H103</f>
        <v>0</v>
      </c>
      <c r="U103" s="38"/>
      <c r="V103" s="38"/>
      <c r="W103" s="38"/>
      <c r="X103" s="38"/>
      <c r="Y103" s="38"/>
      <c r="Z103" s="38"/>
      <c r="AA103" s="38"/>
      <c r="AB103" s="38"/>
      <c r="AC103" s="38"/>
      <c r="AD103" s="38"/>
      <c r="AE103" s="38"/>
      <c r="AR103" s="223" t="s">
        <v>149</v>
      </c>
      <c r="AT103" s="223" t="s">
        <v>144</v>
      </c>
      <c r="AU103" s="223" t="s">
        <v>80</v>
      </c>
      <c r="AY103" s="17" t="s">
        <v>142</v>
      </c>
      <c r="BE103" s="224">
        <f>IF(N103="základní",J103,0)</f>
        <v>0</v>
      </c>
      <c r="BF103" s="224">
        <f>IF(N103="snížená",J103,0)</f>
        <v>0</v>
      </c>
      <c r="BG103" s="224">
        <f>IF(N103="zákl. přenesená",J103,0)</f>
        <v>0</v>
      </c>
      <c r="BH103" s="224">
        <f>IF(N103="sníž. přenesená",J103,0)</f>
        <v>0</v>
      </c>
      <c r="BI103" s="224">
        <f>IF(N103="nulová",J103,0)</f>
        <v>0</v>
      </c>
      <c r="BJ103" s="17" t="s">
        <v>78</v>
      </c>
      <c r="BK103" s="224">
        <f>ROUND(I103*H103,2)</f>
        <v>0</v>
      </c>
      <c r="BL103" s="17" t="s">
        <v>149</v>
      </c>
      <c r="BM103" s="223" t="s">
        <v>164</v>
      </c>
    </row>
    <row r="104" spans="1:47" s="2" customFormat="1" ht="12">
      <c r="A104" s="38"/>
      <c r="B104" s="39"/>
      <c r="C104" s="40"/>
      <c r="D104" s="225" t="s">
        <v>151</v>
      </c>
      <c r="E104" s="40"/>
      <c r="F104" s="226" t="s">
        <v>165</v>
      </c>
      <c r="G104" s="40"/>
      <c r="H104" s="40"/>
      <c r="I104" s="227"/>
      <c r="J104" s="40"/>
      <c r="K104" s="40"/>
      <c r="L104" s="44"/>
      <c r="M104" s="228"/>
      <c r="N104" s="229"/>
      <c r="O104" s="84"/>
      <c r="P104" s="84"/>
      <c r="Q104" s="84"/>
      <c r="R104" s="84"/>
      <c r="S104" s="84"/>
      <c r="T104" s="85"/>
      <c r="U104" s="38"/>
      <c r="V104" s="38"/>
      <c r="W104" s="38"/>
      <c r="X104" s="38"/>
      <c r="Y104" s="38"/>
      <c r="Z104" s="38"/>
      <c r="AA104" s="38"/>
      <c r="AB104" s="38"/>
      <c r="AC104" s="38"/>
      <c r="AD104" s="38"/>
      <c r="AE104" s="38"/>
      <c r="AT104" s="17" t="s">
        <v>151</v>
      </c>
      <c r="AU104" s="17" t="s">
        <v>80</v>
      </c>
    </row>
    <row r="105" spans="1:47" s="2" customFormat="1" ht="12">
      <c r="A105" s="38"/>
      <c r="B105" s="39"/>
      <c r="C105" s="40"/>
      <c r="D105" s="225" t="s">
        <v>153</v>
      </c>
      <c r="E105" s="40"/>
      <c r="F105" s="230" t="s">
        <v>166</v>
      </c>
      <c r="G105" s="40"/>
      <c r="H105" s="40"/>
      <c r="I105" s="227"/>
      <c r="J105" s="40"/>
      <c r="K105" s="40"/>
      <c r="L105" s="44"/>
      <c r="M105" s="228"/>
      <c r="N105" s="229"/>
      <c r="O105" s="84"/>
      <c r="P105" s="84"/>
      <c r="Q105" s="84"/>
      <c r="R105" s="84"/>
      <c r="S105" s="84"/>
      <c r="T105" s="85"/>
      <c r="U105" s="38"/>
      <c r="V105" s="38"/>
      <c r="W105" s="38"/>
      <c r="X105" s="38"/>
      <c r="Y105" s="38"/>
      <c r="Z105" s="38"/>
      <c r="AA105" s="38"/>
      <c r="AB105" s="38"/>
      <c r="AC105" s="38"/>
      <c r="AD105" s="38"/>
      <c r="AE105" s="38"/>
      <c r="AT105" s="17" t="s">
        <v>153</v>
      </c>
      <c r="AU105" s="17" t="s">
        <v>80</v>
      </c>
    </row>
    <row r="106" spans="1:65" s="2" customFormat="1" ht="24.15" customHeight="1">
      <c r="A106" s="38"/>
      <c r="B106" s="39"/>
      <c r="C106" s="212" t="s">
        <v>149</v>
      </c>
      <c r="D106" s="212" t="s">
        <v>144</v>
      </c>
      <c r="E106" s="213" t="s">
        <v>167</v>
      </c>
      <c r="F106" s="214" t="s">
        <v>168</v>
      </c>
      <c r="G106" s="215" t="s">
        <v>147</v>
      </c>
      <c r="H106" s="216">
        <v>6782</v>
      </c>
      <c r="I106" s="217"/>
      <c r="J106" s="218">
        <f>ROUND(I106*H106,2)</f>
        <v>0</v>
      </c>
      <c r="K106" s="214" t="s">
        <v>148</v>
      </c>
      <c r="L106" s="44"/>
      <c r="M106" s="219" t="s">
        <v>19</v>
      </c>
      <c r="N106" s="220" t="s">
        <v>42</v>
      </c>
      <c r="O106" s="84"/>
      <c r="P106" s="221">
        <f>O106*H106</f>
        <v>0</v>
      </c>
      <c r="Q106" s="221">
        <v>0</v>
      </c>
      <c r="R106" s="221">
        <f>Q106*H106</f>
        <v>0</v>
      </c>
      <c r="S106" s="221">
        <v>0</v>
      </c>
      <c r="T106" s="222">
        <f>S106*H106</f>
        <v>0</v>
      </c>
      <c r="U106" s="38"/>
      <c r="V106" s="38"/>
      <c r="W106" s="38"/>
      <c r="X106" s="38"/>
      <c r="Y106" s="38"/>
      <c r="Z106" s="38"/>
      <c r="AA106" s="38"/>
      <c r="AB106" s="38"/>
      <c r="AC106" s="38"/>
      <c r="AD106" s="38"/>
      <c r="AE106" s="38"/>
      <c r="AR106" s="223" t="s">
        <v>149</v>
      </c>
      <c r="AT106" s="223" t="s">
        <v>144</v>
      </c>
      <c r="AU106" s="223" t="s">
        <v>80</v>
      </c>
      <c r="AY106" s="17" t="s">
        <v>142</v>
      </c>
      <c r="BE106" s="224">
        <f>IF(N106="základní",J106,0)</f>
        <v>0</v>
      </c>
      <c r="BF106" s="224">
        <f>IF(N106="snížená",J106,0)</f>
        <v>0</v>
      </c>
      <c r="BG106" s="224">
        <f>IF(N106="zákl. přenesená",J106,0)</f>
        <v>0</v>
      </c>
      <c r="BH106" s="224">
        <f>IF(N106="sníž. přenesená",J106,0)</f>
        <v>0</v>
      </c>
      <c r="BI106" s="224">
        <f>IF(N106="nulová",J106,0)</f>
        <v>0</v>
      </c>
      <c r="BJ106" s="17" t="s">
        <v>78</v>
      </c>
      <c r="BK106" s="224">
        <f>ROUND(I106*H106,2)</f>
        <v>0</v>
      </c>
      <c r="BL106" s="17" t="s">
        <v>149</v>
      </c>
      <c r="BM106" s="223" t="s">
        <v>169</v>
      </c>
    </row>
    <row r="107" spans="1:47" s="2" customFormat="1" ht="12">
      <c r="A107" s="38"/>
      <c r="B107" s="39"/>
      <c r="C107" s="40"/>
      <c r="D107" s="225" t="s">
        <v>151</v>
      </c>
      <c r="E107" s="40"/>
      <c r="F107" s="226" t="s">
        <v>170</v>
      </c>
      <c r="G107" s="40"/>
      <c r="H107" s="40"/>
      <c r="I107" s="227"/>
      <c r="J107" s="40"/>
      <c r="K107" s="40"/>
      <c r="L107" s="44"/>
      <c r="M107" s="228"/>
      <c r="N107" s="229"/>
      <c r="O107" s="84"/>
      <c r="P107" s="84"/>
      <c r="Q107" s="84"/>
      <c r="R107" s="84"/>
      <c r="S107" s="84"/>
      <c r="T107" s="85"/>
      <c r="U107" s="38"/>
      <c r="V107" s="38"/>
      <c r="W107" s="38"/>
      <c r="X107" s="38"/>
      <c r="Y107" s="38"/>
      <c r="Z107" s="38"/>
      <c r="AA107" s="38"/>
      <c r="AB107" s="38"/>
      <c r="AC107" s="38"/>
      <c r="AD107" s="38"/>
      <c r="AE107" s="38"/>
      <c r="AT107" s="17" t="s">
        <v>151</v>
      </c>
      <c r="AU107" s="17" t="s">
        <v>80</v>
      </c>
    </row>
    <row r="108" spans="1:47" s="2" customFormat="1" ht="12">
      <c r="A108" s="38"/>
      <c r="B108" s="39"/>
      <c r="C108" s="40"/>
      <c r="D108" s="225" t="s">
        <v>153</v>
      </c>
      <c r="E108" s="40"/>
      <c r="F108" s="230" t="s">
        <v>171</v>
      </c>
      <c r="G108" s="40"/>
      <c r="H108" s="40"/>
      <c r="I108" s="227"/>
      <c r="J108" s="40"/>
      <c r="K108" s="40"/>
      <c r="L108" s="44"/>
      <c r="M108" s="228"/>
      <c r="N108" s="229"/>
      <c r="O108" s="84"/>
      <c r="P108" s="84"/>
      <c r="Q108" s="84"/>
      <c r="R108" s="84"/>
      <c r="S108" s="84"/>
      <c r="T108" s="85"/>
      <c r="U108" s="38"/>
      <c r="V108" s="38"/>
      <c r="W108" s="38"/>
      <c r="X108" s="38"/>
      <c r="Y108" s="38"/>
      <c r="Z108" s="38"/>
      <c r="AA108" s="38"/>
      <c r="AB108" s="38"/>
      <c r="AC108" s="38"/>
      <c r="AD108" s="38"/>
      <c r="AE108" s="38"/>
      <c r="AT108" s="17" t="s">
        <v>153</v>
      </c>
      <c r="AU108" s="17" t="s">
        <v>80</v>
      </c>
    </row>
    <row r="109" spans="1:51" s="13" customFormat="1" ht="12">
      <c r="A109" s="13"/>
      <c r="B109" s="231"/>
      <c r="C109" s="232"/>
      <c r="D109" s="225" t="s">
        <v>172</v>
      </c>
      <c r="E109" s="233" t="s">
        <v>19</v>
      </c>
      <c r="F109" s="234" t="s">
        <v>173</v>
      </c>
      <c r="G109" s="232"/>
      <c r="H109" s="235">
        <v>3222</v>
      </c>
      <c r="I109" s="236"/>
      <c r="J109" s="232"/>
      <c r="K109" s="232"/>
      <c r="L109" s="237"/>
      <c r="M109" s="238"/>
      <c r="N109" s="239"/>
      <c r="O109" s="239"/>
      <c r="P109" s="239"/>
      <c r="Q109" s="239"/>
      <c r="R109" s="239"/>
      <c r="S109" s="239"/>
      <c r="T109" s="240"/>
      <c r="U109" s="13"/>
      <c r="V109" s="13"/>
      <c r="W109" s="13"/>
      <c r="X109" s="13"/>
      <c r="Y109" s="13"/>
      <c r="Z109" s="13"/>
      <c r="AA109" s="13"/>
      <c r="AB109" s="13"/>
      <c r="AC109" s="13"/>
      <c r="AD109" s="13"/>
      <c r="AE109" s="13"/>
      <c r="AT109" s="241" t="s">
        <v>172</v>
      </c>
      <c r="AU109" s="241" t="s">
        <v>80</v>
      </c>
      <c r="AV109" s="13" t="s">
        <v>80</v>
      </c>
      <c r="AW109" s="13" t="s">
        <v>33</v>
      </c>
      <c r="AX109" s="13" t="s">
        <v>71</v>
      </c>
      <c r="AY109" s="241" t="s">
        <v>142</v>
      </c>
    </row>
    <row r="110" spans="1:51" s="13" customFormat="1" ht="12">
      <c r="A110" s="13"/>
      <c r="B110" s="231"/>
      <c r="C110" s="232"/>
      <c r="D110" s="225" t="s">
        <v>172</v>
      </c>
      <c r="E110" s="233" t="s">
        <v>19</v>
      </c>
      <c r="F110" s="234" t="s">
        <v>174</v>
      </c>
      <c r="G110" s="232"/>
      <c r="H110" s="235">
        <v>3358</v>
      </c>
      <c r="I110" s="236"/>
      <c r="J110" s="232"/>
      <c r="K110" s="232"/>
      <c r="L110" s="237"/>
      <c r="M110" s="238"/>
      <c r="N110" s="239"/>
      <c r="O110" s="239"/>
      <c r="P110" s="239"/>
      <c r="Q110" s="239"/>
      <c r="R110" s="239"/>
      <c r="S110" s="239"/>
      <c r="T110" s="240"/>
      <c r="U110" s="13"/>
      <c r="V110" s="13"/>
      <c r="W110" s="13"/>
      <c r="X110" s="13"/>
      <c r="Y110" s="13"/>
      <c r="Z110" s="13"/>
      <c r="AA110" s="13"/>
      <c r="AB110" s="13"/>
      <c r="AC110" s="13"/>
      <c r="AD110" s="13"/>
      <c r="AE110" s="13"/>
      <c r="AT110" s="241" t="s">
        <v>172</v>
      </c>
      <c r="AU110" s="241" t="s">
        <v>80</v>
      </c>
      <c r="AV110" s="13" t="s">
        <v>80</v>
      </c>
      <c r="AW110" s="13" t="s">
        <v>33</v>
      </c>
      <c r="AX110" s="13" t="s">
        <v>71</v>
      </c>
      <c r="AY110" s="241" t="s">
        <v>142</v>
      </c>
    </row>
    <row r="111" spans="1:51" s="13" customFormat="1" ht="12">
      <c r="A111" s="13"/>
      <c r="B111" s="231"/>
      <c r="C111" s="232"/>
      <c r="D111" s="225" t="s">
        <v>172</v>
      </c>
      <c r="E111" s="233" t="s">
        <v>19</v>
      </c>
      <c r="F111" s="234" t="s">
        <v>175</v>
      </c>
      <c r="G111" s="232"/>
      <c r="H111" s="235">
        <v>102</v>
      </c>
      <c r="I111" s="236"/>
      <c r="J111" s="232"/>
      <c r="K111" s="232"/>
      <c r="L111" s="237"/>
      <c r="M111" s="238"/>
      <c r="N111" s="239"/>
      <c r="O111" s="239"/>
      <c r="P111" s="239"/>
      <c r="Q111" s="239"/>
      <c r="R111" s="239"/>
      <c r="S111" s="239"/>
      <c r="T111" s="240"/>
      <c r="U111" s="13"/>
      <c r="V111" s="13"/>
      <c r="W111" s="13"/>
      <c r="X111" s="13"/>
      <c r="Y111" s="13"/>
      <c r="Z111" s="13"/>
      <c r="AA111" s="13"/>
      <c r="AB111" s="13"/>
      <c r="AC111" s="13"/>
      <c r="AD111" s="13"/>
      <c r="AE111" s="13"/>
      <c r="AT111" s="241" t="s">
        <v>172</v>
      </c>
      <c r="AU111" s="241" t="s">
        <v>80</v>
      </c>
      <c r="AV111" s="13" t="s">
        <v>80</v>
      </c>
      <c r="AW111" s="13" t="s">
        <v>33</v>
      </c>
      <c r="AX111" s="13" t="s">
        <v>71</v>
      </c>
      <c r="AY111" s="241" t="s">
        <v>142</v>
      </c>
    </row>
    <row r="112" spans="1:51" s="13" customFormat="1" ht="12">
      <c r="A112" s="13"/>
      <c r="B112" s="231"/>
      <c r="C112" s="232"/>
      <c r="D112" s="225" t="s">
        <v>172</v>
      </c>
      <c r="E112" s="233" t="s">
        <v>19</v>
      </c>
      <c r="F112" s="234" t="s">
        <v>176</v>
      </c>
      <c r="G112" s="232"/>
      <c r="H112" s="235">
        <v>100</v>
      </c>
      <c r="I112" s="236"/>
      <c r="J112" s="232"/>
      <c r="K112" s="232"/>
      <c r="L112" s="237"/>
      <c r="M112" s="238"/>
      <c r="N112" s="239"/>
      <c r="O112" s="239"/>
      <c r="P112" s="239"/>
      <c r="Q112" s="239"/>
      <c r="R112" s="239"/>
      <c r="S112" s="239"/>
      <c r="T112" s="240"/>
      <c r="U112" s="13"/>
      <c r="V112" s="13"/>
      <c r="W112" s="13"/>
      <c r="X112" s="13"/>
      <c r="Y112" s="13"/>
      <c r="Z112" s="13"/>
      <c r="AA112" s="13"/>
      <c r="AB112" s="13"/>
      <c r="AC112" s="13"/>
      <c r="AD112" s="13"/>
      <c r="AE112" s="13"/>
      <c r="AT112" s="241" t="s">
        <v>172</v>
      </c>
      <c r="AU112" s="241" t="s">
        <v>80</v>
      </c>
      <c r="AV112" s="13" t="s">
        <v>80</v>
      </c>
      <c r="AW112" s="13" t="s">
        <v>33</v>
      </c>
      <c r="AX112" s="13" t="s">
        <v>71</v>
      </c>
      <c r="AY112" s="241" t="s">
        <v>142</v>
      </c>
    </row>
    <row r="113" spans="1:51" s="14" customFormat="1" ht="12">
      <c r="A113" s="14"/>
      <c r="B113" s="242"/>
      <c r="C113" s="243"/>
      <c r="D113" s="225" t="s">
        <v>172</v>
      </c>
      <c r="E113" s="244" t="s">
        <v>19</v>
      </c>
      <c r="F113" s="245" t="s">
        <v>177</v>
      </c>
      <c r="G113" s="243"/>
      <c r="H113" s="246">
        <v>6782</v>
      </c>
      <c r="I113" s="247"/>
      <c r="J113" s="243"/>
      <c r="K113" s="243"/>
      <c r="L113" s="248"/>
      <c r="M113" s="249"/>
      <c r="N113" s="250"/>
      <c r="O113" s="250"/>
      <c r="P113" s="250"/>
      <c r="Q113" s="250"/>
      <c r="R113" s="250"/>
      <c r="S113" s="250"/>
      <c r="T113" s="251"/>
      <c r="U113" s="14"/>
      <c r="V113" s="14"/>
      <c r="W113" s="14"/>
      <c r="X113" s="14"/>
      <c r="Y113" s="14"/>
      <c r="Z113" s="14"/>
      <c r="AA113" s="14"/>
      <c r="AB113" s="14"/>
      <c r="AC113" s="14"/>
      <c r="AD113" s="14"/>
      <c r="AE113" s="14"/>
      <c r="AT113" s="252" t="s">
        <v>172</v>
      </c>
      <c r="AU113" s="252" t="s">
        <v>80</v>
      </c>
      <c r="AV113" s="14" t="s">
        <v>149</v>
      </c>
      <c r="AW113" s="14" t="s">
        <v>33</v>
      </c>
      <c r="AX113" s="14" t="s">
        <v>78</v>
      </c>
      <c r="AY113" s="252" t="s">
        <v>142</v>
      </c>
    </row>
    <row r="114" spans="1:65" s="2" customFormat="1" ht="24.15" customHeight="1">
      <c r="A114" s="38"/>
      <c r="B114" s="39"/>
      <c r="C114" s="212" t="s">
        <v>178</v>
      </c>
      <c r="D114" s="212" t="s">
        <v>144</v>
      </c>
      <c r="E114" s="213" t="s">
        <v>179</v>
      </c>
      <c r="F114" s="214" t="s">
        <v>180</v>
      </c>
      <c r="G114" s="215" t="s">
        <v>181</v>
      </c>
      <c r="H114" s="216">
        <v>3644.6</v>
      </c>
      <c r="I114" s="217"/>
      <c r="J114" s="218">
        <f>ROUND(I114*H114,2)</f>
        <v>0</v>
      </c>
      <c r="K114" s="214" t="s">
        <v>148</v>
      </c>
      <c r="L114" s="44"/>
      <c r="M114" s="219" t="s">
        <v>19</v>
      </c>
      <c r="N114" s="220" t="s">
        <v>42</v>
      </c>
      <c r="O114" s="84"/>
      <c r="P114" s="221">
        <f>O114*H114</f>
        <v>0</v>
      </c>
      <c r="Q114" s="221">
        <v>0</v>
      </c>
      <c r="R114" s="221">
        <f>Q114*H114</f>
        <v>0</v>
      </c>
      <c r="S114" s="221">
        <v>0</v>
      </c>
      <c r="T114" s="222">
        <f>S114*H114</f>
        <v>0</v>
      </c>
      <c r="U114" s="38"/>
      <c r="V114" s="38"/>
      <c r="W114" s="38"/>
      <c r="X114" s="38"/>
      <c r="Y114" s="38"/>
      <c r="Z114" s="38"/>
      <c r="AA114" s="38"/>
      <c r="AB114" s="38"/>
      <c r="AC114" s="38"/>
      <c r="AD114" s="38"/>
      <c r="AE114" s="38"/>
      <c r="AR114" s="223" t="s">
        <v>149</v>
      </c>
      <c r="AT114" s="223" t="s">
        <v>144</v>
      </c>
      <c r="AU114" s="223" t="s">
        <v>80</v>
      </c>
      <c r="AY114" s="17" t="s">
        <v>142</v>
      </c>
      <c r="BE114" s="224">
        <f>IF(N114="základní",J114,0)</f>
        <v>0</v>
      </c>
      <c r="BF114" s="224">
        <f>IF(N114="snížená",J114,0)</f>
        <v>0</v>
      </c>
      <c r="BG114" s="224">
        <f>IF(N114="zákl. přenesená",J114,0)</f>
        <v>0</v>
      </c>
      <c r="BH114" s="224">
        <f>IF(N114="sníž. přenesená",J114,0)</f>
        <v>0</v>
      </c>
      <c r="BI114" s="224">
        <f>IF(N114="nulová",J114,0)</f>
        <v>0</v>
      </c>
      <c r="BJ114" s="17" t="s">
        <v>78</v>
      </c>
      <c r="BK114" s="224">
        <f>ROUND(I114*H114,2)</f>
        <v>0</v>
      </c>
      <c r="BL114" s="17" t="s">
        <v>149</v>
      </c>
      <c r="BM114" s="223" t="s">
        <v>182</v>
      </c>
    </row>
    <row r="115" spans="1:47" s="2" customFormat="1" ht="12">
      <c r="A115" s="38"/>
      <c r="B115" s="39"/>
      <c r="C115" s="40"/>
      <c r="D115" s="225" t="s">
        <v>151</v>
      </c>
      <c r="E115" s="40"/>
      <c r="F115" s="226" t="s">
        <v>183</v>
      </c>
      <c r="G115" s="40"/>
      <c r="H115" s="40"/>
      <c r="I115" s="227"/>
      <c r="J115" s="40"/>
      <c r="K115" s="40"/>
      <c r="L115" s="44"/>
      <c r="M115" s="228"/>
      <c r="N115" s="229"/>
      <c r="O115" s="84"/>
      <c r="P115" s="84"/>
      <c r="Q115" s="84"/>
      <c r="R115" s="84"/>
      <c r="S115" s="84"/>
      <c r="T115" s="85"/>
      <c r="U115" s="38"/>
      <c r="V115" s="38"/>
      <c r="W115" s="38"/>
      <c r="X115" s="38"/>
      <c r="Y115" s="38"/>
      <c r="Z115" s="38"/>
      <c r="AA115" s="38"/>
      <c r="AB115" s="38"/>
      <c r="AC115" s="38"/>
      <c r="AD115" s="38"/>
      <c r="AE115" s="38"/>
      <c r="AT115" s="17" t="s">
        <v>151</v>
      </c>
      <c r="AU115" s="17" t="s">
        <v>80</v>
      </c>
    </row>
    <row r="116" spans="1:47" s="2" customFormat="1" ht="12">
      <c r="A116" s="38"/>
      <c r="B116" s="39"/>
      <c r="C116" s="40"/>
      <c r="D116" s="225" t="s">
        <v>153</v>
      </c>
      <c r="E116" s="40"/>
      <c r="F116" s="230" t="s">
        <v>184</v>
      </c>
      <c r="G116" s="40"/>
      <c r="H116" s="40"/>
      <c r="I116" s="227"/>
      <c r="J116" s="40"/>
      <c r="K116" s="40"/>
      <c r="L116" s="44"/>
      <c r="M116" s="228"/>
      <c r="N116" s="229"/>
      <c r="O116" s="84"/>
      <c r="P116" s="84"/>
      <c r="Q116" s="84"/>
      <c r="R116" s="84"/>
      <c r="S116" s="84"/>
      <c r="T116" s="85"/>
      <c r="U116" s="38"/>
      <c r="V116" s="38"/>
      <c r="W116" s="38"/>
      <c r="X116" s="38"/>
      <c r="Y116" s="38"/>
      <c r="Z116" s="38"/>
      <c r="AA116" s="38"/>
      <c r="AB116" s="38"/>
      <c r="AC116" s="38"/>
      <c r="AD116" s="38"/>
      <c r="AE116" s="38"/>
      <c r="AT116" s="17" t="s">
        <v>153</v>
      </c>
      <c r="AU116" s="17" t="s">
        <v>80</v>
      </c>
    </row>
    <row r="117" spans="1:51" s="13" customFormat="1" ht="12">
      <c r="A117" s="13"/>
      <c r="B117" s="231"/>
      <c r="C117" s="232"/>
      <c r="D117" s="225" t="s">
        <v>172</v>
      </c>
      <c r="E117" s="233" t="s">
        <v>19</v>
      </c>
      <c r="F117" s="234" t="s">
        <v>185</v>
      </c>
      <c r="G117" s="232"/>
      <c r="H117" s="235">
        <v>90</v>
      </c>
      <c r="I117" s="236"/>
      <c r="J117" s="232"/>
      <c r="K117" s="232"/>
      <c r="L117" s="237"/>
      <c r="M117" s="238"/>
      <c r="N117" s="239"/>
      <c r="O117" s="239"/>
      <c r="P117" s="239"/>
      <c r="Q117" s="239"/>
      <c r="R117" s="239"/>
      <c r="S117" s="239"/>
      <c r="T117" s="240"/>
      <c r="U117" s="13"/>
      <c r="V117" s="13"/>
      <c r="W117" s="13"/>
      <c r="X117" s="13"/>
      <c r="Y117" s="13"/>
      <c r="Z117" s="13"/>
      <c r="AA117" s="13"/>
      <c r="AB117" s="13"/>
      <c r="AC117" s="13"/>
      <c r="AD117" s="13"/>
      <c r="AE117" s="13"/>
      <c r="AT117" s="241" t="s">
        <v>172</v>
      </c>
      <c r="AU117" s="241" t="s">
        <v>80</v>
      </c>
      <c r="AV117" s="13" t="s">
        <v>80</v>
      </c>
      <c r="AW117" s="13" t="s">
        <v>33</v>
      </c>
      <c r="AX117" s="13" t="s">
        <v>71</v>
      </c>
      <c r="AY117" s="241" t="s">
        <v>142</v>
      </c>
    </row>
    <row r="118" spans="1:51" s="13" customFormat="1" ht="12">
      <c r="A118" s="13"/>
      <c r="B118" s="231"/>
      <c r="C118" s="232"/>
      <c r="D118" s="225" t="s">
        <v>172</v>
      </c>
      <c r="E118" s="233" t="s">
        <v>19</v>
      </c>
      <c r="F118" s="234" t="s">
        <v>186</v>
      </c>
      <c r="G118" s="232"/>
      <c r="H118" s="235">
        <v>1611</v>
      </c>
      <c r="I118" s="236"/>
      <c r="J118" s="232"/>
      <c r="K118" s="232"/>
      <c r="L118" s="237"/>
      <c r="M118" s="238"/>
      <c r="N118" s="239"/>
      <c r="O118" s="239"/>
      <c r="P118" s="239"/>
      <c r="Q118" s="239"/>
      <c r="R118" s="239"/>
      <c r="S118" s="239"/>
      <c r="T118" s="240"/>
      <c r="U118" s="13"/>
      <c r="V118" s="13"/>
      <c r="W118" s="13"/>
      <c r="X118" s="13"/>
      <c r="Y118" s="13"/>
      <c r="Z118" s="13"/>
      <c r="AA118" s="13"/>
      <c r="AB118" s="13"/>
      <c r="AC118" s="13"/>
      <c r="AD118" s="13"/>
      <c r="AE118" s="13"/>
      <c r="AT118" s="241" t="s">
        <v>172</v>
      </c>
      <c r="AU118" s="241" t="s">
        <v>80</v>
      </c>
      <c r="AV118" s="13" t="s">
        <v>80</v>
      </c>
      <c r="AW118" s="13" t="s">
        <v>33</v>
      </c>
      <c r="AX118" s="13" t="s">
        <v>71</v>
      </c>
      <c r="AY118" s="241" t="s">
        <v>142</v>
      </c>
    </row>
    <row r="119" spans="1:51" s="13" customFormat="1" ht="12">
      <c r="A119" s="13"/>
      <c r="B119" s="231"/>
      <c r="C119" s="232"/>
      <c r="D119" s="225" t="s">
        <v>172</v>
      </c>
      <c r="E119" s="233" t="s">
        <v>19</v>
      </c>
      <c r="F119" s="234" t="s">
        <v>187</v>
      </c>
      <c r="G119" s="232"/>
      <c r="H119" s="235">
        <v>250</v>
      </c>
      <c r="I119" s="236"/>
      <c r="J119" s="232"/>
      <c r="K119" s="232"/>
      <c r="L119" s="237"/>
      <c r="M119" s="238"/>
      <c r="N119" s="239"/>
      <c r="O119" s="239"/>
      <c r="P119" s="239"/>
      <c r="Q119" s="239"/>
      <c r="R119" s="239"/>
      <c r="S119" s="239"/>
      <c r="T119" s="240"/>
      <c r="U119" s="13"/>
      <c r="V119" s="13"/>
      <c r="W119" s="13"/>
      <c r="X119" s="13"/>
      <c r="Y119" s="13"/>
      <c r="Z119" s="13"/>
      <c r="AA119" s="13"/>
      <c r="AB119" s="13"/>
      <c r="AC119" s="13"/>
      <c r="AD119" s="13"/>
      <c r="AE119" s="13"/>
      <c r="AT119" s="241" t="s">
        <v>172</v>
      </c>
      <c r="AU119" s="241" t="s">
        <v>80</v>
      </c>
      <c r="AV119" s="13" t="s">
        <v>80</v>
      </c>
      <c r="AW119" s="13" t="s">
        <v>33</v>
      </c>
      <c r="AX119" s="13" t="s">
        <v>71</v>
      </c>
      <c r="AY119" s="241" t="s">
        <v>142</v>
      </c>
    </row>
    <row r="120" spans="1:51" s="13" customFormat="1" ht="12">
      <c r="A120" s="13"/>
      <c r="B120" s="231"/>
      <c r="C120" s="232"/>
      <c r="D120" s="225" t="s">
        <v>172</v>
      </c>
      <c r="E120" s="233" t="s">
        <v>19</v>
      </c>
      <c r="F120" s="234" t="s">
        <v>188</v>
      </c>
      <c r="G120" s="232"/>
      <c r="H120" s="235">
        <v>1693.6</v>
      </c>
      <c r="I120" s="236"/>
      <c r="J120" s="232"/>
      <c r="K120" s="232"/>
      <c r="L120" s="237"/>
      <c r="M120" s="238"/>
      <c r="N120" s="239"/>
      <c r="O120" s="239"/>
      <c r="P120" s="239"/>
      <c r="Q120" s="239"/>
      <c r="R120" s="239"/>
      <c r="S120" s="239"/>
      <c r="T120" s="240"/>
      <c r="U120" s="13"/>
      <c r="V120" s="13"/>
      <c r="W120" s="13"/>
      <c r="X120" s="13"/>
      <c r="Y120" s="13"/>
      <c r="Z120" s="13"/>
      <c r="AA120" s="13"/>
      <c r="AB120" s="13"/>
      <c r="AC120" s="13"/>
      <c r="AD120" s="13"/>
      <c r="AE120" s="13"/>
      <c r="AT120" s="241" t="s">
        <v>172</v>
      </c>
      <c r="AU120" s="241" t="s">
        <v>80</v>
      </c>
      <c r="AV120" s="13" t="s">
        <v>80</v>
      </c>
      <c r="AW120" s="13" t="s">
        <v>33</v>
      </c>
      <c r="AX120" s="13" t="s">
        <v>71</v>
      </c>
      <c r="AY120" s="241" t="s">
        <v>142</v>
      </c>
    </row>
    <row r="121" spans="1:51" s="14" customFormat="1" ht="12">
      <c r="A121" s="14"/>
      <c r="B121" s="242"/>
      <c r="C121" s="243"/>
      <c r="D121" s="225" t="s">
        <v>172</v>
      </c>
      <c r="E121" s="244" t="s">
        <v>19</v>
      </c>
      <c r="F121" s="245" t="s">
        <v>177</v>
      </c>
      <c r="G121" s="243"/>
      <c r="H121" s="246">
        <v>3644.6</v>
      </c>
      <c r="I121" s="247"/>
      <c r="J121" s="243"/>
      <c r="K121" s="243"/>
      <c r="L121" s="248"/>
      <c r="M121" s="249"/>
      <c r="N121" s="250"/>
      <c r="O121" s="250"/>
      <c r="P121" s="250"/>
      <c r="Q121" s="250"/>
      <c r="R121" s="250"/>
      <c r="S121" s="250"/>
      <c r="T121" s="251"/>
      <c r="U121" s="14"/>
      <c r="V121" s="14"/>
      <c r="W121" s="14"/>
      <c r="X121" s="14"/>
      <c r="Y121" s="14"/>
      <c r="Z121" s="14"/>
      <c r="AA121" s="14"/>
      <c r="AB121" s="14"/>
      <c r="AC121" s="14"/>
      <c r="AD121" s="14"/>
      <c r="AE121" s="14"/>
      <c r="AT121" s="252" t="s">
        <v>172</v>
      </c>
      <c r="AU121" s="252" t="s">
        <v>80</v>
      </c>
      <c r="AV121" s="14" t="s">
        <v>149</v>
      </c>
      <c r="AW121" s="14" t="s">
        <v>33</v>
      </c>
      <c r="AX121" s="14" t="s">
        <v>78</v>
      </c>
      <c r="AY121" s="252" t="s">
        <v>142</v>
      </c>
    </row>
    <row r="122" spans="1:65" s="2" customFormat="1" ht="24.15" customHeight="1">
      <c r="A122" s="38"/>
      <c r="B122" s="39"/>
      <c r="C122" s="212" t="s">
        <v>189</v>
      </c>
      <c r="D122" s="212" t="s">
        <v>144</v>
      </c>
      <c r="E122" s="213" t="s">
        <v>190</v>
      </c>
      <c r="F122" s="214" t="s">
        <v>191</v>
      </c>
      <c r="G122" s="215" t="s">
        <v>181</v>
      </c>
      <c r="H122" s="216">
        <v>3644.6</v>
      </c>
      <c r="I122" s="217"/>
      <c r="J122" s="218">
        <f>ROUND(I122*H122,2)</f>
        <v>0</v>
      </c>
      <c r="K122" s="214" t="s">
        <v>148</v>
      </c>
      <c r="L122" s="44"/>
      <c r="M122" s="219" t="s">
        <v>19</v>
      </c>
      <c r="N122" s="220" t="s">
        <v>42</v>
      </c>
      <c r="O122" s="84"/>
      <c r="P122" s="221">
        <f>O122*H122</f>
        <v>0</v>
      </c>
      <c r="Q122" s="221">
        <v>0</v>
      </c>
      <c r="R122" s="221">
        <f>Q122*H122</f>
        <v>0</v>
      </c>
      <c r="S122" s="221">
        <v>0</v>
      </c>
      <c r="T122" s="222">
        <f>S122*H122</f>
        <v>0</v>
      </c>
      <c r="U122" s="38"/>
      <c r="V122" s="38"/>
      <c r="W122" s="38"/>
      <c r="X122" s="38"/>
      <c r="Y122" s="38"/>
      <c r="Z122" s="38"/>
      <c r="AA122" s="38"/>
      <c r="AB122" s="38"/>
      <c r="AC122" s="38"/>
      <c r="AD122" s="38"/>
      <c r="AE122" s="38"/>
      <c r="AR122" s="223" t="s">
        <v>149</v>
      </c>
      <c r="AT122" s="223" t="s">
        <v>144</v>
      </c>
      <c r="AU122" s="223" t="s">
        <v>80</v>
      </c>
      <c r="AY122" s="17" t="s">
        <v>142</v>
      </c>
      <c r="BE122" s="224">
        <f>IF(N122="základní",J122,0)</f>
        <v>0</v>
      </c>
      <c r="BF122" s="224">
        <f>IF(N122="snížená",J122,0)</f>
        <v>0</v>
      </c>
      <c r="BG122" s="224">
        <f>IF(N122="zákl. přenesená",J122,0)</f>
        <v>0</v>
      </c>
      <c r="BH122" s="224">
        <f>IF(N122="sníž. přenesená",J122,0)</f>
        <v>0</v>
      </c>
      <c r="BI122" s="224">
        <f>IF(N122="nulová",J122,0)</f>
        <v>0</v>
      </c>
      <c r="BJ122" s="17" t="s">
        <v>78</v>
      </c>
      <c r="BK122" s="224">
        <f>ROUND(I122*H122,2)</f>
        <v>0</v>
      </c>
      <c r="BL122" s="17" t="s">
        <v>149</v>
      </c>
      <c r="BM122" s="223" t="s">
        <v>192</v>
      </c>
    </row>
    <row r="123" spans="1:47" s="2" customFormat="1" ht="12">
      <c r="A123" s="38"/>
      <c r="B123" s="39"/>
      <c r="C123" s="40"/>
      <c r="D123" s="225" t="s">
        <v>151</v>
      </c>
      <c r="E123" s="40"/>
      <c r="F123" s="226" t="s">
        <v>193</v>
      </c>
      <c r="G123" s="40"/>
      <c r="H123" s="40"/>
      <c r="I123" s="227"/>
      <c r="J123" s="40"/>
      <c r="K123" s="40"/>
      <c r="L123" s="44"/>
      <c r="M123" s="228"/>
      <c r="N123" s="229"/>
      <c r="O123" s="84"/>
      <c r="P123" s="84"/>
      <c r="Q123" s="84"/>
      <c r="R123" s="84"/>
      <c r="S123" s="84"/>
      <c r="T123" s="85"/>
      <c r="U123" s="38"/>
      <c r="V123" s="38"/>
      <c r="W123" s="38"/>
      <c r="X123" s="38"/>
      <c r="Y123" s="38"/>
      <c r="Z123" s="38"/>
      <c r="AA123" s="38"/>
      <c r="AB123" s="38"/>
      <c r="AC123" s="38"/>
      <c r="AD123" s="38"/>
      <c r="AE123" s="38"/>
      <c r="AT123" s="17" t="s">
        <v>151</v>
      </c>
      <c r="AU123" s="17" t="s">
        <v>80</v>
      </c>
    </row>
    <row r="124" spans="1:47" s="2" customFormat="1" ht="12">
      <c r="A124" s="38"/>
      <c r="B124" s="39"/>
      <c r="C124" s="40"/>
      <c r="D124" s="225" t="s">
        <v>153</v>
      </c>
      <c r="E124" s="40"/>
      <c r="F124" s="230" t="s">
        <v>194</v>
      </c>
      <c r="G124" s="40"/>
      <c r="H124" s="40"/>
      <c r="I124" s="227"/>
      <c r="J124" s="40"/>
      <c r="K124" s="40"/>
      <c r="L124" s="44"/>
      <c r="M124" s="228"/>
      <c r="N124" s="229"/>
      <c r="O124" s="84"/>
      <c r="P124" s="84"/>
      <c r="Q124" s="84"/>
      <c r="R124" s="84"/>
      <c r="S124" s="84"/>
      <c r="T124" s="85"/>
      <c r="U124" s="38"/>
      <c r="V124" s="38"/>
      <c r="W124" s="38"/>
      <c r="X124" s="38"/>
      <c r="Y124" s="38"/>
      <c r="Z124" s="38"/>
      <c r="AA124" s="38"/>
      <c r="AB124" s="38"/>
      <c r="AC124" s="38"/>
      <c r="AD124" s="38"/>
      <c r="AE124" s="38"/>
      <c r="AT124" s="17" t="s">
        <v>153</v>
      </c>
      <c r="AU124" s="17" t="s">
        <v>80</v>
      </c>
    </row>
    <row r="125" spans="1:51" s="13" customFormat="1" ht="12">
      <c r="A125" s="13"/>
      <c r="B125" s="231"/>
      <c r="C125" s="232"/>
      <c r="D125" s="225" t="s">
        <v>172</v>
      </c>
      <c r="E125" s="233" t="s">
        <v>19</v>
      </c>
      <c r="F125" s="234" t="s">
        <v>185</v>
      </c>
      <c r="G125" s="232"/>
      <c r="H125" s="235">
        <v>90</v>
      </c>
      <c r="I125" s="236"/>
      <c r="J125" s="232"/>
      <c r="K125" s="232"/>
      <c r="L125" s="237"/>
      <c r="M125" s="238"/>
      <c r="N125" s="239"/>
      <c r="O125" s="239"/>
      <c r="P125" s="239"/>
      <c r="Q125" s="239"/>
      <c r="R125" s="239"/>
      <c r="S125" s="239"/>
      <c r="T125" s="240"/>
      <c r="U125" s="13"/>
      <c r="V125" s="13"/>
      <c r="W125" s="13"/>
      <c r="X125" s="13"/>
      <c r="Y125" s="13"/>
      <c r="Z125" s="13"/>
      <c r="AA125" s="13"/>
      <c r="AB125" s="13"/>
      <c r="AC125" s="13"/>
      <c r="AD125" s="13"/>
      <c r="AE125" s="13"/>
      <c r="AT125" s="241" t="s">
        <v>172</v>
      </c>
      <c r="AU125" s="241" t="s">
        <v>80</v>
      </c>
      <c r="AV125" s="13" t="s">
        <v>80</v>
      </c>
      <c r="AW125" s="13" t="s">
        <v>33</v>
      </c>
      <c r="AX125" s="13" t="s">
        <v>71</v>
      </c>
      <c r="AY125" s="241" t="s">
        <v>142</v>
      </c>
    </row>
    <row r="126" spans="1:51" s="13" customFormat="1" ht="12">
      <c r="A126" s="13"/>
      <c r="B126" s="231"/>
      <c r="C126" s="232"/>
      <c r="D126" s="225" t="s">
        <v>172</v>
      </c>
      <c r="E126" s="233" t="s">
        <v>19</v>
      </c>
      <c r="F126" s="234" t="s">
        <v>186</v>
      </c>
      <c r="G126" s="232"/>
      <c r="H126" s="235">
        <v>1611</v>
      </c>
      <c r="I126" s="236"/>
      <c r="J126" s="232"/>
      <c r="K126" s="232"/>
      <c r="L126" s="237"/>
      <c r="M126" s="238"/>
      <c r="N126" s="239"/>
      <c r="O126" s="239"/>
      <c r="P126" s="239"/>
      <c r="Q126" s="239"/>
      <c r="R126" s="239"/>
      <c r="S126" s="239"/>
      <c r="T126" s="240"/>
      <c r="U126" s="13"/>
      <c r="V126" s="13"/>
      <c r="W126" s="13"/>
      <c r="X126" s="13"/>
      <c r="Y126" s="13"/>
      <c r="Z126" s="13"/>
      <c r="AA126" s="13"/>
      <c r="AB126" s="13"/>
      <c r="AC126" s="13"/>
      <c r="AD126" s="13"/>
      <c r="AE126" s="13"/>
      <c r="AT126" s="241" t="s">
        <v>172</v>
      </c>
      <c r="AU126" s="241" t="s">
        <v>80</v>
      </c>
      <c r="AV126" s="13" t="s">
        <v>80</v>
      </c>
      <c r="AW126" s="13" t="s">
        <v>33</v>
      </c>
      <c r="AX126" s="13" t="s">
        <v>71</v>
      </c>
      <c r="AY126" s="241" t="s">
        <v>142</v>
      </c>
    </row>
    <row r="127" spans="1:51" s="13" customFormat="1" ht="12">
      <c r="A127" s="13"/>
      <c r="B127" s="231"/>
      <c r="C127" s="232"/>
      <c r="D127" s="225" t="s">
        <v>172</v>
      </c>
      <c r="E127" s="233" t="s">
        <v>19</v>
      </c>
      <c r="F127" s="234" t="s">
        <v>187</v>
      </c>
      <c r="G127" s="232"/>
      <c r="H127" s="235">
        <v>250</v>
      </c>
      <c r="I127" s="236"/>
      <c r="J127" s="232"/>
      <c r="K127" s="232"/>
      <c r="L127" s="237"/>
      <c r="M127" s="238"/>
      <c r="N127" s="239"/>
      <c r="O127" s="239"/>
      <c r="P127" s="239"/>
      <c r="Q127" s="239"/>
      <c r="R127" s="239"/>
      <c r="S127" s="239"/>
      <c r="T127" s="240"/>
      <c r="U127" s="13"/>
      <c r="V127" s="13"/>
      <c r="W127" s="13"/>
      <c r="X127" s="13"/>
      <c r="Y127" s="13"/>
      <c r="Z127" s="13"/>
      <c r="AA127" s="13"/>
      <c r="AB127" s="13"/>
      <c r="AC127" s="13"/>
      <c r="AD127" s="13"/>
      <c r="AE127" s="13"/>
      <c r="AT127" s="241" t="s">
        <v>172</v>
      </c>
      <c r="AU127" s="241" t="s">
        <v>80</v>
      </c>
      <c r="AV127" s="13" t="s">
        <v>80</v>
      </c>
      <c r="AW127" s="13" t="s">
        <v>33</v>
      </c>
      <c r="AX127" s="13" t="s">
        <v>71</v>
      </c>
      <c r="AY127" s="241" t="s">
        <v>142</v>
      </c>
    </row>
    <row r="128" spans="1:51" s="13" customFormat="1" ht="12">
      <c r="A128" s="13"/>
      <c r="B128" s="231"/>
      <c r="C128" s="232"/>
      <c r="D128" s="225" t="s">
        <v>172</v>
      </c>
      <c r="E128" s="233" t="s">
        <v>19</v>
      </c>
      <c r="F128" s="234" t="s">
        <v>188</v>
      </c>
      <c r="G128" s="232"/>
      <c r="H128" s="235">
        <v>1693.6</v>
      </c>
      <c r="I128" s="236"/>
      <c r="J128" s="232"/>
      <c r="K128" s="232"/>
      <c r="L128" s="237"/>
      <c r="M128" s="238"/>
      <c r="N128" s="239"/>
      <c r="O128" s="239"/>
      <c r="P128" s="239"/>
      <c r="Q128" s="239"/>
      <c r="R128" s="239"/>
      <c r="S128" s="239"/>
      <c r="T128" s="240"/>
      <c r="U128" s="13"/>
      <c r="V128" s="13"/>
      <c r="W128" s="13"/>
      <c r="X128" s="13"/>
      <c r="Y128" s="13"/>
      <c r="Z128" s="13"/>
      <c r="AA128" s="13"/>
      <c r="AB128" s="13"/>
      <c r="AC128" s="13"/>
      <c r="AD128" s="13"/>
      <c r="AE128" s="13"/>
      <c r="AT128" s="241" t="s">
        <v>172</v>
      </c>
      <c r="AU128" s="241" t="s">
        <v>80</v>
      </c>
      <c r="AV128" s="13" t="s">
        <v>80</v>
      </c>
      <c r="AW128" s="13" t="s">
        <v>33</v>
      </c>
      <c r="AX128" s="13" t="s">
        <v>71</v>
      </c>
      <c r="AY128" s="241" t="s">
        <v>142</v>
      </c>
    </row>
    <row r="129" spans="1:51" s="14" customFormat="1" ht="12">
      <c r="A129" s="14"/>
      <c r="B129" s="242"/>
      <c r="C129" s="243"/>
      <c r="D129" s="225" t="s">
        <v>172</v>
      </c>
      <c r="E129" s="244" t="s">
        <v>19</v>
      </c>
      <c r="F129" s="245" t="s">
        <v>177</v>
      </c>
      <c r="G129" s="243"/>
      <c r="H129" s="246">
        <v>3644.6</v>
      </c>
      <c r="I129" s="247"/>
      <c r="J129" s="243"/>
      <c r="K129" s="243"/>
      <c r="L129" s="248"/>
      <c r="M129" s="249"/>
      <c r="N129" s="250"/>
      <c r="O129" s="250"/>
      <c r="P129" s="250"/>
      <c r="Q129" s="250"/>
      <c r="R129" s="250"/>
      <c r="S129" s="250"/>
      <c r="T129" s="251"/>
      <c r="U129" s="14"/>
      <c r="V129" s="14"/>
      <c r="W129" s="14"/>
      <c r="X129" s="14"/>
      <c r="Y129" s="14"/>
      <c r="Z129" s="14"/>
      <c r="AA129" s="14"/>
      <c r="AB129" s="14"/>
      <c r="AC129" s="14"/>
      <c r="AD129" s="14"/>
      <c r="AE129" s="14"/>
      <c r="AT129" s="252" t="s">
        <v>172</v>
      </c>
      <c r="AU129" s="252" t="s">
        <v>80</v>
      </c>
      <c r="AV129" s="14" t="s">
        <v>149</v>
      </c>
      <c r="AW129" s="14" t="s">
        <v>33</v>
      </c>
      <c r="AX129" s="14" t="s">
        <v>78</v>
      </c>
      <c r="AY129" s="252" t="s">
        <v>142</v>
      </c>
    </row>
    <row r="130" spans="1:65" s="2" customFormat="1" ht="24.15" customHeight="1">
      <c r="A130" s="38"/>
      <c r="B130" s="39"/>
      <c r="C130" s="212" t="s">
        <v>195</v>
      </c>
      <c r="D130" s="212" t="s">
        <v>144</v>
      </c>
      <c r="E130" s="213" t="s">
        <v>196</v>
      </c>
      <c r="F130" s="214" t="s">
        <v>197</v>
      </c>
      <c r="G130" s="215" t="s">
        <v>181</v>
      </c>
      <c r="H130" s="216">
        <v>87.2</v>
      </c>
      <c r="I130" s="217"/>
      <c r="J130" s="218">
        <f>ROUND(I130*H130,2)</f>
        <v>0</v>
      </c>
      <c r="K130" s="214" t="s">
        <v>148</v>
      </c>
      <c r="L130" s="44"/>
      <c r="M130" s="219" t="s">
        <v>19</v>
      </c>
      <c r="N130" s="220" t="s">
        <v>42</v>
      </c>
      <c r="O130" s="84"/>
      <c r="P130" s="221">
        <f>O130*H130</f>
        <v>0</v>
      </c>
      <c r="Q130" s="221">
        <v>0</v>
      </c>
      <c r="R130" s="221">
        <f>Q130*H130</f>
        <v>0</v>
      </c>
      <c r="S130" s="221">
        <v>0</v>
      </c>
      <c r="T130" s="222">
        <f>S130*H130</f>
        <v>0</v>
      </c>
      <c r="U130" s="38"/>
      <c r="V130" s="38"/>
      <c r="W130" s="38"/>
      <c r="X130" s="38"/>
      <c r="Y130" s="38"/>
      <c r="Z130" s="38"/>
      <c r="AA130" s="38"/>
      <c r="AB130" s="38"/>
      <c r="AC130" s="38"/>
      <c r="AD130" s="38"/>
      <c r="AE130" s="38"/>
      <c r="AR130" s="223" t="s">
        <v>149</v>
      </c>
      <c r="AT130" s="223" t="s">
        <v>144</v>
      </c>
      <c r="AU130" s="223" t="s">
        <v>80</v>
      </c>
      <c r="AY130" s="17" t="s">
        <v>142</v>
      </c>
      <c r="BE130" s="224">
        <f>IF(N130="základní",J130,0)</f>
        <v>0</v>
      </c>
      <c r="BF130" s="224">
        <f>IF(N130="snížená",J130,0)</f>
        <v>0</v>
      </c>
      <c r="BG130" s="224">
        <f>IF(N130="zákl. přenesená",J130,0)</f>
        <v>0</v>
      </c>
      <c r="BH130" s="224">
        <f>IF(N130="sníž. přenesená",J130,0)</f>
        <v>0</v>
      </c>
      <c r="BI130" s="224">
        <f>IF(N130="nulová",J130,0)</f>
        <v>0</v>
      </c>
      <c r="BJ130" s="17" t="s">
        <v>78</v>
      </c>
      <c r="BK130" s="224">
        <f>ROUND(I130*H130,2)</f>
        <v>0</v>
      </c>
      <c r="BL130" s="17" t="s">
        <v>149</v>
      </c>
      <c r="BM130" s="223" t="s">
        <v>198</v>
      </c>
    </row>
    <row r="131" spans="1:47" s="2" customFormat="1" ht="12">
      <c r="A131" s="38"/>
      <c r="B131" s="39"/>
      <c r="C131" s="40"/>
      <c r="D131" s="225" t="s">
        <v>151</v>
      </c>
      <c r="E131" s="40"/>
      <c r="F131" s="226" t="s">
        <v>199</v>
      </c>
      <c r="G131" s="40"/>
      <c r="H131" s="40"/>
      <c r="I131" s="227"/>
      <c r="J131" s="40"/>
      <c r="K131" s="40"/>
      <c r="L131" s="44"/>
      <c r="M131" s="228"/>
      <c r="N131" s="229"/>
      <c r="O131" s="84"/>
      <c r="P131" s="84"/>
      <c r="Q131" s="84"/>
      <c r="R131" s="84"/>
      <c r="S131" s="84"/>
      <c r="T131" s="85"/>
      <c r="U131" s="38"/>
      <c r="V131" s="38"/>
      <c r="W131" s="38"/>
      <c r="X131" s="38"/>
      <c r="Y131" s="38"/>
      <c r="Z131" s="38"/>
      <c r="AA131" s="38"/>
      <c r="AB131" s="38"/>
      <c r="AC131" s="38"/>
      <c r="AD131" s="38"/>
      <c r="AE131" s="38"/>
      <c r="AT131" s="17" t="s">
        <v>151</v>
      </c>
      <c r="AU131" s="17" t="s">
        <v>80</v>
      </c>
    </row>
    <row r="132" spans="1:47" s="2" customFormat="1" ht="12">
      <c r="A132" s="38"/>
      <c r="B132" s="39"/>
      <c r="C132" s="40"/>
      <c r="D132" s="225" t="s">
        <v>153</v>
      </c>
      <c r="E132" s="40"/>
      <c r="F132" s="230" t="s">
        <v>200</v>
      </c>
      <c r="G132" s="40"/>
      <c r="H132" s="40"/>
      <c r="I132" s="227"/>
      <c r="J132" s="40"/>
      <c r="K132" s="40"/>
      <c r="L132" s="44"/>
      <c r="M132" s="228"/>
      <c r="N132" s="229"/>
      <c r="O132" s="84"/>
      <c r="P132" s="84"/>
      <c r="Q132" s="84"/>
      <c r="R132" s="84"/>
      <c r="S132" s="84"/>
      <c r="T132" s="85"/>
      <c r="U132" s="38"/>
      <c r="V132" s="38"/>
      <c r="W132" s="38"/>
      <c r="X132" s="38"/>
      <c r="Y132" s="38"/>
      <c r="Z132" s="38"/>
      <c r="AA132" s="38"/>
      <c r="AB132" s="38"/>
      <c r="AC132" s="38"/>
      <c r="AD132" s="38"/>
      <c r="AE132" s="38"/>
      <c r="AT132" s="17" t="s">
        <v>153</v>
      </c>
      <c r="AU132" s="17" t="s">
        <v>80</v>
      </c>
    </row>
    <row r="133" spans="1:65" s="2" customFormat="1" ht="24.15" customHeight="1">
      <c r="A133" s="38"/>
      <c r="B133" s="39"/>
      <c r="C133" s="212" t="s">
        <v>201</v>
      </c>
      <c r="D133" s="212" t="s">
        <v>144</v>
      </c>
      <c r="E133" s="213" t="s">
        <v>202</v>
      </c>
      <c r="F133" s="214" t="s">
        <v>203</v>
      </c>
      <c r="G133" s="215" t="s">
        <v>157</v>
      </c>
      <c r="H133" s="216">
        <v>2</v>
      </c>
      <c r="I133" s="217"/>
      <c r="J133" s="218">
        <f>ROUND(I133*H133,2)</f>
        <v>0</v>
      </c>
      <c r="K133" s="214" t="s">
        <v>148</v>
      </c>
      <c r="L133" s="44"/>
      <c r="M133" s="219" t="s">
        <v>19</v>
      </c>
      <c r="N133" s="220" t="s">
        <v>42</v>
      </c>
      <c r="O133" s="84"/>
      <c r="P133" s="221">
        <f>O133*H133</f>
        <v>0</v>
      </c>
      <c r="Q133" s="221">
        <v>0</v>
      </c>
      <c r="R133" s="221">
        <f>Q133*H133</f>
        <v>0</v>
      </c>
      <c r="S133" s="221">
        <v>0</v>
      </c>
      <c r="T133" s="222">
        <f>S133*H133</f>
        <v>0</v>
      </c>
      <c r="U133" s="38"/>
      <c r="V133" s="38"/>
      <c r="W133" s="38"/>
      <c r="X133" s="38"/>
      <c r="Y133" s="38"/>
      <c r="Z133" s="38"/>
      <c r="AA133" s="38"/>
      <c r="AB133" s="38"/>
      <c r="AC133" s="38"/>
      <c r="AD133" s="38"/>
      <c r="AE133" s="38"/>
      <c r="AR133" s="223" t="s">
        <v>149</v>
      </c>
      <c r="AT133" s="223" t="s">
        <v>144</v>
      </c>
      <c r="AU133" s="223" t="s">
        <v>80</v>
      </c>
      <c r="AY133" s="17" t="s">
        <v>142</v>
      </c>
      <c r="BE133" s="224">
        <f>IF(N133="základní",J133,0)</f>
        <v>0</v>
      </c>
      <c r="BF133" s="224">
        <f>IF(N133="snížená",J133,0)</f>
        <v>0</v>
      </c>
      <c r="BG133" s="224">
        <f>IF(N133="zákl. přenesená",J133,0)</f>
        <v>0</v>
      </c>
      <c r="BH133" s="224">
        <f>IF(N133="sníž. přenesená",J133,0)</f>
        <v>0</v>
      </c>
      <c r="BI133" s="224">
        <f>IF(N133="nulová",J133,0)</f>
        <v>0</v>
      </c>
      <c r="BJ133" s="17" t="s">
        <v>78</v>
      </c>
      <c r="BK133" s="224">
        <f>ROUND(I133*H133,2)</f>
        <v>0</v>
      </c>
      <c r="BL133" s="17" t="s">
        <v>149</v>
      </c>
      <c r="BM133" s="223" t="s">
        <v>204</v>
      </c>
    </row>
    <row r="134" spans="1:47" s="2" customFormat="1" ht="12">
      <c r="A134" s="38"/>
      <c r="B134" s="39"/>
      <c r="C134" s="40"/>
      <c r="D134" s="225" t="s">
        <v>151</v>
      </c>
      <c r="E134" s="40"/>
      <c r="F134" s="226" t="s">
        <v>205</v>
      </c>
      <c r="G134" s="40"/>
      <c r="H134" s="40"/>
      <c r="I134" s="227"/>
      <c r="J134" s="40"/>
      <c r="K134" s="40"/>
      <c r="L134" s="44"/>
      <c r="M134" s="228"/>
      <c r="N134" s="229"/>
      <c r="O134" s="84"/>
      <c r="P134" s="84"/>
      <c r="Q134" s="84"/>
      <c r="R134" s="84"/>
      <c r="S134" s="84"/>
      <c r="T134" s="85"/>
      <c r="U134" s="38"/>
      <c r="V134" s="38"/>
      <c r="W134" s="38"/>
      <c r="X134" s="38"/>
      <c r="Y134" s="38"/>
      <c r="Z134" s="38"/>
      <c r="AA134" s="38"/>
      <c r="AB134" s="38"/>
      <c r="AC134" s="38"/>
      <c r="AD134" s="38"/>
      <c r="AE134" s="38"/>
      <c r="AT134" s="17" t="s">
        <v>151</v>
      </c>
      <c r="AU134" s="17" t="s">
        <v>80</v>
      </c>
    </row>
    <row r="135" spans="1:47" s="2" customFormat="1" ht="12">
      <c r="A135" s="38"/>
      <c r="B135" s="39"/>
      <c r="C135" s="40"/>
      <c r="D135" s="225" t="s">
        <v>153</v>
      </c>
      <c r="E135" s="40"/>
      <c r="F135" s="230" t="s">
        <v>206</v>
      </c>
      <c r="G135" s="40"/>
      <c r="H135" s="40"/>
      <c r="I135" s="227"/>
      <c r="J135" s="40"/>
      <c r="K135" s="40"/>
      <c r="L135" s="44"/>
      <c r="M135" s="228"/>
      <c r="N135" s="229"/>
      <c r="O135" s="84"/>
      <c r="P135" s="84"/>
      <c r="Q135" s="84"/>
      <c r="R135" s="84"/>
      <c r="S135" s="84"/>
      <c r="T135" s="85"/>
      <c r="U135" s="38"/>
      <c r="V135" s="38"/>
      <c r="W135" s="38"/>
      <c r="X135" s="38"/>
      <c r="Y135" s="38"/>
      <c r="Z135" s="38"/>
      <c r="AA135" s="38"/>
      <c r="AB135" s="38"/>
      <c r="AC135" s="38"/>
      <c r="AD135" s="38"/>
      <c r="AE135" s="38"/>
      <c r="AT135" s="17" t="s">
        <v>153</v>
      </c>
      <c r="AU135" s="17" t="s">
        <v>80</v>
      </c>
    </row>
    <row r="136" spans="1:65" s="2" customFormat="1" ht="24.15" customHeight="1">
      <c r="A136" s="38"/>
      <c r="B136" s="39"/>
      <c r="C136" s="212" t="s">
        <v>207</v>
      </c>
      <c r="D136" s="212" t="s">
        <v>144</v>
      </c>
      <c r="E136" s="213" t="s">
        <v>208</v>
      </c>
      <c r="F136" s="214" t="s">
        <v>209</v>
      </c>
      <c r="G136" s="215" t="s">
        <v>157</v>
      </c>
      <c r="H136" s="216">
        <v>2</v>
      </c>
      <c r="I136" s="217"/>
      <c r="J136" s="218">
        <f>ROUND(I136*H136,2)</f>
        <v>0</v>
      </c>
      <c r="K136" s="214" t="s">
        <v>148</v>
      </c>
      <c r="L136" s="44"/>
      <c r="M136" s="219" t="s">
        <v>19</v>
      </c>
      <c r="N136" s="220" t="s">
        <v>42</v>
      </c>
      <c r="O136" s="84"/>
      <c r="P136" s="221">
        <f>O136*H136</f>
        <v>0</v>
      </c>
      <c r="Q136" s="221">
        <v>0</v>
      </c>
      <c r="R136" s="221">
        <f>Q136*H136</f>
        <v>0</v>
      </c>
      <c r="S136" s="221">
        <v>0</v>
      </c>
      <c r="T136" s="222">
        <f>S136*H136</f>
        <v>0</v>
      </c>
      <c r="U136" s="38"/>
      <c r="V136" s="38"/>
      <c r="W136" s="38"/>
      <c r="X136" s="38"/>
      <c r="Y136" s="38"/>
      <c r="Z136" s="38"/>
      <c r="AA136" s="38"/>
      <c r="AB136" s="38"/>
      <c r="AC136" s="38"/>
      <c r="AD136" s="38"/>
      <c r="AE136" s="38"/>
      <c r="AR136" s="223" t="s">
        <v>149</v>
      </c>
      <c r="AT136" s="223" t="s">
        <v>144</v>
      </c>
      <c r="AU136" s="223" t="s">
        <v>80</v>
      </c>
      <c r="AY136" s="17" t="s">
        <v>142</v>
      </c>
      <c r="BE136" s="224">
        <f>IF(N136="základní",J136,0)</f>
        <v>0</v>
      </c>
      <c r="BF136" s="224">
        <f>IF(N136="snížená",J136,0)</f>
        <v>0</v>
      </c>
      <c r="BG136" s="224">
        <f>IF(N136="zákl. přenesená",J136,0)</f>
        <v>0</v>
      </c>
      <c r="BH136" s="224">
        <f>IF(N136="sníž. přenesená",J136,0)</f>
        <v>0</v>
      </c>
      <c r="BI136" s="224">
        <f>IF(N136="nulová",J136,0)</f>
        <v>0</v>
      </c>
      <c r="BJ136" s="17" t="s">
        <v>78</v>
      </c>
      <c r="BK136" s="224">
        <f>ROUND(I136*H136,2)</f>
        <v>0</v>
      </c>
      <c r="BL136" s="17" t="s">
        <v>149</v>
      </c>
      <c r="BM136" s="223" t="s">
        <v>210</v>
      </c>
    </row>
    <row r="137" spans="1:47" s="2" customFormat="1" ht="12">
      <c r="A137" s="38"/>
      <c r="B137" s="39"/>
      <c r="C137" s="40"/>
      <c r="D137" s="225" t="s">
        <v>151</v>
      </c>
      <c r="E137" s="40"/>
      <c r="F137" s="226" t="s">
        <v>211</v>
      </c>
      <c r="G137" s="40"/>
      <c r="H137" s="40"/>
      <c r="I137" s="227"/>
      <c r="J137" s="40"/>
      <c r="K137" s="40"/>
      <c r="L137" s="44"/>
      <c r="M137" s="228"/>
      <c r="N137" s="229"/>
      <c r="O137" s="84"/>
      <c r="P137" s="84"/>
      <c r="Q137" s="84"/>
      <c r="R137" s="84"/>
      <c r="S137" s="84"/>
      <c r="T137" s="85"/>
      <c r="U137" s="38"/>
      <c r="V137" s="38"/>
      <c r="W137" s="38"/>
      <c r="X137" s="38"/>
      <c r="Y137" s="38"/>
      <c r="Z137" s="38"/>
      <c r="AA137" s="38"/>
      <c r="AB137" s="38"/>
      <c r="AC137" s="38"/>
      <c r="AD137" s="38"/>
      <c r="AE137" s="38"/>
      <c r="AT137" s="17" t="s">
        <v>151</v>
      </c>
      <c r="AU137" s="17" t="s">
        <v>80</v>
      </c>
    </row>
    <row r="138" spans="1:47" s="2" customFormat="1" ht="12">
      <c r="A138" s="38"/>
      <c r="B138" s="39"/>
      <c r="C138" s="40"/>
      <c r="D138" s="225" t="s">
        <v>153</v>
      </c>
      <c r="E138" s="40"/>
      <c r="F138" s="230" t="s">
        <v>206</v>
      </c>
      <c r="G138" s="40"/>
      <c r="H138" s="40"/>
      <c r="I138" s="227"/>
      <c r="J138" s="40"/>
      <c r="K138" s="40"/>
      <c r="L138" s="44"/>
      <c r="M138" s="228"/>
      <c r="N138" s="229"/>
      <c r="O138" s="84"/>
      <c r="P138" s="84"/>
      <c r="Q138" s="84"/>
      <c r="R138" s="84"/>
      <c r="S138" s="84"/>
      <c r="T138" s="85"/>
      <c r="U138" s="38"/>
      <c r="V138" s="38"/>
      <c r="W138" s="38"/>
      <c r="X138" s="38"/>
      <c r="Y138" s="38"/>
      <c r="Z138" s="38"/>
      <c r="AA138" s="38"/>
      <c r="AB138" s="38"/>
      <c r="AC138" s="38"/>
      <c r="AD138" s="38"/>
      <c r="AE138" s="38"/>
      <c r="AT138" s="17" t="s">
        <v>153</v>
      </c>
      <c r="AU138" s="17" t="s">
        <v>80</v>
      </c>
    </row>
    <row r="139" spans="1:65" s="2" customFormat="1" ht="14.4" customHeight="1">
      <c r="A139" s="38"/>
      <c r="B139" s="39"/>
      <c r="C139" s="212" t="s">
        <v>212</v>
      </c>
      <c r="D139" s="212" t="s">
        <v>144</v>
      </c>
      <c r="E139" s="213" t="s">
        <v>213</v>
      </c>
      <c r="F139" s="214" t="s">
        <v>214</v>
      </c>
      <c r="G139" s="215" t="s">
        <v>157</v>
      </c>
      <c r="H139" s="216">
        <v>2</v>
      </c>
      <c r="I139" s="217"/>
      <c r="J139" s="218">
        <f>ROUND(I139*H139,2)</f>
        <v>0</v>
      </c>
      <c r="K139" s="214" t="s">
        <v>148</v>
      </c>
      <c r="L139" s="44"/>
      <c r="M139" s="219" t="s">
        <v>19</v>
      </c>
      <c r="N139" s="220" t="s">
        <v>42</v>
      </c>
      <c r="O139" s="84"/>
      <c r="P139" s="221">
        <f>O139*H139</f>
        <v>0</v>
      </c>
      <c r="Q139" s="221">
        <v>0</v>
      </c>
      <c r="R139" s="221">
        <f>Q139*H139</f>
        <v>0</v>
      </c>
      <c r="S139" s="221">
        <v>0</v>
      </c>
      <c r="T139" s="222">
        <f>S139*H139</f>
        <v>0</v>
      </c>
      <c r="U139" s="38"/>
      <c r="V139" s="38"/>
      <c r="W139" s="38"/>
      <c r="X139" s="38"/>
      <c r="Y139" s="38"/>
      <c r="Z139" s="38"/>
      <c r="AA139" s="38"/>
      <c r="AB139" s="38"/>
      <c r="AC139" s="38"/>
      <c r="AD139" s="38"/>
      <c r="AE139" s="38"/>
      <c r="AR139" s="223" t="s">
        <v>149</v>
      </c>
      <c r="AT139" s="223" t="s">
        <v>144</v>
      </c>
      <c r="AU139" s="223" t="s">
        <v>80</v>
      </c>
      <c r="AY139" s="17" t="s">
        <v>142</v>
      </c>
      <c r="BE139" s="224">
        <f>IF(N139="základní",J139,0)</f>
        <v>0</v>
      </c>
      <c r="BF139" s="224">
        <f>IF(N139="snížená",J139,0)</f>
        <v>0</v>
      </c>
      <c r="BG139" s="224">
        <f>IF(N139="zákl. přenesená",J139,0)</f>
        <v>0</v>
      </c>
      <c r="BH139" s="224">
        <f>IF(N139="sníž. přenesená",J139,0)</f>
        <v>0</v>
      </c>
      <c r="BI139" s="224">
        <f>IF(N139="nulová",J139,0)</f>
        <v>0</v>
      </c>
      <c r="BJ139" s="17" t="s">
        <v>78</v>
      </c>
      <c r="BK139" s="224">
        <f>ROUND(I139*H139,2)</f>
        <v>0</v>
      </c>
      <c r="BL139" s="17" t="s">
        <v>149</v>
      </c>
      <c r="BM139" s="223" t="s">
        <v>215</v>
      </c>
    </row>
    <row r="140" spans="1:47" s="2" customFormat="1" ht="12">
      <c r="A140" s="38"/>
      <c r="B140" s="39"/>
      <c r="C140" s="40"/>
      <c r="D140" s="225" t="s">
        <v>151</v>
      </c>
      <c r="E140" s="40"/>
      <c r="F140" s="226" t="s">
        <v>216</v>
      </c>
      <c r="G140" s="40"/>
      <c r="H140" s="40"/>
      <c r="I140" s="227"/>
      <c r="J140" s="40"/>
      <c r="K140" s="40"/>
      <c r="L140" s="44"/>
      <c r="M140" s="228"/>
      <c r="N140" s="229"/>
      <c r="O140" s="84"/>
      <c r="P140" s="84"/>
      <c r="Q140" s="84"/>
      <c r="R140" s="84"/>
      <c r="S140" s="84"/>
      <c r="T140" s="85"/>
      <c r="U140" s="38"/>
      <c r="V140" s="38"/>
      <c r="W140" s="38"/>
      <c r="X140" s="38"/>
      <c r="Y140" s="38"/>
      <c r="Z140" s="38"/>
      <c r="AA140" s="38"/>
      <c r="AB140" s="38"/>
      <c r="AC140" s="38"/>
      <c r="AD140" s="38"/>
      <c r="AE140" s="38"/>
      <c r="AT140" s="17" t="s">
        <v>151</v>
      </c>
      <c r="AU140" s="17" t="s">
        <v>80</v>
      </c>
    </row>
    <row r="141" spans="1:47" s="2" customFormat="1" ht="12">
      <c r="A141" s="38"/>
      <c r="B141" s="39"/>
      <c r="C141" s="40"/>
      <c r="D141" s="225" t="s">
        <v>153</v>
      </c>
      <c r="E141" s="40"/>
      <c r="F141" s="230" t="s">
        <v>206</v>
      </c>
      <c r="G141" s="40"/>
      <c r="H141" s="40"/>
      <c r="I141" s="227"/>
      <c r="J141" s="40"/>
      <c r="K141" s="40"/>
      <c r="L141" s="44"/>
      <c r="M141" s="228"/>
      <c r="N141" s="229"/>
      <c r="O141" s="84"/>
      <c r="P141" s="84"/>
      <c r="Q141" s="84"/>
      <c r="R141" s="84"/>
      <c r="S141" s="84"/>
      <c r="T141" s="85"/>
      <c r="U141" s="38"/>
      <c r="V141" s="38"/>
      <c r="W141" s="38"/>
      <c r="X141" s="38"/>
      <c r="Y141" s="38"/>
      <c r="Z141" s="38"/>
      <c r="AA141" s="38"/>
      <c r="AB141" s="38"/>
      <c r="AC141" s="38"/>
      <c r="AD141" s="38"/>
      <c r="AE141" s="38"/>
      <c r="AT141" s="17" t="s">
        <v>153</v>
      </c>
      <c r="AU141" s="17" t="s">
        <v>80</v>
      </c>
    </row>
    <row r="142" spans="1:65" s="2" customFormat="1" ht="24.15" customHeight="1">
      <c r="A142" s="38"/>
      <c r="B142" s="39"/>
      <c r="C142" s="212" t="s">
        <v>217</v>
      </c>
      <c r="D142" s="212" t="s">
        <v>144</v>
      </c>
      <c r="E142" s="213" t="s">
        <v>218</v>
      </c>
      <c r="F142" s="214" t="s">
        <v>219</v>
      </c>
      <c r="G142" s="215" t="s">
        <v>157</v>
      </c>
      <c r="H142" s="216">
        <v>18</v>
      </c>
      <c r="I142" s="217"/>
      <c r="J142" s="218">
        <f>ROUND(I142*H142,2)</f>
        <v>0</v>
      </c>
      <c r="K142" s="214" t="s">
        <v>148</v>
      </c>
      <c r="L142" s="44"/>
      <c r="M142" s="219" t="s">
        <v>19</v>
      </c>
      <c r="N142" s="220" t="s">
        <v>42</v>
      </c>
      <c r="O142" s="84"/>
      <c r="P142" s="221">
        <f>O142*H142</f>
        <v>0</v>
      </c>
      <c r="Q142" s="221">
        <v>0</v>
      </c>
      <c r="R142" s="221">
        <f>Q142*H142</f>
        <v>0</v>
      </c>
      <c r="S142" s="221">
        <v>0</v>
      </c>
      <c r="T142" s="222">
        <f>S142*H142</f>
        <v>0</v>
      </c>
      <c r="U142" s="38"/>
      <c r="V142" s="38"/>
      <c r="W142" s="38"/>
      <c r="X142" s="38"/>
      <c r="Y142" s="38"/>
      <c r="Z142" s="38"/>
      <c r="AA142" s="38"/>
      <c r="AB142" s="38"/>
      <c r="AC142" s="38"/>
      <c r="AD142" s="38"/>
      <c r="AE142" s="38"/>
      <c r="AR142" s="223" t="s">
        <v>149</v>
      </c>
      <c r="AT142" s="223" t="s">
        <v>144</v>
      </c>
      <c r="AU142" s="223" t="s">
        <v>80</v>
      </c>
      <c r="AY142" s="17" t="s">
        <v>142</v>
      </c>
      <c r="BE142" s="224">
        <f>IF(N142="základní",J142,0)</f>
        <v>0</v>
      </c>
      <c r="BF142" s="224">
        <f>IF(N142="snížená",J142,0)</f>
        <v>0</v>
      </c>
      <c r="BG142" s="224">
        <f>IF(N142="zákl. přenesená",J142,0)</f>
        <v>0</v>
      </c>
      <c r="BH142" s="224">
        <f>IF(N142="sníž. přenesená",J142,0)</f>
        <v>0</v>
      </c>
      <c r="BI142" s="224">
        <f>IF(N142="nulová",J142,0)</f>
        <v>0</v>
      </c>
      <c r="BJ142" s="17" t="s">
        <v>78</v>
      </c>
      <c r="BK142" s="224">
        <f>ROUND(I142*H142,2)</f>
        <v>0</v>
      </c>
      <c r="BL142" s="17" t="s">
        <v>149</v>
      </c>
      <c r="BM142" s="223" t="s">
        <v>220</v>
      </c>
    </row>
    <row r="143" spans="1:47" s="2" customFormat="1" ht="12">
      <c r="A143" s="38"/>
      <c r="B143" s="39"/>
      <c r="C143" s="40"/>
      <c r="D143" s="225" t="s">
        <v>151</v>
      </c>
      <c r="E143" s="40"/>
      <c r="F143" s="226" t="s">
        <v>221</v>
      </c>
      <c r="G143" s="40"/>
      <c r="H143" s="40"/>
      <c r="I143" s="227"/>
      <c r="J143" s="40"/>
      <c r="K143" s="40"/>
      <c r="L143" s="44"/>
      <c r="M143" s="228"/>
      <c r="N143" s="229"/>
      <c r="O143" s="84"/>
      <c r="P143" s="84"/>
      <c r="Q143" s="84"/>
      <c r="R143" s="84"/>
      <c r="S143" s="84"/>
      <c r="T143" s="85"/>
      <c r="U143" s="38"/>
      <c r="V143" s="38"/>
      <c r="W143" s="38"/>
      <c r="X143" s="38"/>
      <c r="Y143" s="38"/>
      <c r="Z143" s="38"/>
      <c r="AA143" s="38"/>
      <c r="AB143" s="38"/>
      <c r="AC143" s="38"/>
      <c r="AD143" s="38"/>
      <c r="AE143" s="38"/>
      <c r="AT143" s="17" t="s">
        <v>151</v>
      </c>
      <c r="AU143" s="17" t="s">
        <v>80</v>
      </c>
    </row>
    <row r="144" spans="1:47" s="2" customFormat="1" ht="12">
      <c r="A144" s="38"/>
      <c r="B144" s="39"/>
      <c r="C144" s="40"/>
      <c r="D144" s="225" t="s">
        <v>153</v>
      </c>
      <c r="E144" s="40"/>
      <c r="F144" s="230" t="s">
        <v>206</v>
      </c>
      <c r="G144" s="40"/>
      <c r="H144" s="40"/>
      <c r="I144" s="227"/>
      <c r="J144" s="40"/>
      <c r="K144" s="40"/>
      <c r="L144" s="44"/>
      <c r="M144" s="228"/>
      <c r="N144" s="229"/>
      <c r="O144" s="84"/>
      <c r="P144" s="84"/>
      <c r="Q144" s="84"/>
      <c r="R144" s="84"/>
      <c r="S144" s="84"/>
      <c r="T144" s="85"/>
      <c r="U144" s="38"/>
      <c r="V144" s="38"/>
      <c r="W144" s="38"/>
      <c r="X144" s="38"/>
      <c r="Y144" s="38"/>
      <c r="Z144" s="38"/>
      <c r="AA144" s="38"/>
      <c r="AB144" s="38"/>
      <c r="AC144" s="38"/>
      <c r="AD144" s="38"/>
      <c r="AE144" s="38"/>
      <c r="AT144" s="17" t="s">
        <v>153</v>
      </c>
      <c r="AU144" s="17" t="s">
        <v>80</v>
      </c>
    </row>
    <row r="145" spans="1:51" s="13" customFormat="1" ht="12">
      <c r="A145" s="13"/>
      <c r="B145" s="231"/>
      <c r="C145" s="232"/>
      <c r="D145" s="225" t="s">
        <v>172</v>
      </c>
      <c r="E145" s="233" t="s">
        <v>19</v>
      </c>
      <c r="F145" s="234" t="s">
        <v>222</v>
      </c>
      <c r="G145" s="232"/>
      <c r="H145" s="235">
        <v>18</v>
      </c>
      <c r="I145" s="236"/>
      <c r="J145" s="232"/>
      <c r="K145" s="232"/>
      <c r="L145" s="237"/>
      <c r="M145" s="238"/>
      <c r="N145" s="239"/>
      <c r="O145" s="239"/>
      <c r="P145" s="239"/>
      <c r="Q145" s="239"/>
      <c r="R145" s="239"/>
      <c r="S145" s="239"/>
      <c r="T145" s="240"/>
      <c r="U145" s="13"/>
      <c r="V145" s="13"/>
      <c r="W145" s="13"/>
      <c r="X145" s="13"/>
      <c r="Y145" s="13"/>
      <c r="Z145" s="13"/>
      <c r="AA145" s="13"/>
      <c r="AB145" s="13"/>
      <c r="AC145" s="13"/>
      <c r="AD145" s="13"/>
      <c r="AE145" s="13"/>
      <c r="AT145" s="241" t="s">
        <v>172</v>
      </c>
      <c r="AU145" s="241" t="s">
        <v>80</v>
      </c>
      <c r="AV145" s="13" t="s">
        <v>80</v>
      </c>
      <c r="AW145" s="13" t="s">
        <v>33</v>
      </c>
      <c r="AX145" s="13" t="s">
        <v>78</v>
      </c>
      <c r="AY145" s="241" t="s">
        <v>142</v>
      </c>
    </row>
    <row r="146" spans="1:65" s="2" customFormat="1" ht="24.15" customHeight="1">
      <c r="A146" s="38"/>
      <c r="B146" s="39"/>
      <c r="C146" s="212" t="s">
        <v>223</v>
      </c>
      <c r="D146" s="212" t="s">
        <v>144</v>
      </c>
      <c r="E146" s="213" t="s">
        <v>224</v>
      </c>
      <c r="F146" s="214" t="s">
        <v>225</v>
      </c>
      <c r="G146" s="215" t="s">
        <v>157</v>
      </c>
      <c r="H146" s="216">
        <v>18</v>
      </c>
      <c r="I146" s="217"/>
      <c r="J146" s="218">
        <f>ROUND(I146*H146,2)</f>
        <v>0</v>
      </c>
      <c r="K146" s="214" t="s">
        <v>148</v>
      </c>
      <c r="L146" s="44"/>
      <c r="M146" s="219" t="s">
        <v>19</v>
      </c>
      <c r="N146" s="220" t="s">
        <v>42</v>
      </c>
      <c r="O146" s="84"/>
      <c r="P146" s="221">
        <f>O146*H146</f>
        <v>0</v>
      </c>
      <c r="Q146" s="221">
        <v>0</v>
      </c>
      <c r="R146" s="221">
        <f>Q146*H146</f>
        <v>0</v>
      </c>
      <c r="S146" s="221">
        <v>0</v>
      </c>
      <c r="T146" s="222">
        <f>S146*H146</f>
        <v>0</v>
      </c>
      <c r="U146" s="38"/>
      <c r="V146" s="38"/>
      <c r="W146" s="38"/>
      <c r="X146" s="38"/>
      <c r="Y146" s="38"/>
      <c r="Z146" s="38"/>
      <c r="AA146" s="38"/>
      <c r="AB146" s="38"/>
      <c r="AC146" s="38"/>
      <c r="AD146" s="38"/>
      <c r="AE146" s="38"/>
      <c r="AR146" s="223" t="s">
        <v>149</v>
      </c>
      <c r="AT146" s="223" t="s">
        <v>144</v>
      </c>
      <c r="AU146" s="223" t="s">
        <v>80</v>
      </c>
      <c r="AY146" s="17" t="s">
        <v>142</v>
      </c>
      <c r="BE146" s="224">
        <f>IF(N146="základní",J146,0)</f>
        <v>0</v>
      </c>
      <c r="BF146" s="224">
        <f>IF(N146="snížená",J146,0)</f>
        <v>0</v>
      </c>
      <c r="BG146" s="224">
        <f>IF(N146="zákl. přenesená",J146,0)</f>
        <v>0</v>
      </c>
      <c r="BH146" s="224">
        <f>IF(N146="sníž. přenesená",J146,0)</f>
        <v>0</v>
      </c>
      <c r="BI146" s="224">
        <f>IF(N146="nulová",J146,0)</f>
        <v>0</v>
      </c>
      <c r="BJ146" s="17" t="s">
        <v>78</v>
      </c>
      <c r="BK146" s="224">
        <f>ROUND(I146*H146,2)</f>
        <v>0</v>
      </c>
      <c r="BL146" s="17" t="s">
        <v>149</v>
      </c>
      <c r="BM146" s="223" t="s">
        <v>226</v>
      </c>
    </row>
    <row r="147" spans="1:47" s="2" customFormat="1" ht="12">
      <c r="A147" s="38"/>
      <c r="B147" s="39"/>
      <c r="C147" s="40"/>
      <c r="D147" s="225" t="s">
        <v>151</v>
      </c>
      <c r="E147" s="40"/>
      <c r="F147" s="226" t="s">
        <v>227</v>
      </c>
      <c r="G147" s="40"/>
      <c r="H147" s="40"/>
      <c r="I147" s="227"/>
      <c r="J147" s="40"/>
      <c r="K147" s="40"/>
      <c r="L147" s="44"/>
      <c r="M147" s="228"/>
      <c r="N147" s="229"/>
      <c r="O147" s="84"/>
      <c r="P147" s="84"/>
      <c r="Q147" s="84"/>
      <c r="R147" s="84"/>
      <c r="S147" s="84"/>
      <c r="T147" s="85"/>
      <c r="U147" s="38"/>
      <c r="V147" s="38"/>
      <c r="W147" s="38"/>
      <c r="X147" s="38"/>
      <c r="Y147" s="38"/>
      <c r="Z147" s="38"/>
      <c r="AA147" s="38"/>
      <c r="AB147" s="38"/>
      <c r="AC147" s="38"/>
      <c r="AD147" s="38"/>
      <c r="AE147" s="38"/>
      <c r="AT147" s="17" t="s">
        <v>151</v>
      </c>
      <c r="AU147" s="17" t="s">
        <v>80</v>
      </c>
    </row>
    <row r="148" spans="1:47" s="2" customFormat="1" ht="12">
      <c r="A148" s="38"/>
      <c r="B148" s="39"/>
      <c r="C148" s="40"/>
      <c r="D148" s="225" t="s">
        <v>153</v>
      </c>
      <c r="E148" s="40"/>
      <c r="F148" s="230" t="s">
        <v>206</v>
      </c>
      <c r="G148" s="40"/>
      <c r="H148" s="40"/>
      <c r="I148" s="227"/>
      <c r="J148" s="40"/>
      <c r="K148" s="40"/>
      <c r="L148" s="44"/>
      <c r="M148" s="228"/>
      <c r="N148" s="229"/>
      <c r="O148" s="84"/>
      <c r="P148" s="84"/>
      <c r="Q148" s="84"/>
      <c r="R148" s="84"/>
      <c r="S148" s="84"/>
      <c r="T148" s="85"/>
      <c r="U148" s="38"/>
      <c r="V148" s="38"/>
      <c r="W148" s="38"/>
      <c r="X148" s="38"/>
      <c r="Y148" s="38"/>
      <c r="Z148" s="38"/>
      <c r="AA148" s="38"/>
      <c r="AB148" s="38"/>
      <c r="AC148" s="38"/>
      <c r="AD148" s="38"/>
      <c r="AE148" s="38"/>
      <c r="AT148" s="17" t="s">
        <v>153</v>
      </c>
      <c r="AU148" s="17" t="s">
        <v>80</v>
      </c>
    </row>
    <row r="149" spans="1:65" s="2" customFormat="1" ht="24.15" customHeight="1">
      <c r="A149" s="38"/>
      <c r="B149" s="39"/>
      <c r="C149" s="212" t="s">
        <v>228</v>
      </c>
      <c r="D149" s="212" t="s">
        <v>144</v>
      </c>
      <c r="E149" s="213" t="s">
        <v>229</v>
      </c>
      <c r="F149" s="214" t="s">
        <v>230</v>
      </c>
      <c r="G149" s="215" t="s">
        <v>157</v>
      </c>
      <c r="H149" s="216">
        <v>18</v>
      </c>
      <c r="I149" s="217"/>
      <c r="J149" s="218">
        <f>ROUND(I149*H149,2)</f>
        <v>0</v>
      </c>
      <c r="K149" s="214" t="s">
        <v>148</v>
      </c>
      <c r="L149" s="44"/>
      <c r="M149" s="219" t="s">
        <v>19</v>
      </c>
      <c r="N149" s="220" t="s">
        <v>42</v>
      </c>
      <c r="O149" s="84"/>
      <c r="P149" s="221">
        <f>O149*H149</f>
        <v>0</v>
      </c>
      <c r="Q149" s="221">
        <v>0</v>
      </c>
      <c r="R149" s="221">
        <f>Q149*H149</f>
        <v>0</v>
      </c>
      <c r="S149" s="221">
        <v>0</v>
      </c>
      <c r="T149" s="222">
        <f>S149*H149</f>
        <v>0</v>
      </c>
      <c r="U149" s="38"/>
      <c r="V149" s="38"/>
      <c r="W149" s="38"/>
      <c r="X149" s="38"/>
      <c r="Y149" s="38"/>
      <c r="Z149" s="38"/>
      <c r="AA149" s="38"/>
      <c r="AB149" s="38"/>
      <c r="AC149" s="38"/>
      <c r="AD149" s="38"/>
      <c r="AE149" s="38"/>
      <c r="AR149" s="223" t="s">
        <v>149</v>
      </c>
      <c r="AT149" s="223" t="s">
        <v>144</v>
      </c>
      <c r="AU149" s="223" t="s">
        <v>80</v>
      </c>
      <c r="AY149" s="17" t="s">
        <v>142</v>
      </c>
      <c r="BE149" s="224">
        <f>IF(N149="základní",J149,0)</f>
        <v>0</v>
      </c>
      <c r="BF149" s="224">
        <f>IF(N149="snížená",J149,0)</f>
        <v>0</v>
      </c>
      <c r="BG149" s="224">
        <f>IF(N149="zákl. přenesená",J149,0)</f>
        <v>0</v>
      </c>
      <c r="BH149" s="224">
        <f>IF(N149="sníž. přenesená",J149,0)</f>
        <v>0</v>
      </c>
      <c r="BI149" s="224">
        <f>IF(N149="nulová",J149,0)</f>
        <v>0</v>
      </c>
      <c r="BJ149" s="17" t="s">
        <v>78</v>
      </c>
      <c r="BK149" s="224">
        <f>ROUND(I149*H149,2)</f>
        <v>0</v>
      </c>
      <c r="BL149" s="17" t="s">
        <v>149</v>
      </c>
      <c r="BM149" s="223" t="s">
        <v>231</v>
      </c>
    </row>
    <row r="150" spans="1:47" s="2" customFormat="1" ht="12">
      <c r="A150" s="38"/>
      <c r="B150" s="39"/>
      <c r="C150" s="40"/>
      <c r="D150" s="225" t="s">
        <v>151</v>
      </c>
      <c r="E150" s="40"/>
      <c r="F150" s="226" t="s">
        <v>232</v>
      </c>
      <c r="G150" s="40"/>
      <c r="H150" s="40"/>
      <c r="I150" s="227"/>
      <c r="J150" s="40"/>
      <c r="K150" s="40"/>
      <c r="L150" s="44"/>
      <c r="M150" s="228"/>
      <c r="N150" s="229"/>
      <c r="O150" s="84"/>
      <c r="P150" s="84"/>
      <c r="Q150" s="84"/>
      <c r="R150" s="84"/>
      <c r="S150" s="84"/>
      <c r="T150" s="85"/>
      <c r="U150" s="38"/>
      <c r="V150" s="38"/>
      <c r="W150" s="38"/>
      <c r="X150" s="38"/>
      <c r="Y150" s="38"/>
      <c r="Z150" s="38"/>
      <c r="AA150" s="38"/>
      <c r="AB150" s="38"/>
      <c r="AC150" s="38"/>
      <c r="AD150" s="38"/>
      <c r="AE150" s="38"/>
      <c r="AT150" s="17" t="s">
        <v>151</v>
      </c>
      <c r="AU150" s="17" t="s">
        <v>80</v>
      </c>
    </row>
    <row r="151" spans="1:47" s="2" customFormat="1" ht="12">
      <c r="A151" s="38"/>
      <c r="B151" s="39"/>
      <c r="C151" s="40"/>
      <c r="D151" s="225" t="s">
        <v>153</v>
      </c>
      <c r="E151" s="40"/>
      <c r="F151" s="230" t="s">
        <v>206</v>
      </c>
      <c r="G151" s="40"/>
      <c r="H151" s="40"/>
      <c r="I151" s="227"/>
      <c r="J151" s="40"/>
      <c r="K151" s="40"/>
      <c r="L151" s="44"/>
      <c r="M151" s="228"/>
      <c r="N151" s="229"/>
      <c r="O151" s="84"/>
      <c r="P151" s="84"/>
      <c r="Q151" s="84"/>
      <c r="R151" s="84"/>
      <c r="S151" s="84"/>
      <c r="T151" s="85"/>
      <c r="U151" s="38"/>
      <c r="V151" s="38"/>
      <c r="W151" s="38"/>
      <c r="X151" s="38"/>
      <c r="Y151" s="38"/>
      <c r="Z151" s="38"/>
      <c r="AA151" s="38"/>
      <c r="AB151" s="38"/>
      <c r="AC151" s="38"/>
      <c r="AD151" s="38"/>
      <c r="AE151" s="38"/>
      <c r="AT151" s="17" t="s">
        <v>153</v>
      </c>
      <c r="AU151" s="17" t="s">
        <v>80</v>
      </c>
    </row>
    <row r="152" spans="1:65" s="2" customFormat="1" ht="24.15" customHeight="1">
      <c r="A152" s="38"/>
      <c r="B152" s="39"/>
      <c r="C152" s="212" t="s">
        <v>233</v>
      </c>
      <c r="D152" s="212" t="s">
        <v>144</v>
      </c>
      <c r="E152" s="213" t="s">
        <v>234</v>
      </c>
      <c r="F152" s="214" t="s">
        <v>235</v>
      </c>
      <c r="G152" s="215" t="s">
        <v>181</v>
      </c>
      <c r="H152" s="216">
        <v>3731.8</v>
      </c>
      <c r="I152" s="217"/>
      <c r="J152" s="218">
        <f>ROUND(I152*H152,2)</f>
        <v>0</v>
      </c>
      <c r="K152" s="214" t="s">
        <v>148</v>
      </c>
      <c r="L152" s="44"/>
      <c r="M152" s="219" t="s">
        <v>19</v>
      </c>
      <c r="N152" s="220" t="s">
        <v>42</v>
      </c>
      <c r="O152" s="84"/>
      <c r="P152" s="221">
        <f>O152*H152</f>
        <v>0</v>
      </c>
      <c r="Q152" s="221">
        <v>0</v>
      </c>
      <c r="R152" s="221">
        <f>Q152*H152</f>
        <v>0</v>
      </c>
      <c r="S152" s="221">
        <v>0</v>
      </c>
      <c r="T152" s="222">
        <f>S152*H152</f>
        <v>0</v>
      </c>
      <c r="U152" s="38"/>
      <c r="V152" s="38"/>
      <c r="W152" s="38"/>
      <c r="X152" s="38"/>
      <c r="Y152" s="38"/>
      <c r="Z152" s="38"/>
      <c r="AA152" s="38"/>
      <c r="AB152" s="38"/>
      <c r="AC152" s="38"/>
      <c r="AD152" s="38"/>
      <c r="AE152" s="38"/>
      <c r="AR152" s="223" t="s">
        <v>149</v>
      </c>
      <c r="AT152" s="223" t="s">
        <v>144</v>
      </c>
      <c r="AU152" s="223" t="s">
        <v>80</v>
      </c>
      <c r="AY152" s="17" t="s">
        <v>142</v>
      </c>
      <c r="BE152" s="224">
        <f>IF(N152="základní",J152,0)</f>
        <v>0</v>
      </c>
      <c r="BF152" s="224">
        <f>IF(N152="snížená",J152,0)</f>
        <v>0</v>
      </c>
      <c r="BG152" s="224">
        <f>IF(N152="zákl. přenesená",J152,0)</f>
        <v>0</v>
      </c>
      <c r="BH152" s="224">
        <f>IF(N152="sníž. přenesená",J152,0)</f>
        <v>0</v>
      </c>
      <c r="BI152" s="224">
        <f>IF(N152="nulová",J152,0)</f>
        <v>0</v>
      </c>
      <c r="BJ152" s="17" t="s">
        <v>78</v>
      </c>
      <c r="BK152" s="224">
        <f>ROUND(I152*H152,2)</f>
        <v>0</v>
      </c>
      <c r="BL152" s="17" t="s">
        <v>149</v>
      </c>
      <c r="BM152" s="223" t="s">
        <v>236</v>
      </c>
    </row>
    <row r="153" spans="1:47" s="2" customFormat="1" ht="12">
      <c r="A153" s="38"/>
      <c r="B153" s="39"/>
      <c r="C153" s="40"/>
      <c r="D153" s="225" t="s">
        <v>151</v>
      </c>
      <c r="E153" s="40"/>
      <c r="F153" s="226" t="s">
        <v>237</v>
      </c>
      <c r="G153" s="40"/>
      <c r="H153" s="40"/>
      <c r="I153" s="227"/>
      <c r="J153" s="40"/>
      <c r="K153" s="40"/>
      <c r="L153" s="44"/>
      <c r="M153" s="228"/>
      <c r="N153" s="229"/>
      <c r="O153" s="84"/>
      <c r="P153" s="84"/>
      <c r="Q153" s="84"/>
      <c r="R153" s="84"/>
      <c r="S153" s="84"/>
      <c r="T153" s="85"/>
      <c r="U153" s="38"/>
      <c r="V153" s="38"/>
      <c r="W153" s="38"/>
      <c r="X153" s="38"/>
      <c r="Y153" s="38"/>
      <c r="Z153" s="38"/>
      <c r="AA153" s="38"/>
      <c r="AB153" s="38"/>
      <c r="AC153" s="38"/>
      <c r="AD153" s="38"/>
      <c r="AE153" s="38"/>
      <c r="AT153" s="17" t="s">
        <v>151</v>
      </c>
      <c r="AU153" s="17" t="s">
        <v>80</v>
      </c>
    </row>
    <row r="154" spans="1:47" s="2" customFormat="1" ht="12">
      <c r="A154" s="38"/>
      <c r="B154" s="39"/>
      <c r="C154" s="40"/>
      <c r="D154" s="225" t="s">
        <v>153</v>
      </c>
      <c r="E154" s="40"/>
      <c r="F154" s="230" t="s">
        <v>238</v>
      </c>
      <c r="G154" s="40"/>
      <c r="H154" s="40"/>
      <c r="I154" s="227"/>
      <c r="J154" s="40"/>
      <c r="K154" s="40"/>
      <c r="L154" s="44"/>
      <c r="M154" s="228"/>
      <c r="N154" s="229"/>
      <c r="O154" s="84"/>
      <c r="P154" s="84"/>
      <c r="Q154" s="84"/>
      <c r="R154" s="84"/>
      <c r="S154" s="84"/>
      <c r="T154" s="85"/>
      <c r="U154" s="38"/>
      <c r="V154" s="38"/>
      <c r="W154" s="38"/>
      <c r="X154" s="38"/>
      <c r="Y154" s="38"/>
      <c r="Z154" s="38"/>
      <c r="AA154" s="38"/>
      <c r="AB154" s="38"/>
      <c r="AC154" s="38"/>
      <c r="AD154" s="38"/>
      <c r="AE154" s="38"/>
      <c r="AT154" s="17" t="s">
        <v>153</v>
      </c>
      <c r="AU154" s="17" t="s">
        <v>80</v>
      </c>
    </row>
    <row r="155" spans="1:51" s="13" customFormat="1" ht="12">
      <c r="A155" s="13"/>
      <c r="B155" s="231"/>
      <c r="C155" s="232"/>
      <c r="D155" s="225" t="s">
        <v>172</v>
      </c>
      <c r="E155" s="233" t="s">
        <v>19</v>
      </c>
      <c r="F155" s="234" t="s">
        <v>185</v>
      </c>
      <c r="G155" s="232"/>
      <c r="H155" s="235">
        <v>90</v>
      </c>
      <c r="I155" s="236"/>
      <c r="J155" s="232"/>
      <c r="K155" s="232"/>
      <c r="L155" s="237"/>
      <c r="M155" s="238"/>
      <c r="N155" s="239"/>
      <c r="O155" s="239"/>
      <c r="P155" s="239"/>
      <c r="Q155" s="239"/>
      <c r="R155" s="239"/>
      <c r="S155" s="239"/>
      <c r="T155" s="240"/>
      <c r="U155" s="13"/>
      <c r="V155" s="13"/>
      <c r="W155" s="13"/>
      <c r="X155" s="13"/>
      <c r="Y155" s="13"/>
      <c r="Z155" s="13"/>
      <c r="AA155" s="13"/>
      <c r="AB155" s="13"/>
      <c r="AC155" s="13"/>
      <c r="AD155" s="13"/>
      <c r="AE155" s="13"/>
      <c r="AT155" s="241" t="s">
        <v>172</v>
      </c>
      <c r="AU155" s="241" t="s">
        <v>80</v>
      </c>
      <c r="AV155" s="13" t="s">
        <v>80</v>
      </c>
      <c r="AW155" s="13" t="s">
        <v>33</v>
      </c>
      <c r="AX155" s="13" t="s">
        <v>71</v>
      </c>
      <c r="AY155" s="241" t="s">
        <v>142</v>
      </c>
    </row>
    <row r="156" spans="1:51" s="13" customFormat="1" ht="12">
      <c r="A156" s="13"/>
      <c r="B156" s="231"/>
      <c r="C156" s="232"/>
      <c r="D156" s="225" t="s">
        <v>172</v>
      </c>
      <c r="E156" s="233" t="s">
        <v>19</v>
      </c>
      <c r="F156" s="234" t="s">
        <v>186</v>
      </c>
      <c r="G156" s="232"/>
      <c r="H156" s="235">
        <v>1611</v>
      </c>
      <c r="I156" s="236"/>
      <c r="J156" s="232"/>
      <c r="K156" s="232"/>
      <c r="L156" s="237"/>
      <c r="M156" s="238"/>
      <c r="N156" s="239"/>
      <c r="O156" s="239"/>
      <c r="P156" s="239"/>
      <c r="Q156" s="239"/>
      <c r="R156" s="239"/>
      <c r="S156" s="239"/>
      <c r="T156" s="240"/>
      <c r="U156" s="13"/>
      <c r="V156" s="13"/>
      <c r="W156" s="13"/>
      <c r="X156" s="13"/>
      <c r="Y156" s="13"/>
      <c r="Z156" s="13"/>
      <c r="AA156" s="13"/>
      <c r="AB156" s="13"/>
      <c r="AC156" s="13"/>
      <c r="AD156" s="13"/>
      <c r="AE156" s="13"/>
      <c r="AT156" s="241" t="s">
        <v>172</v>
      </c>
      <c r="AU156" s="241" t="s">
        <v>80</v>
      </c>
      <c r="AV156" s="13" t="s">
        <v>80</v>
      </c>
      <c r="AW156" s="13" t="s">
        <v>33</v>
      </c>
      <c r="AX156" s="13" t="s">
        <v>71</v>
      </c>
      <c r="AY156" s="241" t="s">
        <v>142</v>
      </c>
    </row>
    <row r="157" spans="1:51" s="13" customFormat="1" ht="12">
      <c r="A157" s="13"/>
      <c r="B157" s="231"/>
      <c r="C157" s="232"/>
      <c r="D157" s="225" t="s">
        <v>172</v>
      </c>
      <c r="E157" s="233" t="s">
        <v>19</v>
      </c>
      <c r="F157" s="234" t="s">
        <v>187</v>
      </c>
      <c r="G157" s="232"/>
      <c r="H157" s="235">
        <v>250</v>
      </c>
      <c r="I157" s="236"/>
      <c r="J157" s="232"/>
      <c r="K157" s="232"/>
      <c r="L157" s="237"/>
      <c r="M157" s="238"/>
      <c r="N157" s="239"/>
      <c r="O157" s="239"/>
      <c r="P157" s="239"/>
      <c r="Q157" s="239"/>
      <c r="R157" s="239"/>
      <c r="S157" s="239"/>
      <c r="T157" s="240"/>
      <c r="U157" s="13"/>
      <c r="V157" s="13"/>
      <c r="W157" s="13"/>
      <c r="X157" s="13"/>
      <c r="Y157" s="13"/>
      <c r="Z157" s="13"/>
      <c r="AA157" s="13"/>
      <c r="AB157" s="13"/>
      <c r="AC157" s="13"/>
      <c r="AD157" s="13"/>
      <c r="AE157" s="13"/>
      <c r="AT157" s="241" t="s">
        <v>172</v>
      </c>
      <c r="AU157" s="241" t="s">
        <v>80</v>
      </c>
      <c r="AV157" s="13" t="s">
        <v>80</v>
      </c>
      <c r="AW157" s="13" t="s">
        <v>33</v>
      </c>
      <c r="AX157" s="13" t="s">
        <v>71</v>
      </c>
      <c r="AY157" s="241" t="s">
        <v>142</v>
      </c>
    </row>
    <row r="158" spans="1:51" s="13" customFormat="1" ht="12">
      <c r="A158" s="13"/>
      <c r="B158" s="231"/>
      <c r="C158" s="232"/>
      <c r="D158" s="225" t="s">
        <v>172</v>
      </c>
      <c r="E158" s="233" t="s">
        <v>19</v>
      </c>
      <c r="F158" s="234" t="s">
        <v>188</v>
      </c>
      <c r="G158" s="232"/>
      <c r="H158" s="235">
        <v>1693.6</v>
      </c>
      <c r="I158" s="236"/>
      <c r="J158" s="232"/>
      <c r="K158" s="232"/>
      <c r="L158" s="237"/>
      <c r="M158" s="238"/>
      <c r="N158" s="239"/>
      <c r="O158" s="239"/>
      <c r="P158" s="239"/>
      <c r="Q158" s="239"/>
      <c r="R158" s="239"/>
      <c r="S158" s="239"/>
      <c r="T158" s="240"/>
      <c r="U158" s="13"/>
      <c r="V158" s="13"/>
      <c r="W158" s="13"/>
      <c r="X158" s="13"/>
      <c r="Y158" s="13"/>
      <c r="Z158" s="13"/>
      <c r="AA158" s="13"/>
      <c r="AB158" s="13"/>
      <c r="AC158" s="13"/>
      <c r="AD158" s="13"/>
      <c r="AE158" s="13"/>
      <c r="AT158" s="241" t="s">
        <v>172</v>
      </c>
      <c r="AU158" s="241" t="s">
        <v>80</v>
      </c>
      <c r="AV158" s="13" t="s">
        <v>80</v>
      </c>
      <c r="AW158" s="13" t="s">
        <v>33</v>
      </c>
      <c r="AX158" s="13" t="s">
        <v>71</v>
      </c>
      <c r="AY158" s="241" t="s">
        <v>142</v>
      </c>
    </row>
    <row r="159" spans="1:51" s="13" customFormat="1" ht="12">
      <c r="A159" s="13"/>
      <c r="B159" s="231"/>
      <c r="C159" s="232"/>
      <c r="D159" s="225" t="s">
        <v>172</v>
      </c>
      <c r="E159" s="233" t="s">
        <v>19</v>
      </c>
      <c r="F159" s="234" t="s">
        <v>239</v>
      </c>
      <c r="G159" s="232"/>
      <c r="H159" s="235">
        <v>87.2</v>
      </c>
      <c r="I159" s="236"/>
      <c r="J159" s="232"/>
      <c r="K159" s="232"/>
      <c r="L159" s="237"/>
      <c r="M159" s="238"/>
      <c r="N159" s="239"/>
      <c r="O159" s="239"/>
      <c r="P159" s="239"/>
      <c r="Q159" s="239"/>
      <c r="R159" s="239"/>
      <c r="S159" s="239"/>
      <c r="T159" s="240"/>
      <c r="U159" s="13"/>
      <c r="V159" s="13"/>
      <c r="W159" s="13"/>
      <c r="X159" s="13"/>
      <c r="Y159" s="13"/>
      <c r="Z159" s="13"/>
      <c r="AA159" s="13"/>
      <c r="AB159" s="13"/>
      <c r="AC159" s="13"/>
      <c r="AD159" s="13"/>
      <c r="AE159" s="13"/>
      <c r="AT159" s="241" t="s">
        <v>172</v>
      </c>
      <c r="AU159" s="241" t="s">
        <v>80</v>
      </c>
      <c r="AV159" s="13" t="s">
        <v>80</v>
      </c>
      <c r="AW159" s="13" t="s">
        <v>33</v>
      </c>
      <c r="AX159" s="13" t="s">
        <v>71</v>
      </c>
      <c r="AY159" s="241" t="s">
        <v>142</v>
      </c>
    </row>
    <row r="160" spans="1:51" s="14" customFormat="1" ht="12">
      <c r="A160" s="14"/>
      <c r="B160" s="242"/>
      <c r="C160" s="243"/>
      <c r="D160" s="225" t="s">
        <v>172</v>
      </c>
      <c r="E160" s="244" t="s">
        <v>19</v>
      </c>
      <c r="F160" s="245" t="s">
        <v>177</v>
      </c>
      <c r="G160" s="243"/>
      <c r="H160" s="246">
        <v>3731.8</v>
      </c>
      <c r="I160" s="247"/>
      <c r="J160" s="243"/>
      <c r="K160" s="243"/>
      <c r="L160" s="248"/>
      <c r="M160" s="249"/>
      <c r="N160" s="250"/>
      <c r="O160" s="250"/>
      <c r="P160" s="250"/>
      <c r="Q160" s="250"/>
      <c r="R160" s="250"/>
      <c r="S160" s="250"/>
      <c r="T160" s="251"/>
      <c r="U160" s="14"/>
      <c r="V160" s="14"/>
      <c r="W160" s="14"/>
      <c r="X160" s="14"/>
      <c r="Y160" s="14"/>
      <c r="Z160" s="14"/>
      <c r="AA160" s="14"/>
      <c r="AB160" s="14"/>
      <c r="AC160" s="14"/>
      <c r="AD160" s="14"/>
      <c r="AE160" s="14"/>
      <c r="AT160" s="252" t="s">
        <v>172</v>
      </c>
      <c r="AU160" s="252" t="s">
        <v>80</v>
      </c>
      <c r="AV160" s="14" t="s">
        <v>149</v>
      </c>
      <c r="AW160" s="14" t="s">
        <v>33</v>
      </c>
      <c r="AX160" s="14" t="s">
        <v>78</v>
      </c>
      <c r="AY160" s="252" t="s">
        <v>142</v>
      </c>
    </row>
    <row r="161" spans="1:65" s="2" customFormat="1" ht="14.4" customHeight="1">
      <c r="A161" s="38"/>
      <c r="B161" s="39"/>
      <c r="C161" s="212" t="s">
        <v>8</v>
      </c>
      <c r="D161" s="212" t="s">
        <v>144</v>
      </c>
      <c r="E161" s="213" t="s">
        <v>240</v>
      </c>
      <c r="F161" s="214" t="s">
        <v>241</v>
      </c>
      <c r="G161" s="215" t="s">
        <v>181</v>
      </c>
      <c r="H161" s="216">
        <v>3731.8</v>
      </c>
      <c r="I161" s="217"/>
      <c r="J161" s="218">
        <f>ROUND(I161*H161,2)</f>
        <v>0</v>
      </c>
      <c r="K161" s="214" t="s">
        <v>148</v>
      </c>
      <c r="L161" s="44"/>
      <c r="M161" s="219" t="s">
        <v>19</v>
      </c>
      <c r="N161" s="220" t="s">
        <v>42</v>
      </c>
      <c r="O161" s="84"/>
      <c r="P161" s="221">
        <f>O161*H161</f>
        <v>0</v>
      </c>
      <c r="Q161" s="221">
        <v>0</v>
      </c>
      <c r="R161" s="221">
        <f>Q161*H161</f>
        <v>0</v>
      </c>
      <c r="S161" s="221">
        <v>0</v>
      </c>
      <c r="T161" s="222">
        <f>S161*H161</f>
        <v>0</v>
      </c>
      <c r="U161" s="38"/>
      <c r="V161" s="38"/>
      <c r="W161" s="38"/>
      <c r="X161" s="38"/>
      <c r="Y161" s="38"/>
      <c r="Z161" s="38"/>
      <c r="AA161" s="38"/>
      <c r="AB161" s="38"/>
      <c r="AC161" s="38"/>
      <c r="AD161" s="38"/>
      <c r="AE161" s="38"/>
      <c r="AR161" s="223" t="s">
        <v>149</v>
      </c>
      <c r="AT161" s="223" t="s">
        <v>144</v>
      </c>
      <c r="AU161" s="223" t="s">
        <v>80</v>
      </c>
      <c r="AY161" s="17" t="s">
        <v>142</v>
      </c>
      <c r="BE161" s="224">
        <f>IF(N161="základní",J161,0)</f>
        <v>0</v>
      </c>
      <c r="BF161" s="224">
        <f>IF(N161="snížená",J161,0)</f>
        <v>0</v>
      </c>
      <c r="BG161" s="224">
        <f>IF(N161="zákl. přenesená",J161,0)</f>
        <v>0</v>
      </c>
      <c r="BH161" s="224">
        <f>IF(N161="sníž. přenesená",J161,0)</f>
        <v>0</v>
      </c>
      <c r="BI161" s="224">
        <f>IF(N161="nulová",J161,0)</f>
        <v>0</v>
      </c>
      <c r="BJ161" s="17" t="s">
        <v>78</v>
      </c>
      <c r="BK161" s="224">
        <f>ROUND(I161*H161,2)</f>
        <v>0</v>
      </c>
      <c r="BL161" s="17" t="s">
        <v>149</v>
      </c>
      <c r="BM161" s="223" t="s">
        <v>242</v>
      </c>
    </row>
    <row r="162" spans="1:47" s="2" customFormat="1" ht="12">
      <c r="A162" s="38"/>
      <c r="B162" s="39"/>
      <c r="C162" s="40"/>
      <c r="D162" s="225" t="s">
        <v>151</v>
      </c>
      <c r="E162" s="40"/>
      <c r="F162" s="226" t="s">
        <v>243</v>
      </c>
      <c r="G162" s="40"/>
      <c r="H162" s="40"/>
      <c r="I162" s="227"/>
      <c r="J162" s="40"/>
      <c r="K162" s="40"/>
      <c r="L162" s="44"/>
      <c r="M162" s="228"/>
      <c r="N162" s="229"/>
      <c r="O162" s="84"/>
      <c r="P162" s="84"/>
      <c r="Q162" s="84"/>
      <c r="R162" s="84"/>
      <c r="S162" s="84"/>
      <c r="T162" s="85"/>
      <c r="U162" s="38"/>
      <c r="V162" s="38"/>
      <c r="W162" s="38"/>
      <c r="X162" s="38"/>
      <c r="Y162" s="38"/>
      <c r="Z162" s="38"/>
      <c r="AA162" s="38"/>
      <c r="AB162" s="38"/>
      <c r="AC162" s="38"/>
      <c r="AD162" s="38"/>
      <c r="AE162" s="38"/>
      <c r="AT162" s="17" t="s">
        <v>151</v>
      </c>
      <c r="AU162" s="17" t="s">
        <v>80</v>
      </c>
    </row>
    <row r="163" spans="1:47" s="2" customFormat="1" ht="12">
      <c r="A163" s="38"/>
      <c r="B163" s="39"/>
      <c r="C163" s="40"/>
      <c r="D163" s="225" t="s">
        <v>153</v>
      </c>
      <c r="E163" s="40"/>
      <c r="F163" s="230" t="s">
        <v>244</v>
      </c>
      <c r="G163" s="40"/>
      <c r="H163" s="40"/>
      <c r="I163" s="227"/>
      <c r="J163" s="40"/>
      <c r="K163" s="40"/>
      <c r="L163" s="44"/>
      <c r="M163" s="228"/>
      <c r="N163" s="229"/>
      <c r="O163" s="84"/>
      <c r="P163" s="84"/>
      <c r="Q163" s="84"/>
      <c r="R163" s="84"/>
      <c r="S163" s="84"/>
      <c r="T163" s="85"/>
      <c r="U163" s="38"/>
      <c r="V163" s="38"/>
      <c r="W163" s="38"/>
      <c r="X163" s="38"/>
      <c r="Y163" s="38"/>
      <c r="Z163" s="38"/>
      <c r="AA163" s="38"/>
      <c r="AB163" s="38"/>
      <c r="AC163" s="38"/>
      <c r="AD163" s="38"/>
      <c r="AE163" s="38"/>
      <c r="AT163" s="17" t="s">
        <v>153</v>
      </c>
      <c r="AU163" s="17" t="s">
        <v>80</v>
      </c>
    </row>
    <row r="164" spans="1:51" s="13" customFormat="1" ht="12">
      <c r="A164" s="13"/>
      <c r="B164" s="231"/>
      <c r="C164" s="232"/>
      <c r="D164" s="225" t="s">
        <v>172</v>
      </c>
      <c r="E164" s="233" t="s">
        <v>19</v>
      </c>
      <c r="F164" s="234" t="s">
        <v>185</v>
      </c>
      <c r="G164" s="232"/>
      <c r="H164" s="235">
        <v>90</v>
      </c>
      <c r="I164" s="236"/>
      <c r="J164" s="232"/>
      <c r="K164" s="232"/>
      <c r="L164" s="237"/>
      <c r="M164" s="238"/>
      <c r="N164" s="239"/>
      <c r="O164" s="239"/>
      <c r="P164" s="239"/>
      <c r="Q164" s="239"/>
      <c r="R164" s="239"/>
      <c r="S164" s="239"/>
      <c r="T164" s="240"/>
      <c r="U164" s="13"/>
      <c r="V164" s="13"/>
      <c r="W164" s="13"/>
      <c r="X164" s="13"/>
      <c r="Y164" s="13"/>
      <c r="Z164" s="13"/>
      <c r="AA164" s="13"/>
      <c r="AB164" s="13"/>
      <c r="AC164" s="13"/>
      <c r="AD164" s="13"/>
      <c r="AE164" s="13"/>
      <c r="AT164" s="241" t="s">
        <v>172</v>
      </c>
      <c r="AU164" s="241" t="s">
        <v>80</v>
      </c>
      <c r="AV164" s="13" t="s">
        <v>80</v>
      </c>
      <c r="AW164" s="13" t="s">
        <v>33</v>
      </c>
      <c r="AX164" s="13" t="s">
        <v>71</v>
      </c>
      <c r="AY164" s="241" t="s">
        <v>142</v>
      </c>
    </row>
    <row r="165" spans="1:51" s="13" customFormat="1" ht="12">
      <c r="A165" s="13"/>
      <c r="B165" s="231"/>
      <c r="C165" s="232"/>
      <c r="D165" s="225" t="s">
        <v>172</v>
      </c>
      <c r="E165" s="233" t="s">
        <v>19</v>
      </c>
      <c r="F165" s="234" t="s">
        <v>186</v>
      </c>
      <c r="G165" s="232"/>
      <c r="H165" s="235">
        <v>1611</v>
      </c>
      <c r="I165" s="236"/>
      <c r="J165" s="232"/>
      <c r="K165" s="232"/>
      <c r="L165" s="237"/>
      <c r="M165" s="238"/>
      <c r="N165" s="239"/>
      <c r="O165" s="239"/>
      <c r="P165" s="239"/>
      <c r="Q165" s="239"/>
      <c r="R165" s="239"/>
      <c r="S165" s="239"/>
      <c r="T165" s="240"/>
      <c r="U165" s="13"/>
      <c r="V165" s="13"/>
      <c r="W165" s="13"/>
      <c r="X165" s="13"/>
      <c r="Y165" s="13"/>
      <c r="Z165" s="13"/>
      <c r="AA165" s="13"/>
      <c r="AB165" s="13"/>
      <c r="AC165" s="13"/>
      <c r="AD165" s="13"/>
      <c r="AE165" s="13"/>
      <c r="AT165" s="241" t="s">
        <v>172</v>
      </c>
      <c r="AU165" s="241" t="s">
        <v>80</v>
      </c>
      <c r="AV165" s="13" t="s">
        <v>80</v>
      </c>
      <c r="AW165" s="13" t="s">
        <v>33</v>
      </c>
      <c r="AX165" s="13" t="s">
        <v>71</v>
      </c>
      <c r="AY165" s="241" t="s">
        <v>142</v>
      </c>
    </row>
    <row r="166" spans="1:51" s="13" customFormat="1" ht="12">
      <c r="A166" s="13"/>
      <c r="B166" s="231"/>
      <c r="C166" s="232"/>
      <c r="D166" s="225" t="s">
        <v>172</v>
      </c>
      <c r="E166" s="233" t="s">
        <v>19</v>
      </c>
      <c r="F166" s="234" t="s">
        <v>187</v>
      </c>
      <c r="G166" s="232"/>
      <c r="H166" s="235">
        <v>250</v>
      </c>
      <c r="I166" s="236"/>
      <c r="J166" s="232"/>
      <c r="K166" s="232"/>
      <c r="L166" s="237"/>
      <c r="M166" s="238"/>
      <c r="N166" s="239"/>
      <c r="O166" s="239"/>
      <c r="P166" s="239"/>
      <c r="Q166" s="239"/>
      <c r="R166" s="239"/>
      <c r="S166" s="239"/>
      <c r="T166" s="240"/>
      <c r="U166" s="13"/>
      <c r="V166" s="13"/>
      <c r="W166" s="13"/>
      <c r="X166" s="13"/>
      <c r="Y166" s="13"/>
      <c r="Z166" s="13"/>
      <c r="AA166" s="13"/>
      <c r="AB166" s="13"/>
      <c r="AC166" s="13"/>
      <c r="AD166" s="13"/>
      <c r="AE166" s="13"/>
      <c r="AT166" s="241" t="s">
        <v>172</v>
      </c>
      <c r="AU166" s="241" t="s">
        <v>80</v>
      </c>
      <c r="AV166" s="13" t="s">
        <v>80</v>
      </c>
      <c r="AW166" s="13" t="s">
        <v>33</v>
      </c>
      <c r="AX166" s="13" t="s">
        <v>71</v>
      </c>
      <c r="AY166" s="241" t="s">
        <v>142</v>
      </c>
    </row>
    <row r="167" spans="1:51" s="13" customFormat="1" ht="12">
      <c r="A167" s="13"/>
      <c r="B167" s="231"/>
      <c r="C167" s="232"/>
      <c r="D167" s="225" t="s">
        <v>172</v>
      </c>
      <c r="E167" s="233" t="s">
        <v>19</v>
      </c>
      <c r="F167" s="234" t="s">
        <v>188</v>
      </c>
      <c r="G167" s="232"/>
      <c r="H167" s="235">
        <v>1693.6</v>
      </c>
      <c r="I167" s="236"/>
      <c r="J167" s="232"/>
      <c r="K167" s="232"/>
      <c r="L167" s="237"/>
      <c r="M167" s="238"/>
      <c r="N167" s="239"/>
      <c r="O167" s="239"/>
      <c r="P167" s="239"/>
      <c r="Q167" s="239"/>
      <c r="R167" s="239"/>
      <c r="S167" s="239"/>
      <c r="T167" s="240"/>
      <c r="U167" s="13"/>
      <c r="V167" s="13"/>
      <c r="W167" s="13"/>
      <c r="X167" s="13"/>
      <c r="Y167" s="13"/>
      <c r="Z167" s="13"/>
      <c r="AA167" s="13"/>
      <c r="AB167" s="13"/>
      <c r="AC167" s="13"/>
      <c r="AD167" s="13"/>
      <c r="AE167" s="13"/>
      <c r="AT167" s="241" t="s">
        <v>172</v>
      </c>
      <c r="AU167" s="241" t="s">
        <v>80</v>
      </c>
      <c r="AV167" s="13" t="s">
        <v>80</v>
      </c>
      <c r="AW167" s="13" t="s">
        <v>33</v>
      </c>
      <c r="AX167" s="13" t="s">
        <v>71</v>
      </c>
      <c r="AY167" s="241" t="s">
        <v>142</v>
      </c>
    </row>
    <row r="168" spans="1:51" s="13" customFormat="1" ht="12">
      <c r="A168" s="13"/>
      <c r="B168" s="231"/>
      <c r="C168" s="232"/>
      <c r="D168" s="225" t="s">
        <v>172</v>
      </c>
      <c r="E168" s="233" t="s">
        <v>19</v>
      </c>
      <c r="F168" s="234" t="s">
        <v>239</v>
      </c>
      <c r="G168" s="232"/>
      <c r="H168" s="235">
        <v>87.2</v>
      </c>
      <c r="I168" s="236"/>
      <c r="J168" s="232"/>
      <c r="K168" s="232"/>
      <c r="L168" s="237"/>
      <c r="M168" s="238"/>
      <c r="N168" s="239"/>
      <c r="O168" s="239"/>
      <c r="P168" s="239"/>
      <c r="Q168" s="239"/>
      <c r="R168" s="239"/>
      <c r="S168" s="239"/>
      <c r="T168" s="240"/>
      <c r="U168" s="13"/>
      <c r="V168" s="13"/>
      <c r="W168" s="13"/>
      <c r="X168" s="13"/>
      <c r="Y168" s="13"/>
      <c r="Z168" s="13"/>
      <c r="AA168" s="13"/>
      <c r="AB168" s="13"/>
      <c r="AC168" s="13"/>
      <c r="AD168" s="13"/>
      <c r="AE168" s="13"/>
      <c r="AT168" s="241" t="s">
        <v>172</v>
      </c>
      <c r="AU168" s="241" t="s">
        <v>80</v>
      </c>
      <c r="AV168" s="13" t="s">
        <v>80</v>
      </c>
      <c r="AW168" s="13" t="s">
        <v>33</v>
      </c>
      <c r="AX168" s="13" t="s">
        <v>71</v>
      </c>
      <c r="AY168" s="241" t="s">
        <v>142</v>
      </c>
    </row>
    <row r="169" spans="1:51" s="14" customFormat="1" ht="12">
      <c r="A169" s="14"/>
      <c r="B169" s="242"/>
      <c r="C169" s="243"/>
      <c r="D169" s="225" t="s">
        <v>172</v>
      </c>
      <c r="E169" s="244" t="s">
        <v>19</v>
      </c>
      <c r="F169" s="245" t="s">
        <v>177</v>
      </c>
      <c r="G169" s="243"/>
      <c r="H169" s="246">
        <v>3731.8</v>
      </c>
      <c r="I169" s="247"/>
      <c r="J169" s="243"/>
      <c r="K169" s="243"/>
      <c r="L169" s="248"/>
      <c r="M169" s="249"/>
      <c r="N169" s="250"/>
      <c r="O169" s="250"/>
      <c r="P169" s="250"/>
      <c r="Q169" s="250"/>
      <c r="R169" s="250"/>
      <c r="S169" s="250"/>
      <c r="T169" s="251"/>
      <c r="U169" s="14"/>
      <c r="V169" s="14"/>
      <c r="W169" s="14"/>
      <c r="X169" s="14"/>
      <c r="Y169" s="14"/>
      <c r="Z169" s="14"/>
      <c r="AA169" s="14"/>
      <c r="AB169" s="14"/>
      <c r="AC169" s="14"/>
      <c r="AD169" s="14"/>
      <c r="AE169" s="14"/>
      <c r="AT169" s="252" t="s">
        <v>172</v>
      </c>
      <c r="AU169" s="252" t="s">
        <v>80</v>
      </c>
      <c r="AV169" s="14" t="s">
        <v>149</v>
      </c>
      <c r="AW169" s="14" t="s">
        <v>33</v>
      </c>
      <c r="AX169" s="14" t="s">
        <v>78</v>
      </c>
      <c r="AY169" s="252" t="s">
        <v>142</v>
      </c>
    </row>
    <row r="170" spans="1:65" s="2" customFormat="1" ht="24.15" customHeight="1">
      <c r="A170" s="38"/>
      <c r="B170" s="39"/>
      <c r="C170" s="212" t="s">
        <v>245</v>
      </c>
      <c r="D170" s="212" t="s">
        <v>144</v>
      </c>
      <c r="E170" s="213" t="s">
        <v>246</v>
      </c>
      <c r="F170" s="214" t="s">
        <v>247</v>
      </c>
      <c r="G170" s="215" t="s">
        <v>248</v>
      </c>
      <c r="H170" s="216">
        <v>6344.06</v>
      </c>
      <c r="I170" s="217"/>
      <c r="J170" s="218">
        <f>ROUND(I170*H170,2)</f>
        <v>0</v>
      </c>
      <c r="K170" s="214" t="s">
        <v>148</v>
      </c>
      <c r="L170" s="44"/>
      <c r="M170" s="219" t="s">
        <v>19</v>
      </c>
      <c r="N170" s="220" t="s">
        <v>42</v>
      </c>
      <c r="O170" s="84"/>
      <c r="P170" s="221">
        <f>O170*H170</f>
        <v>0</v>
      </c>
      <c r="Q170" s="221">
        <v>0</v>
      </c>
      <c r="R170" s="221">
        <f>Q170*H170</f>
        <v>0</v>
      </c>
      <c r="S170" s="221">
        <v>0</v>
      </c>
      <c r="T170" s="222">
        <f>S170*H170</f>
        <v>0</v>
      </c>
      <c r="U170" s="38"/>
      <c r="V170" s="38"/>
      <c r="W170" s="38"/>
      <c r="X170" s="38"/>
      <c r="Y170" s="38"/>
      <c r="Z170" s="38"/>
      <c r="AA170" s="38"/>
      <c r="AB170" s="38"/>
      <c r="AC170" s="38"/>
      <c r="AD170" s="38"/>
      <c r="AE170" s="38"/>
      <c r="AR170" s="223" t="s">
        <v>149</v>
      </c>
      <c r="AT170" s="223" t="s">
        <v>144</v>
      </c>
      <c r="AU170" s="223" t="s">
        <v>80</v>
      </c>
      <c r="AY170" s="17" t="s">
        <v>142</v>
      </c>
      <c r="BE170" s="224">
        <f>IF(N170="základní",J170,0)</f>
        <v>0</v>
      </c>
      <c r="BF170" s="224">
        <f>IF(N170="snížená",J170,0)</f>
        <v>0</v>
      </c>
      <c r="BG170" s="224">
        <f>IF(N170="zákl. přenesená",J170,0)</f>
        <v>0</v>
      </c>
      <c r="BH170" s="224">
        <f>IF(N170="sníž. přenesená",J170,0)</f>
        <v>0</v>
      </c>
      <c r="BI170" s="224">
        <f>IF(N170="nulová",J170,0)</f>
        <v>0</v>
      </c>
      <c r="BJ170" s="17" t="s">
        <v>78</v>
      </c>
      <c r="BK170" s="224">
        <f>ROUND(I170*H170,2)</f>
        <v>0</v>
      </c>
      <c r="BL170" s="17" t="s">
        <v>149</v>
      </c>
      <c r="BM170" s="223" t="s">
        <v>249</v>
      </c>
    </row>
    <row r="171" spans="1:47" s="2" customFormat="1" ht="12">
      <c r="A171" s="38"/>
      <c r="B171" s="39"/>
      <c r="C171" s="40"/>
      <c r="D171" s="225" t="s">
        <v>151</v>
      </c>
      <c r="E171" s="40"/>
      <c r="F171" s="226" t="s">
        <v>250</v>
      </c>
      <c r="G171" s="40"/>
      <c r="H171" s="40"/>
      <c r="I171" s="227"/>
      <c r="J171" s="40"/>
      <c r="K171" s="40"/>
      <c r="L171" s="44"/>
      <c r="M171" s="228"/>
      <c r="N171" s="229"/>
      <c r="O171" s="84"/>
      <c r="P171" s="84"/>
      <c r="Q171" s="84"/>
      <c r="R171" s="84"/>
      <c r="S171" s="84"/>
      <c r="T171" s="85"/>
      <c r="U171" s="38"/>
      <c r="V171" s="38"/>
      <c r="W171" s="38"/>
      <c r="X171" s="38"/>
      <c r="Y171" s="38"/>
      <c r="Z171" s="38"/>
      <c r="AA171" s="38"/>
      <c r="AB171" s="38"/>
      <c r="AC171" s="38"/>
      <c r="AD171" s="38"/>
      <c r="AE171" s="38"/>
      <c r="AT171" s="17" t="s">
        <v>151</v>
      </c>
      <c r="AU171" s="17" t="s">
        <v>80</v>
      </c>
    </row>
    <row r="172" spans="1:47" s="2" customFormat="1" ht="12">
      <c r="A172" s="38"/>
      <c r="B172" s="39"/>
      <c r="C172" s="40"/>
      <c r="D172" s="225" t="s">
        <v>153</v>
      </c>
      <c r="E172" s="40"/>
      <c r="F172" s="230" t="s">
        <v>251</v>
      </c>
      <c r="G172" s="40"/>
      <c r="H172" s="40"/>
      <c r="I172" s="227"/>
      <c r="J172" s="40"/>
      <c r="K172" s="40"/>
      <c r="L172" s="44"/>
      <c r="M172" s="228"/>
      <c r="N172" s="229"/>
      <c r="O172" s="84"/>
      <c r="P172" s="84"/>
      <c r="Q172" s="84"/>
      <c r="R172" s="84"/>
      <c r="S172" s="84"/>
      <c r="T172" s="85"/>
      <c r="U172" s="38"/>
      <c r="V172" s="38"/>
      <c r="W172" s="38"/>
      <c r="X172" s="38"/>
      <c r="Y172" s="38"/>
      <c r="Z172" s="38"/>
      <c r="AA172" s="38"/>
      <c r="AB172" s="38"/>
      <c r="AC172" s="38"/>
      <c r="AD172" s="38"/>
      <c r="AE172" s="38"/>
      <c r="AT172" s="17" t="s">
        <v>153</v>
      </c>
      <c r="AU172" s="17" t="s">
        <v>80</v>
      </c>
    </row>
    <row r="173" spans="1:47" s="2" customFormat="1" ht="12">
      <c r="A173" s="38"/>
      <c r="B173" s="39"/>
      <c r="C173" s="40"/>
      <c r="D173" s="225" t="s">
        <v>252</v>
      </c>
      <c r="E173" s="40"/>
      <c r="F173" s="230" t="s">
        <v>253</v>
      </c>
      <c r="G173" s="40"/>
      <c r="H173" s="40"/>
      <c r="I173" s="227"/>
      <c r="J173" s="40"/>
      <c r="K173" s="40"/>
      <c r="L173" s="44"/>
      <c r="M173" s="228"/>
      <c r="N173" s="229"/>
      <c r="O173" s="84"/>
      <c r="P173" s="84"/>
      <c r="Q173" s="84"/>
      <c r="R173" s="84"/>
      <c r="S173" s="84"/>
      <c r="T173" s="85"/>
      <c r="U173" s="38"/>
      <c r="V173" s="38"/>
      <c r="W173" s="38"/>
      <c r="X173" s="38"/>
      <c r="Y173" s="38"/>
      <c r="Z173" s="38"/>
      <c r="AA173" s="38"/>
      <c r="AB173" s="38"/>
      <c r="AC173" s="38"/>
      <c r="AD173" s="38"/>
      <c r="AE173" s="38"/>
      <c r="AT173" s="17" t="s">
        <v>252</v>
      </c>
      <c r="AU173" s="17" t="s">
        <v>80</v>
      </c>
    </row>
    <row r="174" spans="1:51" s="13" customFormat="1" ht="12">
      <c r="A174" s="13"/>
      <c r="B174" s="231"/>
      <c r="C174" s="232"/>
      <c r="D174" s="225" t="s">
        <v>172</v>
      </c>
      <c r="E174" s="233" t="s">
        <v>19</v>
      </c>
      <c r="F174" s="234" t="s">
        <v>254</v>
      </c>
      <c r="G174" s="232"/>
      <c r="H174" s="235">
        <v>153</v>
      </c>
      <c r="I174" s="236"/>
      <c r="J174" s="232"/>
      <c r="K174" s="232"/>
      <c r="L174" s="237"/>
      <c r="M174" s="238"/>
      <c r="N174" s="239"/>
      <c r="O174" s="239"/>
      <c r="P174" s="239"/>
      <c r="Q174" s="239"/>
      <c r="R174" s="239"/>
      <c r="S174" s="239"/>
      <c r="T174" s="240"/>
      <c r="U174" s="13"/>
      <c r="V174" s="13"/>
      <c r="W174" s="13"/>
      <c r="X174" s="13"/>
      <c r="Y174" s="13"/>
      <c r="Z174" s="13"/>
      <c r="AA174" s="13"/>
      <c r="AB174" s="13"/>
      <c r="AC174" s="13"/>
      <c r="AD174" s="13"/>
      <c r="AE174" s="13"/>
      <c r="AT174" s="241" t="s">
        <v>172</v>
      </c>
      <c r="AU174" s="241" t="s">
        <v>80</v>
      </c>
      <c r="AV174" s="13" t="s">
        <v>80</v>
      </c>
      <c r="AW174" s="13" t="s">
        <v>33</v>
      </c>
      <c r="AX174" s="13" t="s">
        <v>71</v>
      </c>
      <c r="AY174" s="241" t="s">
        <v>142</v>
      </c>
    </row>
    <row r="175" spans="1:51" s="13" customFormat="1" ht="12">
      <c r="A175" s="13"/>
      <c r="B175" s="231"/>
      <c r="C175" s="232"/>
      <c r="D175" s="225" t="s">
        <v>172</v>
      </c>
      <c r="E175" s="233" t="s">
        <v>19</v>
      </c>
      <c r="F175" s="234" t="s">
        <v>255</v>
      </c>
      <c r="G175" s="232"/>
      <c r="H175" s="235">
        <v>2738.7</v>
      </c>
      <c r="I175" s="236"/>
      <c r="J175" s="232"/>
      <c r="K175" s="232"/>
      <c r="L175" s="237"/>
      <c r="M175" s="238"/>
      <c r="N175" s="239"/>
      <c r="O175" s="239"/>
      <c r="P175" s="239"/>
      <c r="Q175" s="239"/>
      <c r="R175" s="239"/>
      <c r="S175" s="239"/>
      <c r="T175" s="240"/>
      <c r="U175" s="13"/>
      <c r="V175" s="13"/>
      <c r="W175" s="13"/>
      <c r="X175" s="13"/>
      <c r="Y175" s="13"/>
      <c r="Z175" s="13"/>
      <c r="AA175" s="13"/>
      <c r="AB175" s="13"/>
      <c r="AC175" s="13"/>
      <c r="AD175" s="13"/>
      <c r="AE175" s="13"/>
      <c r="AT175" s="241" t="s">
        <v>172</v>
      </c>
      <c r="AU175" s="241" t="s">
        <v>80</v>
      </c>
      <c r="AV175" s="13" t="s">
        <v>80</v>
      </c>
      <c r="AW175" s="13" t="s">
        <v>33</v>
      </c>
      <c r="AX175" s="13" t="s">
        <v>71</v>
      </c>
      <c r="AY175" s="241" t="s">
        <v>142</v>
      </c>
    </row>
    <row r="176" spans="1:51" s="13" customFormat="1" ht="12">
      <c r="A176" s="13"/>
      <c r="B176" s="231"/>
      <c r="C176" s="232"/>
      <c r="D176" s="225" t="s">
        <v>172</v>
      </c>
      <c r="E176" s="233" t="s">
        <v>19</v>
      </c>
      <c r="F176" s="234" t="s">
        <v>256</v>
      </c>
      <c r="G176" s="232"/>
      <c r="H176" s="235">
        <v>425</v>
      </c>
      <c r="I176" s="236"/>
      <c r="J176" s="232"/>
      <c r="K176" s="232"/>
      <c r="L176" s="237"/>
      <c r="M176" s="238"/>
      <c r="N176" s="239"/>
      <c r="O176" s="239"/>
      <c r="P176" s="239"/>
      <c r="Q176" s="239"/>
      <c r="R176" s="239"/>
      <c r="S176" s="239"/>
      <c r="T176" s="240"/>
      <c r="U176" s="13"/>
      <c r="V176" s="13"/>
      <c r="W176" s="13"/>
      <c r="X176" s="13"/>
      <c r="Y176" s="13"/>
      <c r="Z176" s="13"/>
      <c r="AA176" s="13"/>
      <c r="AB176" s="13"/>
      <c r="AC176" s="13"/>
      <c r="AD176" s="13"/>
      <c r="AE176" s="13"/>
      <c r="AT176" s="241" t="s">
        <v>172</v>
      </c>
      <c r="AU176" s="241" t="s">
        <v>80</v>
      </c>
      <c r="AV176" s="13" t="s">
        <v>80</v>
      </c>
      <c r="AW176" s="13" t="s">
        <v>33</v>
      </c>
      <c r="AX176" s="13" t="s">
        <v>71</v>
      </c>
      <c r="AY176" s="241" t="s">
        <v>142</v>
      </c>
    </row>
    <row r="177" spans="1:51" s="13" customFormat="1" ht="12">
      <c r="A177" s="13"/>
      <c r="B177" s="231"/>
      <c r="C177" s="232"/>
      <c r="D177" s="225" t="s">
        <v>172</v>
      </c>
      <c r="E177" s="233" t="s">
        <v>19</v>
      </c>
      <c r="F177" s="234" t="s">
        <v>257</v>
      </c>
      <c r="G177" s="232"/>
      <c r="H177" s="235">
        <v>2879.12</v>
      </c>
      <c r="I177" s="236"/>
      <c r="J177" s="232"/>
      <c r="K177" s="232"/>
      <c r="L177" s="237"/>
      <c r="M177" s="238"/>
      <c r="N177" s="239"/>
      <c r="O177" s="239"/>
      <c r="P177" s="239"/>
      <c r="Q177" s="239"/>
      <c r="R177" s="239"/>
      <c r="S177" s="239"/>
      <c r="T177" s="240"/>
      <c r="U177" s="13"/>
      <c r="V177" s="13"/>
      <c r="W177" s="13"/>
      <c r="X177" s="13"/>
      <c r="Y177" s="13"/>
      <c r="Z177" s="13"/>
      <c r="AA177" s="13"/>
      <c r="AB177" s="13"/>
      <c r="AC177" s="13"/>
      <c r="AD177" s="13"/>
      <c r="AE177" s="13"/>
      <c r="AT177" s="241" t="s">
        <v>172</v>
      </c>
      <c r="AU177" s="241" t="s">
        <v>80</v>
      </c>
      <c r="AV177" s="13" t="s">
        <v>80</v>
      </c>
      <c r="AW177" s="13" t="s">
        <v>33</v>
      </c>
      <c r="AX177" s="13" t="s">
        <v>71</v>
      </c>
      <c r="AY177" s="241" t="s">
        <v>142</v>
      </c>
    </row>
    <row r="178" spans="1:51" s="13" customFormat="1" ht="12">
      <c r="A178" s="13"/>
      <c r="B178" s="231"/>
      <c r="C178" s="232"/>
      <c r="D178" s="225" t="s">
        <v>172</v>
      </c>
      <c r="E178" s="233" t="s">
        <v>19</v>
      </c>
      <c r="F178" s="234" t="s">
        <v>258</v>
      </c>
      <c r="G178" s="232"/>
      <c r="H178" s="235">
        <v>148.24</v>
      </c>
      <c r="I178" s="236"/>
      <c r="J178" s="232"/>
      <c r="K178" s="232"/>
      <c r="L178" s="237"/>
      <c r="M178" s="238"/>
      <c r="N178" s="239"/>
      <c r="O178" s="239"/>
      <c r="P178" s="239"/>
      <c r="Q178" s="239"/>
      <c r="R178" s="239"/>
      <c r="S178" s="239"/>
      <c r="T178" s="240"/>
      <c r="U178" s="13"/>
      <c r="V178" s="13"/>
      <c r="W178" s="13"/>
      <c r="X178" s="13"/>
      <c r="Y178" s="13"/>
      <c r="Z178" s="13"/>
      <c r="AA178" s="13"/>
      <c r="AB178" s="13"/>
      <c r="AC178" s="13"/>
      <c r="AD178" s="13"/>
      <c r="AE178" s="13"/>
      <c r="AT178" s="241" t="s">
        <v>172</v>
      </c>
      <c r="AU178" s="241" t="s">
        <v>80</v>
      </c>
      <c r="AV178" s="13" t="s">
        <v>80</v>
      </c>
      <c r="AW178" s="13" t="s">
        <v>33</v>
      </c>
      <c r="AX178" s="13" t="s">
        <v>71</v>
      </c>
      <c r="AY178" s="241" t="s">
        <v>142</v>
      </c>
    </row>
    <row r="179" spans="1:51" s="14" customFormat="1" ht="12">
      <c r="A179" s="14"/>
      <c r="B179" s="242"/>
      <c r="C179" s="243"/>
      <c r="D179" s="225" t="s">
        <v>172</v>
      </c>
      <c r="E179" s="244" t="s">
        <v>19</v>
      </c>
      <c r="F179" s="245" t="s">
        <v>177</v>
      </c>
      <c r="G179" s="243"/>
      <c r="H179" s="246">
        <v>6344.0599999999995</v>
      </c>
      <c r="I179" s="247"/>
      <c r="J179" s="243"/>
      <c r="K179" s="243"/>
      <c r="L179" s="248"/>
      <c r="M179" s="249"/>
      <c r="N179" s="250"/>
      <c r="O179" s="250"/>
      <c r="P179" s="250"/>
      <c r="Q179" s="250"/>
      <c r="R179" s="250"/>
      <c r="S179" s="250"/>
      <c r="T179" s="251"/>
      <c r="U179" s="14"/>
      <c r="V179" s="14"/>
      <c r="W179" s="14"/>
      <c r="X179" s="14"/>
      <c r="Y179" s="14"/>
      <c r="Z179" s="14"/>
      <c r="AA179" s="14"/>
      <c r="AB179" s="14"/>
      <c r="AC179" s="14"/>
      <c r="AD179" s="14"/>
      <c r="AE179" s="14"/>
      <c r="AT179" s="252" t="s">
        <v>172</v>
      </c>
      <c r="AU179" s="252" t="s">
        <v>80</v>
      </c>
      <c r="AV179" s="14" t="s">
        <v>149</v>
      </c>
      <c r="AW179" s="14" t="s">
        <v>33</v>
      </c>
      <c r="AX179" s="14" t="s">
        <v>78</v>
      </c>
      <c r="AY179" s="252" t="s">
        <v>142</v>
      </c>
    </row>
    <row r="180" spans="1:65" s="2" customFormat="1" ht="24.15" customHeight="1">
      <c r="A180" s="38"/>
      <c r="B180" s="39"/>
      <c r="C180" s="212" t="s">
        <v>259</v>
      </c>
      <c r="D180" s="212" t="s">
        <v>144</v>
      </c>
      <c r="E180" s="213" t="s">
        <v>260</v>
      </c>
      <c r="F180" s="214" t="s">
        <v>261</v>
      </c>
      <c r="G180" s="215" t="s">
        <v>147</v>
      </c>
      <c r="H180" s="216">
        <v>3816</v>
      </c>
      <c r="I180" s="217"/>
      <c r="J180" s="218">
        <f>ROUND(I180*H180,2)</f>
        <v>0</v>
      </c>
      <c r="K180" s="214" t="s">
        <v>148</v>
      </c>
      <c r="L180" s="44"/>
      <c r="M180" s="219" t="s">
        <v>19</v>
      </c>
      <c r="N180" s="220" t="s">
        <v>42</v>
      </c>
      <c r="O180" s="84"/>
      <c r="P180" s="221">
        <f>O180*H180</f>
        <v>0</v>
      </c>
      <c r="Q180" s="221">
        <v>0</v>
      </c>
      <c r="R180" s="221">
        <f>Q180*H180</f>
        <v>0</v>
      </c>
      <c r="S180" s="221">
        <v>0</v>
      </c>
      <c r="T180" s="222">
        <f>S180*H180</f>
        <v>0</v>
      </c>
      <c r="U180" s="38"/>
      <c r="V180" s="38"/>
      <c r="W180" s="38"/>
      <c r="X180" s="38"/>
      <c r="Y180" s="38"/>
      <c r="Z180" s="38"/>
      <c r="AA180" s="38"/>
      <c r="AB180" s="38"/>
      <c r="AC180" s="38"/>
      <c r="AD180" s="38"/>
      <c r="AE180" s="38"/>
      <c r="AR180" s="223" t="s">
        <v>149</v>
      </c>
      <c r="AT180" s="223" t="s">
        <v>144</v>
      </c>
      <c r="AU180" s="223" t="s">
        <v>80</v>
      </c>
      <c r="AY180" s="17" t="s">
        <v>142</v>
      </c>
      <c r="BE180" s="224">
        <f>IF(N180="základní",J180,0)</f>
        <v>0</v>
      </c>
      <c r="BF180" s="224">
        <f>IF(N180="snížená",J180,0)</f>
        <v>0</v>
      </c>
      <c r="BG180" s="224">
        <f>IF(N180="zákl. přenesená",J180,0)</f>
        <v>0</v>
      </c>
      <c r="BH180" s="224">
        <f>IF(N180="sníž. přenesená",J180,0)</f>
        <v>0</v>
      </c>
      <c r="BI180" s="224">
        <f>IF(N180="nulová",J180,0)</f>
        <v>0</v>
      </c>
      <c r="BJ180" s="17" t="s">
        <v>78</v>
      </c>
      <c r="BK180" s="224">
        <f>ROUND(I180*H180,2)</f>
        <v>0</v>
      </c>
      <c r="BL180" s="17" t="s">
        <v>149</v>
      </c>
      <c r="BM180" s="223" t="s">
        <v>262</v>
      </c>
    </row>
    <row r="181" spans="1:47" s="2" customFormat="1" ht="12">
      <c r="A181" s="38"/>
      <c r="B181" s="39"/>
      <c r="C181" s="40"/>
      <c r="D181" s="225" t="s">
        <v>151</v>
      </c>
      <c r="E181" s="40"/>
      <c r="F181" s="226" t="s">
        <v>263</v>
      </c>
      <c r="G181" s="40"/>
      <c r="H181" s="40"/>
      <c r="I181" s="227"/>
      <c r="J181" s="40"/>
      <c r="K181" s="40"/>
      <c r="L181" s="44"/>
      <c r="M181" s="228"/>
      <c r="N181" s="229"/>
      <c r="O181" s="84"/>
      <c r="P181" s="84"/>
      <c r="Q181" s="84"/>
      <c r="R181" s="84"/>
      <c r="S181" s="84"/>
      <c r="T181" s="85"/>
      <c r="U181" s="38"/>
      <c r="V181" s="38"/>
      <c r="W181" s="38"/>
      <c r="X181" s="38"/>
      <c r="Y181" s="38"/>
      <c r="Z181" s="38"/>
      <c r="AA181" s="38"/>
      <c r="AB181" s="38"/>
      <c r="AC181" s="38"/>
      <c r="AD181" s="38"/>
      <c r="AE181" s="38"/>
      <c r="AT181" s="17" t="s">
        <v>151</v>
      </c>
      <c r="AU181" s="17" t="s">
        <v>80</v>
      </c>
    </row>
    <row r="182" spans="1:47" s="2" customFormat="1" ht="12">
      <c r="A182" s="38"/>
      <c r="B182" s="39"/>
      <c r="C182" s="40"/>
      <c r="D182" s="225" t="s">
        <v>153</v>
      </c>
      <c r="E182" s="40"/>
      <c r="F182" s="230" t="s">
        <v>264</v>
      </c>
      <c r="G182" s="40"/>
      <c r="H182" s="40"/>
      <c r="I182" s="227"/>
      <c r="J182" s="40"/>
      <c r="K182" s="40"/>
      <c r="L182" s="44"/>
      <c r="M182" s="228"/>
      <c r="N182" s="229"/>
      <c r="O182" s="84"/>
      <c r="P182" s="84"/>
      <c r="Q182" s="84"/>
      <c r="R182" s="84"/>
      <c r="S182" s="84"/>
      <c r="T182" s="85"/>
      <c r="U182" s="38"/>
      <c r="V182" s="38"/>
      <c r="W182" s="38"/>
      <c r="X182" s="38"/>
      <c r="Y182" s="38"/>
      <c r="Z182" s="38"/>
      <c r="AA182" s="38"/>
      <c r="AB182" s="38"/>
      <c r="AC182" s="38"/>
      <c r="AD182" s="38"/>
      <c r="AE182" s="38"/>
      <c r="AT182" s="17" t="s">
        <v>153</v>
      </c>
      <c r="AU182" s="17" t="s">
        <v>80</v>
      </c>
    </row>
    <row r="183" spans="1:51" s="13" customFormat="1" ht="12">
      <c r="A183" s="13"/>
      <c r="B183" s="231"/>
      <c r="C183" s="232"/>
      <c r="D183" s="225" t="s">
        <v>172</v>
      </c>
      <c r="E183" s="233" t="s">
        <v>19</v>
      </c>
      <c r="F183" s="234" t="s">
        <v>265</v>
      </c>
      <c r="G183" s="232"/>
      <c r="H183" s="235">
        <v>358</v>
      </c>
      <c r="I183" s="236"/>
      <c r="J183" s="232"/>
      <c r="K183" s="232"/>
      <c r="L183" s="237"/>
      <c r="M183" s="238"/>
      <c r="N183" s="239"/>
      <c r="O183" s="239"/>
      <c r="P183" s="239"/>
      <c r="Q183" s="239"/>
      <c r="R183" s="239"/>
      <c r="S183" s="239"/>
      <c r="T183" s="240"/>
      <c r="U183" s="13"/>
      <c r="V183" s="13"/>
      <c r="W183" s="13"/>
      <c r="X183" s="13"/>
      <c r="Y183" s="13"/>
      <c r="Z183" s="13"/>
      <c r="AA183" s="13"/>
      <c r="AB183" s="13"/>
      <c r="AC183" s="13"/>
      <c r="AD183" s="13"/>
      <c r="AE183" s="13"/>
      <c r="AT183" s="241" t="s">
        <v>172</v>
      </c>
      <c r="AU183" s="241" t="s">
        <v>80</v>
      </c>
      <c r="AV183" s="13" t="s">
        <v>80</v>
      </c>
      <c r="AW183" s="13" t="s">
        <v>33</v>
      </c>
      <c r="AX183" s="13" t="s">
        <v>71</v>
      </c>
      <c r="AY183" s="241" t="s">
        <v>142</v>
      </c>
    </row>
    <row r="184" spans="1:51" s="13" customFormat="1" ht="12">
      <c r="A184" s="13"/>
      <c r="B184" s="231"/>
      <c r="C184" s="232"/>
      <c r="D184" s="225" t="s">
        <v>172</v>
      </c>
      <c r="E184" s="233" t="s">
        <v>19</v>
      </c>
      <c r="F184" s="234" t="s">
        <v>266</v>
      </c>
      <c r="G184" s="232"/>
      <c r="H184" s="235">
        <v>3358</v>
      </c>
      <c r="I184" s="236"/>
      <c r="J184" s="232"/>
      <c r="K184" s="232"/>
      <c r="L184" s="237"/>
      <c r="M184" s="238"/>
      <c r="N184" s="239"/>
      <c r="O184" s="239"/>
      <c r="P184" s="239"/>
      <c r="Q184" s="239"/>
      <c r="R184" s="239"/>
      <c r="S184" s="239"/>
      <c r="T184" s="240"/>
      <c r="U184" s="13"/>
      <c r="V184" s="13"/>
      <c r="W184" s="13"/>
      <c r="X184" s="13"/>
      <c r="Y184" s="13"/>
      <c r="Z184" s="13"/>
      <c r="AA184" s="13"/>
      <c r="AB184" s="13"/>
      <c r="AC184" s="13"/>
      <c r="AD184" s="13"/>
      <c r="AE184" s="13"/>
      <c r="AT184" s="241" t="s">
        <v>172</v>
      </c>
      <c r="AU184" s="241" t="s">
        <v>80</v>
      </c>
      <c r="AV184" s="13" t="s">
        <v>80</v>
      </c>
      <c r="AW184" s="13" t="s">
        <v>33</v>
      </c>
      <c r="AX184" s="13" t="s">
        <v>71</v>
      </c>
      <c r="AY184" s="241" t="s">
        <v>142</v>
      </c>
    </row>
    <row r="185" spans="1:51" s="13" customFormat="1" ht="12">
      <c r="A185" s="13"/>
      <c r="B185" s="231"/>
      <c r="C185" s="232"/>
      <c r="D185" s="225" t="s">
        <v>172</v>
      </c>
      <c r="E185" s="233" t="s">
        <v>19</v>
      </c>
      <c r="F185" s="234" t="s">
        <v>267</v>
      </c>
      <c r="G185" s="232"/>
      <c r="H185" s="235">
        <v>100</v>
      </c>
      <c r="I185" s="236"/>
      <c r="J185" s="232"/>
      <c r="K185" s="232"/>
      <c r="L185" s="237"/>
      <c r="M185" s="238"/>
      <c r="N185" s="239"/>
      <c r="O185" s="239"/>
      <c r="P185" s="239"/>
      <c r="Q185" s="239"/>
      <c r="R185" s="239"/>
      <c r="S185" s="239"/>
      <c r="T185" s="240"/>
      <c r="U185" s="13"/>
      <c r="V185" s="13"/>
      <c r="W185" s="13"/>
      <c r="X185" s="13"/>
      <c r="Y185" s="13"/>
      <c r="Z185" s="13"/>
      <c r="AA185" s="13"/>
      <c r="AB185" s="13"/>
      <c r="AC185" s="13"/>
      <c r="AD185" s="13"/>
      <c r="AE185" s="13"/>
      <c r="AT185" s="241" t="s">
        <v>172</v>
      </c>
      <c r="AU185" s="241" t="s">
        <v>80</v>
      </c>
      <c r="AV185" s="13" t="s">
        <v>80</v>
      </c>
      <c r="AW185" s="13" t="s">
        <v>33</v>
      </c>
      <c r="AX185" s="13" t="s">
        <v>71</v>
      </c>
      <c r="AY185" s="241" t="s">
        <v>142</v>
      </c>
    </row>
    <row r="186" spans="1:51" s="14" customFormat="1" ht="12">
      <c r="A186" s="14"/>
      <c r="B186" s="242"/>
      <c r="C186" s="243"/>
      <c r="D186" s="225" t="s">
        <v>172</v>
      </c>
      <c r="E186" s="244" t="s">
        <v>19</v>
      </c>
      <c r="F186" s="245" t="s">
        <v>177</v>
      </c>
      <c r="G186" s="243"/>
      <c r="H186" s="246">
        <v>3816</v>
      </c>
      <c r="I186" s="247"/>
      <c r="J186" s="243"/>
      <c r="K186" s="243"/>
      <c r="L186" s="248"/>
      <c r="M186" s="249"/>
      <c r="N186" s="250"/>
      <c r="O186" s="250"/>
      <c r="P186" s="250"/>
      <c r="Q186" s="250"/>
      <c r="R186" s="250"/>
      <c r="S186" s="250"/>
      <c r="T186" s="251"/>
      <c r="U186" s="14"/>
      <c r="V186" s="14"/>
      <c r="W186" s="14"/>
      <c r="X186" s="14"/>
      <c r="Y186" s="14"/>
      <c r="Z186" s="14"/>
      <c r="AA186" s="14"/>
      <c r="AB186" s="14"/>
      <c r="AC186" s="14"/>
      <c r="AD186" s="14"/>
      <c r="AE186" s="14"/>
      <c r="AT186" s="252" t="s">
        <v>172</v>
      </c>
      <c r="AU186" s="252" t="s">
        <v>80</v>
      </c>
      <c r="AV186" s="14" t="s">
        <v>149</v>
      </c>
      <c r="AW186" s="14" t="s">
        <v>33</v>
      </c>
      <c r="AX186" s="14" t="s">
        <v>78</v>
      </c>
      <c r="AY186" s="252" t="s">
        <v>142</v>
      </c>
    </row>
    <row r="187" spans="1:65" s="2" customFormat="1" ht="24.15" customHeight="1">
      <c r="A187" s="38"/>
      <c r="B187" s="39"/>
      <c r="C187" s="212" t="s">
        <v>268</v>
      </c>
      <c r="D187" s="212" t="s">
        <v>144</v>
      </c>
      <c r="E187" s="213" t="s">
        <v>269</v>
      </c>
      <c r="F187" s="214" t="s">
        <v>270</v>
      </c>
      <c r="G187" s="215" t="s">
        <v>147</v>
      </c>
      <c r="H187" s="216">
        <v>3816</v>
      </c>
      <c r="I187" s="217"/>
      <c r="J187" s="218">
        <f>ROUND(I187*H187,2)</f>
        <v>0</v>
      </c>
      <c r="K187" s="214" t="s">
        <v>148</v>
      </c>
      <c r="L187" s="44"/>
      <c r="M187" s="219" t="s">
        <v>19</v>
      </c>
      <c r="N187" s="220" t="s">
        <v>42</v>
      </c>
      <c r="O187" s="84"/>
      <c r="P187" s="221">
        <f>O187*H187</f>
        <v>0</v>
      </c>
      <c r="Q187" s="221">
        <v>0</v>
      </c>
      <c r="R187" s="221">
        <f>Q187*H187</f>
        <v>0</v>
      </c>
      <c r="S187" s="221">
        <v>0</v>
      </c>
      <c r="T187" s="222">
        <f>S187*H187</f>
        <v>0</v>
      </c>
      <c r="U187" s="38"/>
      <c r="V187" s="38"/>
      <c r="W187" s="38"/>
      <c r="X187" s="38"/>
      <c r="Y187" s="38"/>
      <c r="Z187" s="38"/>
      <c r="AA187" s="38"/>
      <c r="AB187" s="38"/>
      <c r="AC187" s="38"/>
      <c r="AD187" s="38"/>
      <c r="AE187" s="38"/>
      <c r="AR187" s="223" t="s">
        <v>149</v>
      </c>
      <c r="AT187" s="223" t="s">
        <v>144</v>
      </c>
      <c r="AU187" s="223" t="s">
        <v>80</v>
      </c>
      <c r="AY187" s="17" t="s">
        <v>142</v>
      </c>
      <c r="BE187" s="224">
        <f>IF(N187="základní",J187,0)</f>
        <v>0</v>
      </c>
      <c r="BF187" s="224">
        <f>IF(N187="snížená",J187,0)</f>
        <v>0</v>
      </c>
      <c r="BG187" s="224">
        <f>IF(N187="zákl. přenesená",J187,0)</f>
        <v>0</v>
      </c>
      <c r="BH187" s="224">
        <f>IF(N187="sníž. přenesená",J187,0)</f>
        <v>0</v>
      </c>
      <c r="BI187" s="224">
        <f>IF(N187="nulová",J187,0)</f>
        <v>0</v>
      </c>
      <c r="BJ187" s="17" t="s">
        <v>78</v>
      </c>
      <c r="BK187" s="224">
        <f>ROUND(I187*H187,2)</f>
        <v>0</v>
      </c>
      <c r="BL187" s="17" t="s">
        <v>149</v>
      </c>
      <c r="BM187" s="223" t="s">
        <v>271</v>
      </c>
    </row>
    <row r="188" spans="1:47" s="2" customFormat="1" ht="12">
      <c r="A188" s="38"/>
      <c r="B188" s="39"/>
      <c r="C188" s="40"/>
      <c r="D188" s="225" t="s">
        <v>151</v>
      </c>
      <c r="E188" s="40"/>
      <c r="F188" s="226" t="s">
        <v>272</v>
      </c>
      <c r="G188" s="40"/>
      <c r="H188" s="40"/>
      <c r="I188" s="227"/>
      <c r="J188" s="40"/>
      <c r="K188" s="40"/>
      <c r="L188" s="44"/>
      <c r="M188" s="228"/>
      <c r="N188" s="229"/>
      <c r="O188" s="84"/>
      <c r="P188" s="84"/>
      <c r="Q188" s="84"/>
      <c r="R188" s="84"/>
      <c r="S188" s="84"/>
      <c r="T188" s="85"/>
      <c r="U188" s="38"/>
      <c r="V188" s="38"/>
      <c r="W188" s="38"/>
      <c r="X188" s="38"/>
      <c r="Y188" s="38"/>
      <c r="Z188" s="38"/>
      <c r="AA188" s="38"/>
      <c r="AB188" s="38"/>
      <c r="AC188" s="38"/>
      <c r="AD188" s="38"/>
      <c r="AE188" s="38"/>
      <c r="AT188" s="17" t="s">
        <v>151</v>
      </c>
      <c r="AU188" s="17" t="s">
        <v>80</v>
      </c>
    </row>
    <row r="189" spans="1:47" s="2" customFormat="1" ht="12">
      <c r="A189" s="38"/>
      <c r="B189" s="39"/>
      <c r="C189" s="40"/>
      <c r="D189" s="225" t="s">
        <v>153</v>
      </c>
      <c r="E189" s="40"/>
      <c r="F189" s="230" t="s">
        <v>273</v>
      </c>
      <c r="G189" s="40"/>
      <c r="H189" s="40"/>
      <c r="I189" s="227"/>
      <c r="J189" s="40"/>
      <c r="K189" s="40"/>
      <c r="L189" s="44"/>
      <c r="M189" s="228"/>
      <c r="N189" s="229"/>
      <c r="O189" s="84"/>
      <c r="P189" s="84"/>
      <c r="Q189" s="84"/>
      <c r="R189" s="84"/>
      <c r="S189" s="84"/>
      <c r="T189" s="85"/>
      <c r="U189" s="38"/>
      <c r="V189" s="38"/>
      <c r="W189" s="38"/>
      <c r="X189" s="38"/>
      <c r="Y189" s="38"/>
      <c r="Z189" s="38"/>
      <c r="AA189" s="38"/>
      <c r="AB189" s="38"/>
      <c r="AC189" s="38"/>
      <c r="AD189" s="38"/>
      <c r="AE189" s="38"/>
      <c r="AT189" s="17" t="s">
        <v>153</v>
      </c>
      <c r="AU189" s="17" t="s">
        <v>80</v>
      </c>
    </row>
    <row r="190" spans="1:51" s="13" customFormat="1" ht="12">
      <c r="A190" s="13"/>
      <c r="B190" s="231"/>
      <c r="C190" s="232"/>
      <c r="D190" s="225" t="s">
        <v>172</v>
      </c>
      <c r="E190" s="233" t="s">
        <v>19</v>
      </c>
      <c r="F190" s="234" t="s">
        <v>265</v>
      </c>
      <c r="G190" s="232"/>
      <c r="H190" s="235">
        <v>358</v>
      </c>
      <c r="I190" s="236"/>
      <c r="J190" s="232"/>
      <c r="K190" s="232"/>
      <c r="L190" s="237"/>
      <c r="M190" s="238"/>
      <c r="N190" s="239"/>
      <c r="O190" s="239"/>
      <c r="P190" s="239"/>
      <c r="Q190" s="239"/>
      <c r="R190" s="239"/>
      <c r="S190" s="239"/>
      <c r="T190" s="240"/>
      <c r="U190" s="13"/>
      <c r="V190" s="13"/>
      <c r="W190" s="13"/>
      <c r="X190" s="13"/>
      <c r="Y190" s="13"/>
      <c r="Z190" s="13"/>
      <c r="AA190" s="13"/>
      <c r="AB190" s="13"/>
      <c r="AC190" s="13"/>
      <c r="AD190" s="13"/>
      <c r="AE190" s="13"/>
      <c r="AT190" s="241" t="s">
        <v>172</v>
      </c>
      <c r="AU190" s="241" t="s">
        <v>80</v>
      </c>
      <c r="AV190" s="13" t="s">
        <v>80</v>
      </c>
      <c r="AW190" s="13" t="s">
        <v>33</v>
      </c>
      <c r="AX190" s="13" t="s">
        <v>71</v>
      </c>
      <c r="AY190" s="241" t="s">
        <v>142</v>
      </c>
    </row>
    <row r="191" spans="1:51" s="13" customFormat="1" ht="12">
      <c r="A191" s="13"/>
      <c r="B191" s="231"/>
      <c r="C191" s="232"/>
      <c r="D191" s="225" t="s">
        <v>172</v>
      </c>
      <c r="E191" s="233" t="s">
        <v>19</v>
      </c>
      <c r="F191" s="234" t="s">
        <v>266</v>
      </c>
      <c r="G191" s="232"/>
      <c r="H191" s="235">
        <v>3358</v>
      </c>
      <c r="I191" s="236"/>
      <c r="J191" s="232"/>
      <c r="K191" s="232"/>
      <c r="L191" s="237"/>
      <c r="M191" s="238"/>
      <c r="N191" s="239"/>
      <c r="O191" s="239"/>
      <c r="P191" s="239"/>
      <c r="Q191" s="239"/>
      <c r="R191" s="239"/>
      <c r="S191" s="239"/>
      <c r="T191" s="240"/>
      <c r="U191" s="13"/>
      <c r="V191" s="13"/>
      <c r="W191" s="13"/>
      <c r="X191" s="13"/>
      <c r="Y191" s="13"/>
      <c r="Z191" s="13"/>
      <c r="AA191" s="13"/>
      <c r="AB191" s="13"/>
      <c r="AC191" s="13"/>
      <c r="AD191" s="13"/>
      <c r="AE191" s="13"/>
      <c r="AT191" s="241" t="s">
        <v>172</v>
      </c>
      <c r="AU191" s="241" t="s">
        <v>80</v>
      </c>
      <c r="AV191" s="13" t="s">
        <v>80</v>
      </c>
      <c r="AW191" s="13" t="s">
        <v>33</v>
      </c>
      <c r="AX191" s="13" t="s">
        <v>71</v>
      </c>
      <c r="AY191" s="241" t="s">
        <v>142</v>
      </c>
    </row>
    <row r="192" spans="1:51" s="13" customFormat="1" ht="12">
      <c r="A192" s="13"/>
      <c r="B192" s="231"/>
      <c r="C192" s="232"/>
      <c r="D192" s="225" t="s">
        <v>172</v>
      </c>
      <c r="E192" s="233" t="s">
        <v>19</v>
      </c>
      <c r="F192" s="234" t="s">
        <v>267</v>
      </c>
      <c r="G192" s="232"/>
      <c r="H192" s="235">
        <v>100</v>
      </c>
      <c r="I192" s="236"/>
      <c r="J192" s="232"/>
      <c r="K192" s="232"/>
      <c r="L192" s="237"/>
      <c r="M192" s="238"/>
      <c r="N192" s="239"/>
      <c r="O192" s="239"/>
      <c r="P192" s="239"/>
      <c r="Q192" s="239"/>
      <c r="R192" s="239"/>
      <c r="S192" s="239"/>
      <c r="T192" s="240"/>
      <c r="U192" s="13"/>
      <c r="V192" s="13"/>
      <c r="W192" s="13"/>
      <c r="X192" s="13"/>
      <c r="Y192" s="13"/>
      <c r="Z192" s="13"/>
      <c r="AA192" s="13"/>
      <c r="AB192" s="13"/>
      <c r="AC192" s="13"/>
      <c r="AD192" s="13"/>
      <c r="AE192" s="13"/>
      <c r="AT192" s="241" t="s">
        <v>172</v>
      </c>
      <c r="AU192" s="241" t="s">
        <v>80</v>
      </c>
      <c r="AV192" s="13" t="s">
        <v>80</v>
      </c>
      <c r="AW192" s="13" t="s">
        <v>33</v>
      </c>
      <c r="AX192" s="13" t="s">
        <v>71</v>
      </c>
      <c r="AY192" s="241" t="s">
        <v>142</v>
      </c>
    </row>
    <row r="193" spans="1:51" s="14" customFormat="1" ht="12">
      <c r="A193" s="14"/>
      <c r="B193" s="242"/>
      <c r="C193" s="243"/>
      <c r="D193" s="225" t="s">
        <v>172</v>
      </c>
      <c r="E193" s="244" t="s">
        <v>19</v>
      </c>
      <c r="F193" s="245" t="s">
        <v>177</v>
      </c>
      <c r="G193" s="243"/>
      <c r="H193" s="246">
        <v>3816</v>
      </c>
      <c r="I193" s="247"/>
      <c r="J193" s="243"/>
      <c r="K193" s="243"/>
      <c r="L193" s="248"/>
      <c r="M193" s="249"/>
      <c r="N193" s="250"/>
      <c r="O193" s="250"/>
      <c r="P193" s="250"/>
      <c r="Q193" s="250"/>
      <c r="R193" s="250"/>
      <c r="S193" s="250"/>
      <c r="T193" s="251"/>
      <c r="U193" s="14"/>
      <c r="V193" s="14"/>
      <c r="W193" s="14"/>
      <c r="X193" s="14"/>
      <c r="Y193" s="14"/>
      <c r="Z193" s="14"/>
      <c r="AA193" s="14"/>
      <c r="AB193" s="14"/>
      <c r="AC193" s="14"/>
      <c r="AD193" s="14"/>
      <c r="AE193" s="14"/>
      <c r="AT193" s="252" t="s">
        <v>172</v>
      </c>
      <c r="AU193" s="252" t="s">
        <v>80</v>
      </c>
      <c r="AV193" s="14" t="s">
        <v>149</v>
      </c>
      <c r="AW193" s="14" t="s">
        <v>33</v>
      </c>
      <c r="AX193" s="14" t="s">
        <v>78</v>
      </c>
      <c r="AY193" s="252" t="s">
        <v>142</v>
      </c>
    </row>
    <row r="194" spans="1:65" s="2" customFormat="1" ht="14.4" customHeight="1">
      <c r="A194" s="38"/>
      <c r="B194" s="39"/>
      <c r="C194" s="253" t="s">
        <v>274</v>
      </c>
      <c r="D194" s="253" t="s">
        <v>275</v>
      </c>
      <c r="E194" s="254" t="s">
        <v>276</v>
      </c>
      <c r="F194" s="255" t="s">
        <v>277</v>
      </c>
      <c r="G194" s="256" t="s">
        <v>278</v>
      </c>
      <c r="H194" s="257">
        <v>95.4</v>
      </c>
      <c r="I194" s="258"/>
      <c r="J194" s="259">
        <f>ROUND(I194*H194,2)</f>
        <v>0</v>
      </c>
      <c r="K194" s="255" t="s">
        <v>148</v>
      </c>
      <c r="L194" s="260"/>
      <c r="M194" s="261" t="s">
        <v>19</v>
      </c>
      <c r="N194" s="262" t="s">
        <v>42</v>
      </c>
      <c r="O194" s="84"/>
      <c r="P194" s="221">
        <f>O194*H194</f>
        <v>0</v>
      </c>
      <c r="Q194" s="221">
        <v>0.001</v>
      </c>
      <c r="R194" s="221">
        <f>Q194*H194</f>
        <v>0.09540000000000001</v>
      </c>
      <c r="S194" s="221">
        <v>0</v>
      </c>
      <c r="T194" s="222">
        <f>S194*H194</f>
        <v>0</v>
      </c>
      <c r="U194" s="38"/>
      <c r="V194" s="38"/>
      <c r="W194" s="38"/>
      <c r="X194" s="38"/>
      <c r="Y194" s="38"/>
      <c r="Z194" s="38"/>
      <c r="AA194" s="38"/>
      <c r="AB194" s="38"/>
      <c r="AC194" s="38"/>
      <c r="AD194" s="38"/>
      <c r="AE194" s="38"/>
      <c r="AR194" s="223" t="s">
        <v>201</v>
      </c>
      <c r="AT194" s="223" t="s">
        <v>275</v>
      </c>
      <c r="AU194" s="223" t="s">
        <v>80</v>
      </c>
      <c r="AY194" s="17" t="s">
        <v>142</v>
      </c>
      <c r="BE194" s="224">
        <f>IF(N194="základní",J194,0)</f>
        <v>0</v>
      </c>
      <c r="BF194" s="224">
        <f>IF(N194="snížená",J194,0)</f>
        <v>0</v>
      </c>
      <c r="BG194" s="224">
        <f>IF(N194="zákl. přenesená",J194,0)</f>
        <v>0</v>
      </c>
      <c r="BH194" s="224">
        <f>IF(N194="sníž. přenesená",J194,0)</f>
        <v>0</v>
      </c>
      <c r="BI194" s="224">
        <f>IF(N194="nulová",J194,0)</f>
        <v>0</v>
      </c>
      <c r="BJ194" s="17" t="s">
        <v>78</v>
      </c>
      <c r="BK194" s="224">
        <f>ROUND(I194*H194,2)</f>
        <v>0</v>
      </c>
      <c r="BL194" s="17" t="s">
        <v>149</v>
      </c>
      <c r="BM194" s="223" t="s">
        <v>279</v>
      </c>
    </row>
    <row r="195" spans="1:47" s="2" customFormat="1" ht="12">
      <c r="A195" s="38"/>
      <c r="B195" s="39"/>
      <c r="C195" s="40"/>
      <c r="D195" s="225" t="s">
        <v>151</v>
      </c>
      <c r="E195" s="40"/>
      <c r="F195" s="226" t="s">
        <v>277</v>
      </c>
      <c r="G195" s="40"/>
      <c r="H195" s="40"/>
      <c r="I195" s="227"/>
      <c r="J195" s="40"/>
      <c r="K195" s="40"/>
      <c r="L195" s="44"/>
      <c r="M195" s="228"/>
      <c r="N195" s="229"/>
      <c r="O195" s="84"/>
      <c r="P195" s="84"/>
      <c r="Q195" s="84"/>
      <c r="R195" s="84"/>
      <c r="S195" s="84"/>
      <c r="T195" s="85"/>
      <c r="U195" s="38"/>
      <c r="V195" s="38"/>
      <c r="W195" s="38"/>
      <c r="X195" s="38"/>
      <c r="Y195" s="38"/>
      <c r="Z195" s="38"/>
      <c r="AA195" s="38"/>
      <c r="AB195" s="38"/>
      <c r="AC195" s="38"/>
      <c r="AD195" s="38"/>
      <c r="AE195" s="38"/>
      <c r="AT195" s="17" t="s">
        <v>151</v>
      </c>
      <c r="AU195" s="17" t="s">
        <v>80</v>
      </c>
    </row>
    <row r="196" spans="1:51" s="13" customFormat="1" ht="12">
      <c r="A196" s="13"/>
      <c r="B196" s="231"/>
      <c r="C196" s="232"/>
      <c r="D196" s="225" t="s">
        <v>172</v>
      </c>
      <c r="E196" s="233" t="s">
        <v>19</v>
      </c>
      <c r="F196" s="234" t="s">
        <v>280</v>
      </c>
      <c r="G196" s="232"/>
      <c r="H196" s="235">
        <v>95.4</v>
      </c>
      <c r="I196" s="236"/>
      <c r="J196" s="232"/>
      <c r="K196" s="232"/>
      <c r="L196" s="237"/>
      <c r="M196" s="238"/>
      <c r="N196" s="239"/>
      <c r="O196" s="239"/>
      <c r="P196" s="239"/>
      <c r="Q196" s="239"/>
      <c r="R196" s="239"/>
      <c r="S196" s="239"/>
      <c r="T196" s="240"/>
      <c r="U196" s="13"/>
      <c r="V196" s="13"/>
      <c r="W196" s="13"/>
      <c r="X196" s="13"/>
      <c r="Y196" s="13"/>
      <c r="Z196" s="13"/>
      <c r="AA196" s="13"/>
      <c r="AB196" s="13"/>
      <c r="AC196" s="13"/>
      <c r="AD196" s="13"/>
      <c r="AE196" s="13"/>
      <c r="AT196" s="241" t="s">
        <v>172</v>
      </c>
      <c r="AU196" s="241" t="s">
        <v>80</v>
      </c>
      <c r="AV196" s="13" t="s">
        <v>80</v>
      </c>
      <c r="AW196" s="13" t="s">
        <v>33</v>
      </c>
      <c r="AX196" s="13" t="s">
        <v>78</v>
      </c>
      <c r="AY196" s="241" t="s">
        <v>142</v>
      </c>
    </row>
    <row r="197" spans="1:65" s="2" customFormat="1" ht="24.15" customHeight="1">
      <c r="A197" s="38"/>
      <c r="B197" s="39"/>
      <c r="C197" s="212" t="s">
        <v>281</v>
      </c>
      <c r="D197" s="212" t="s">
        <v>144</v>
      </c>
      <c r="E197" s="213" t="s">
        <v>282</v>
      </c>
      <c r="F197" s="214" t="s">
        <v>283</v>
      </c>
      <c r="G197" s="215" t="s">
        <v>147</v>
      </c>
      <c r="H197" s="216">
        <v>3580</v>
      </c>
      <c r="I197" s="217"/>
      <c r="J197" s="218">
        <f>ROUND(I197*H197,2)</f>
        <v>0</v>
      </c>
      <c r="K197" s="214" t="s">
        <v>148</v>
      </c>
      <c r="L197" s="44"/>
      <c r="M197" s="219" t="s">
        <v>19</v>
      </c>
      <c r="N197" s="220" t="s">
        <v>42</v>
      </c>
      <c r="O197" s="84"/>
      <c r="P197" s="221">
        <f>O197*H197</f>
        <v>0</v>
      </c>
      <c r="Q197" s="221">
        <v>0</v>
      </c>
      <c r="R197" s="221">
        <f>Q197*H197</f>
        <v>0</v>
      </c>
      <c r="S197" s="221">
        <v>0</v>
      </c>
      <c r="T197" s="222">
        <f>S197*H197</f>
        <v>0</v>
      </c>
      <c r="U197" s="38"/>
      <c r="V197" s="38"/>
      <c r="W197" s="38"/>
      <c r="X197" s="38"/>
      <c r="Y197" s="38"/>
      <c r="Z197" s="38"/>
      <c r="AA197" s="38"/>
      <c r="AB197" s="38"/>
      <c r="AC197" s="38"/>
      <c r="AD197" s="38"/>
      <c r="AE197" s="38"/>
      <c r="AR197" s="223" t="s">
        <v>149</v>
      </c>
      <c r="AT197" s="223" t="s">
        <v>144</v>
      </c>
      <c r="AU197" s="223" t="s">
        <v>80</v>
      </c>
      <c r="AY197" s="17" t="s">
        <v>142</v>
      </c>
      <c r="BE197" s="224">
        <f>IF(N197="základní",J197,0)</f>
        <v>0</v>
      </c>
      <c r="BF197" s="224">
        <f>IF(N197="snížená",J197,0)</f>
        <v>0</v>
      </c>
      <c r="BG197" s="224">
        <f>IF(N197="zákl. přenesená",J197,0)</f>
        <v>0</v>
      </c>
      <c r="BH197" s="224">
        <f>IF(N197="sníž. přenesená",J197,0)</f>
        <v>0</v>
      </c>
      <c r="BI197" s="224">
        <f>IF(N197="nulová",J197,0)</f>
        <v>0</v>
      </c>
      <c r="BJ197" s="17" t="s">
        <v>78</v>
      </c>
      <c r="BK197" s="224">
        <f>ROUND(I197*H197,2)</f>
        <v>0</v>
      </c>
      <c r="BL197" s="17" t="s">
        <v>149</v>
      </c>
      <c r="BM197" s="223" t="s">
        <v>284</v>
      </c>
    </row>
    <row r="198" spans="1:47" s="2" customFormat="1" ht="12">
      <c r="A198" s="38"/>
      <c r="B198" s="39"/>
      <c r="C198" s="40"/>
      <c r="D198" s="225" t="s">
        <v>151</v>
      </c>
      <c r="E198" s="40"/>
      <c r="F198" s="226" t="s">
        <v>285</v>
      </c>
      <c r="G198" s="40"/>
      <c r="H198" s="40"/>
      <c r="I198" s="227"/>
      <c r="J198" s="40"/>
      <c r="K198" s="40"/>
      <c r="L198" s="44"/>
      <c r="M198" s="228"/>
      <c r="N198" s="229"/>
      <c r="O198" s="84"/>
      <c r="P198" s="84"/>
      <c r="Q198" s="84"/>
      <c r="R198" s="84"/>
      <c r="S198" s="84"/>
      <c r="T198" s="85"/>
      <c r="U198" s="38"/>
      <c r="V198" s="38"/>
      <c r="W198" s="38"/>
      <c r="X198" s="38"/>
      <c r="Y198" s="38"/>
      <c r="Z198" s="38"/>
      <c r="AA198" s="38"/>
      <c r="AB198" s="38"/>
      <c r="AC198" s="38"/>
      <c r="AD198" s="38"/>
      <c r="AE198" s="38"/>
      <c r="AT198" s="17" t="s">
        <v>151</v>
      </c>
      <c r="AU198" s="17" t="s">
        <v>80</v>
      </c>
    </row>
    <row r="199" spans="1:47" s="2" customFormat="1" ht="12">
      <c r="A199" s="38"/>
      <c r="B199" s="39"/>
      <c r="C199" s="40"/>
      <c r="D199" s="225" t="s">
        <v>153</v>
      </c>
      <c r="E199" s="40"/>
      <c r="F199" s="230" t="s">
        <v>286</v>
      </c>
      <c r="G199" s="40"/>
      <c r="H199" s="40"/>
      <c r="I199" s="227"/>
      <c r="J199" s="40"/>
      <c r="K199" s="40"/>
      <c r="L199" s="44"/>
      <c r="M199" s="228"/>
      <c r="N199" s="229"/>
      <c r="O199" s="84"/>
      <c r="P199" s="84"/>
      <c r="Q199" s="84"/>
      <c r="R199" s="84"/>
      <c r="S199" s="84"/>
      <c r="T199" s="85"/>
      <c r="U199" s="38"/>
      <c r="V199" s="38"/>
      <c r="W199" s="38"/>
      <c r="X199" s="38"/>
      <c r="Y199" s="38"/>
      <c r="Z199" s="38"/>
      <c r="AA199" s="38"/>
      <c r="AB199" s="38"/>
      <c r="AC199" s="38"/>
      <c r="AD199" s="38"/>
      <c r="AE199" s="38"/>
      <c r="AT199" s="17" t="s">
        <v>153</v>
      </c>
      <c r="AU199" s="17" t="s">
        <v>80</v>
      </c>
    </row>
    <row r="200" spans="1:51" s="13" customFormat="1" ht="12">
      <c r="A200" s="13"/>
      <c r="B200" s="231"/>
      <c r="C200" s="232"/>
      <c r="D200" s="225" t="s">
        <v>172</v>
      </c>
      <c r="E200" s="233" t="s">
        <v>19</v>
      </c>
      <c r="F200" s="234" t="s">
        <v>287</v>
      </c>
      <c r="G200" s="232"/>
      <c r="H200" s="235">
        <v>3580</v>
      </c>
      <c r="I200" s="236"/>
      <c r="J200" s="232"/>
      <c r="K200" s="232"/>
      <c r="L200" s="237"/>
      <c r="M200" s="238"/>
      <c r="N200" s="239"/>
      <c r="O200" s="239"/>
      <c r="P200" s="239"/>
      <c r="Q200" s="239"/>
      <c r="R200" s="239"/>
      <c r="S200" s="239"/>
      <c r="T200" s="240"/>
      <c r="U200" s="13"/>
      <c r="V200" s="13"/>
      <c r="W200" s="13"/>
      <c r="X200" s="13"/>
      <c r="Y200" s="13"/>
      <c r="Z200" s="13"/>
      <c r="AA200" s="13"/>
      <c r="AB200" s="13"/>
      <c r="AC200" s="13"/>
      <c r="AD200" s="13"/>
      <c r="AE200" s="13"/>
      <c r="AT200" s="241" t="s">
        <v>172</v>
      </c>
      <c r="AU200" s="241" t="s">
        <v>80</v>
      </c>
      <c r="AV200" s="13" t="s">
        <v>80</v>
      </c>
      <c r="AW200" s="13" t="s">
        <v>33</v>
      </c>
      <c r="AX200" s="13" t="s">
        <v>78</v>
      </c>
      <c r="AY200" s="241" t="s">
        <v>142</v>
      </c>
    </row>
    <row r="201" spans="1:65" s="2" customFormat="1" ht="24.15" customHeight="1">
      <c r="A201" s="38"/>
      <c r="B201" s="39"/>
      <c r="C201" s="212" t="s">
        <v>7</v>
      </c>
      <c r="D201" s="212" t="s">
        <v>144</v>
      </c>
      <c r="E201" s="213" t="s">
        <v>288</v>
      </c>
      <c r="F201" s="214" t="s">
        <v>289</v>
      </c>
      <c r="G201" s="215" t="s">
        <v>147</v>
      </c>
      <c r="H201" s="216">
        <v>3358</v>
      </c>
      <c r="I201" s="217"/>
      <c r="J201" s="218">
        <f>ROUND(I201*H201,2)</f>
        <v>0</v>
      </c>
      <c r="K201" s="214" t="s">
        <v>148</v>
      </c>
      <c r="L201" s="44"/>
      <c r="M201" s="219" t="s">
        <v>19</v>
      </c>
      <c r="N201" s="220" t="s">
        <v>42</v>
      </c>
      <c r="O201" s="84"/>
      <c r="P201" s="221">
        <f>O201*H201</f>
        <v>0</v>
      </c>
      <c r="Q201" s="221">
        <v>0</v>
      </c>
      <c r="R201" s="221">
        <f>Q201*H201</f>
        <v>0</v>
      </c>
      <c r="S201" s="221">
        <v>0</v>
      </c>
      <c r="T201" s="222">
        <f>S201*H201</f>
        <v>0</v>
      </c>
      <c r="U201" s="38"/>
      <c r="V201" s="38"/>
      <c r="W201" s="38"/>
      <c r="X201" s="38"/>
      <c r="Y201" s="38"/>
      <c r="Z201" s="38"/>
      <c r="AA201" s="38"/>
      <c r="AB201" s="38"/>
      <c r="AC201" s="38"/>
      <c r="AD201" s="38"/>
      <c r="AE201" s="38"/>
      <c r="AR201" s="223" t="s">
        <v>149</v>
      </c>
      <c r="AT201" s="223" t="s">
        <v>144</v>
      </c>
      <c r="AU201" s="223" t="s">
        <v>80</v>
      </c>
      <c r="AY201" s="17" t="s">
        <v>142</v>
      </c>
      <c r="BE201" s="224">
        <f>IF(N201="základní",J201,0)</f>
        <v>0</v>
      </c>
      <c r="BF201" s="224">
        <f>IF(N201="snížená",J201,0)</f>
        <v>0</v>
      </c>
      <c r="BG201" s="224">
        <f>IF(N201="zákl. přenesená",J201,0)</f>
        <v>0</v>
      </c>
      <c r="BH201" s="224">
        <f>IF(N201="sníž. přenesená",J201,0)</f>
        <v>0</v>
      </c>
      <c r="BI201" s="224">
        <f>IF(N201="nulová",J201,0)</f>
        <v>0</v>
      </c>
      <c r="BJ201" s="17" t="s">
        <v>78</v>
      </c>
      <c r="BK201" s="224">
        <f>ROUND(I201*H201,2)</f>
        <v>0</v>
      </c>
      <c r="BL201" s="17" t="s">
        <v>149</v>
      </c>
      <c r="BM201" s="223" t="s">
        <v>290</v>
      </c>
    </row>
    <row r="202" spans="1:47" s="2" customFormat="1" ht="12">
      <c r="A202" s="38"/>
      <c r="B202" s="39"/>
      <c r="C202" s="40"/>
      <c r="D202" s="225" t="s">
        <v>151</v>
      </c>
      <c r="E202" s="40"/>
      <c r="F202" s="226" t="s">
        <v>291</v>
      </c>
      <c r="G202" s="40"/>
      <c r="H202" s="40"/>
      <c r="I202" s="227"/>
      <c r="J202" s="40"/>
      <c r="K202" s="40"/>
      <c r="L202" s="44"/>
      <c r="M202" s="228"/>
      <c r="N202" s="229"/>
      <c r="O202" s="84"/>
      <c r="P202" s="84"/>
      <c r="Q202" s="84"/>
      <c r="R202" s="84"/>
      <c r="S202" s="84"/>
      <c r="T202" s="85"/>
      <c r="U202" s="38"/>
      <c r="V202" s="38"/>
      <c r="W202" s="38"/>
      <c r="X202" s="38"/>
      <c r="Y202" s="38"/>
      <c r="Z202" s="38"/>
      <c r="AA202" s="38"/>
      <c r="AB202" s="38"/>
      <c r="AC202" s="38"/>
      <c r="AD202" s="38"/>
      <c r="AE202" s="38"/>
      <c r="AT202" s="17" t="s">
        <v>151</v>
      </c>
      <c r="AU202" s="17" t="s">
        <v>80</v>
      </c>
    </row>
    <row r="203" spans="1:47" s="2" customFormat="1" ht="12">
      <c r="A203" s="38"/>
      <c r="B203" s="39"/>
      <c r="C203" s="40"/>
      <c r="D203" s="225" t="s">
        <v>153</v>
      </c>
      <c r="E203" s="40"/>
      <c r="F203" s="230" t="s">
        <v>292</v>
      </c>
      <c r="G203" s="40"/>
      <c r="H203" s="40"/>
      <c r="I203" s="227"/>
      <c r="J203" s="40"/>
      <c r="K203" s="40"/>
      <c r="L203" s="44"/>
      <c r="M203" s="228"/>
      <c r="N203" s="229"/>
      <c r="O203" s="84"/>
      <c r="P203" s="84"/>
      <c r="Q203" s="84"/>
      <c r="R203" s="84"/>
      <c r="S203" s="84"/>
      <c r="T203" s="85"/>
      <c r="U203" s="38"/>
      <c r="V203" s="38"/>
      <c r="W203" s="38"/>
      <c r="X203" s="38"/>
      <c r="Y203" s="38"/>
      <c r="Z203" s="38"/>
      <c r="AA203" s="38"/>
      <c r="AB203" s="38"/>
      <c r="AC203" s="38"/>
      <c r="AD203" s="38"/>
      <c r="AE203" s="38"/>
      <c r="AT203" s="17" t="s">
        <v>153</v>
      </c>
      <c r="AU203" s="17" t="s">
        <v>80</v>
      </c>
    </row>
    <row r="204" spans="1:51" s="13" customFormat="1" ht="12">
      <c r="A204" s="13"/>
      <c r="B204" s="231"/>
      <c r="C204" s="232"/>
      <c r="D204" s="225" t="s">
        <v>172</v>
      </c>
      <c r="E204" s="233" t="s">
        <v>19</v>
      </c>
      <c r="F204" s="234" t="s">
        <v>293</v>
      </c>
      <c r="G204" s="232"/>
      <c r="H204" s="235">
        <v>3358</v>
      </c>
      <c r="I204" s="236"/>
      <c r="J204" s="232"/>
      <c r="K204" s="232"/>
      <c r="L204" s="237"/>
      <c r="M204" s="238"/>
      <c r="N204" s="239"/>
      <c r="O204" s="239"/>
      <c r="P204" s="239"/>
      <c r="Q204" s="239"/>
      <c r="R204" s="239"/>
      <c r="S204" s="239"/>
      <c r="T204" s="240"/>
      <c r="U204" s="13"/>
      <c r="V204" s="13"/>
      <c r="W204" s="13"/>
      <c r="X204" s="13"/>
      <c r="Y204" s="13"/>
      <c r="Z204" s="13"/>
      <c r="AA204" s="13"/>
      <c r="AB204" s="13"/>
      <c r="AC204" s="13"/>
      <c r="AD204" s="13"/>
      <c r="AE204" s="13"/>
      <c r="AT204" s="241" t="s">
        <v>172</v>
      </c>
      <c r="AU204" s="241" t="s">
        <v>80</v>
      </c>
      <c r="AV204" s="13" t="s">
        <v>80</v>
      </c>
      <c r="AW204" s="13" t="s">
        <v>33</v>
      </c>
      <c r="AX204" s="13" t="s">
        <v>78</v>
      </c>
      <c r="AY204" s="241" t="s">
        <v>142</v>
      </c>
    </row>
    <row r="205" spans="1:65" s="2" customFormat="1" ht="14.4" customHeight="1">
      <c r="A205" s="38"/>
      <c r="B205" s="39"/>
      <c r="C205" s="212" t="s">
        <v>294</v>
      </c>
      <c r="D205" s="212" t="s">
        <v>144</v>
      </c>
      <c r="E205" s="213" t="s">
        <v>295</v>
      </c>
      <c r="F205" s="214" t="s">
        <v>296</v>
      </c>
      <c r="G205" s="215" t="s">
        <v>147</v>
      </c>
      <c r="H205" s="216">
        <v>358</v>
      </c>
      <c r="I205" s="217"/>
      <c r="J205" s="218">
        <f>ROUND(I205*H205,2)</f>
        <v>0</v>
      </c>
      <c r="K205" s="214" t="s">
        <v>148</v>
      </c>
      <c r="L205" s="44"/>
      <c r="M205" s="219" t="s">
        <v>19</v>
      </c>
      <c r="N205" s="220" t="s">
        <v>42</v>
      </c>
      <c r="O205" s="84"/>
      <c r="P205" s="221">
        <f>O205*H205</f>
        <v>0</v>
      </c>
      <c r="Q205" s="221">
        <v>0</v>
      </c>
      <c r="R205" s="221">
        <f>Q205*H205</f>
        <v>0</v>
      </c>
      <c r="S205" s="221">
        <v>0</v>
      </c>
      <c r="T205" s="222">
        <f>S205*H205</f>
        <v>0</v>
      </c>
      <c r="U205" s="38"/>
      <c r="V205" s="38"/>
      <c r="W205" s="38"/>
      <c r="X205" s="38"/>
      <c r="Y205" s="38"/>
      <c r="Z205" s="38"/>
      <c r="AA205" s="38"/>
      <c r="AB205" s="38"/>
      <c r="AC205" s="38"/>
      <c r="AD205" s="38"/>
      <c r="AE205" s="38"/>
      <c r="AR205" s="223" t="s">
        <v>149</v>
      </c>
      <c r="AT205" s="223" t="s">
        <v>144</v>
      </c>
      <c r="AU205" s="223" t="s">
        <v>80</v>
      </c>
      <c r="AY205" s="17" t="s">
        <v>142</v>
      </c>
      <c r="BE205" s="224">
        <f>IF(N205="základní",J205,0)</f>
        <v>0</v>
      </c>
      <c r="BF205" s="224">
        <f>IF(N205="snížená",J205,0)</f>
        <v>0</v>
      </c>
      <c r="BG205" s="224">
        <f>IF(N205="zákl. přenesená",J205,0)</f>
        <v>0</v>
      </c>
      <c r="BH205" s="224">
        <f>IF(N205="sníž. přenesená",J205,0)</f>
        <v>0</v>
      </c>
      <c r="BI205" s="224">
        <f>IF(N205="nulová",J205,0)</f>
        <v>0</v>
      </c>
      <c r="BJ205" s="17" t="s">
        <v>78</v>
      </c>
      <c r="BK205" s="224">
        <f>ROUND(I205*H205,2)</f>
        <v>0</v>
      </c>
      <c r="BL205" s="17" t="s">
        <v>149</v>
      </c>
      <c r="BM205" s="223" t="s">
        <v>297</v>
      </c>
    </row>
    <row r="206" spans="1:47" s="2" customFormat="1" ht="12">
      <c r="A206" s="38"/>
      <c r="B206" s="39"/>
      <c r="C206" s="40"/>
      <c r="D206" s="225" t="s">
        <v>151</v>
      </c>
      <c r="E206" s="40"/>
      <c r="F206" s="226" t="s">
        <v>298</v>
      </c>
      <c r="G206" s="40"/>
      <c r="H206" s="40"/>
      <c r="I206" s="227"/>
      <c r="J206" s="40"/>
      <c r="K206" s="40"/>
      <c r="L206" s="44"/>
      <c r="M206" s="228"/>
      <c r="N206" s="229"/>
      <c r="O206" s="84"/>
      <c r="P206" s="84"/>
      <c r="Q206" s="84"/>
      <c r="R206" s="84"/>
      <c r="S206" s="84"/>
      <c r="T206" s="85"/>
      <c r="U206" s="38"/>
      <c r="V206" s="38"/>
      <c r="W206" s="38"/>
      <c r="X206" s="38"/>
      <c r="Y206" s="38"/>
      <c r="Z206" s="38"/>
      <c r="AA206" s="38"/>
      <c r="AB206" s="38"/>
      <c r="AC206" s="38"/>
      <c r="AD206" s="38"/>
      <c r="AE206" s="38"/>
      <c r="AT206" s="17" t="s">
        <v>151</v>
      </c>
      <c r="AU206" s="17" t="s">
        <v>80</v>
      </c>
    </row>
    <row r="207" spans="1:47" s="2" customFormat="1" ht="12">
      <c r="A207" s="38"/>
      <c r="B207" s="39"/>
      <c r="C207" s="40"/>
      <c r="D207" s="225" t="s">
        <v>153</v>
      </c>
      <c r="E207" s="40"/>
      <c r="F207" s="230" t="s">
        <v>292</v>
      </c>
      <c r="G207" s="40"/>
      <c r="H207" s="40"/>
      <c r="I207" s="227"/>
      <c r="J207" s="40"/>
      <c r="K207" s="40"/>
      <c r="L207" s="44"/>
      <c r="M207" s="228"/>
      <c r="N207" s="229"/>
      <c r="O207" s="84"/>
      <c r="P207" s="84"/>
      <c r="Q207" s="84"/>
      <c r="R207" s="84"/>
      <c r="S207" s="84"/>
      <c r="T207" s="85"/>
      <c r="U207" s="38"/>
      <c r="V207" s="38"/>
      <c r="W207" s="38"/>
      <c r="X207" s="38"/>
      <c r="Y207" s="38"/>
      <c r="Z207" s="38"/>
      <c r="AA207" s="38"/>
      <c r="AB207" s="38"/>
      <c r="AC207" s="38"/>
      <c r="AD207" s="38"/>
      <c r="AE207" s="38"/>
      <c r="AT207" s="17" t="s">
        <v>153</v>
      </c>
      <c r="AU207" s="17" t="s">
        <v>80</v>
      </c>
    </row>
    <row r="208" spans="1:51" s="13" customFormat="1" ht="12">
      <c r="A208" s="13"/>
      <c r="B208" s="231"/>
      <c r="C208" s="232"/>
      <c r="D208" s="225" t="s">
        <v>172</v>
      </c>
      <c r="E208" s="233" t="s">
        <v>19</v>
      </c>
      <c r="F208" s="234" t="s">
        <v>299</v>
      </c>
      <c r="G208" s="232"/>
      <c r="H208" s="235">
        <v>358</v>
      </c>
      <c r="I208" s="236"/>
      <c r="J208" s="232"/>
      <c r="K208" s="232"/>
      <c r="L208" s="237"/>
      <c r="M208" s="238"/>
      <c r="N208" s="239"/>
      <c r="O208" s="239"/>
      <c r="P208" s="239"/>
      <c r="Q208" s="239"/>
      <c r="R208" s="239"/>
      <c r="S208" s="239"/>
      <c r="T208" s="240"/>
      <c r="U208" s="13"/>
      <c r="V208" s="13"/>
      <c r="W208" s="13"/>
      <c r="X208" s="13"/>
      <c r="Y208" s="13"/>
      <c r="Z208" s="13"/>
      <c r="AA208" s="13"/>
      <c r="AB208" s="13"/>
      <c r="AC208" s="13"/>
      <c r="AD208" s="13"/>
      <c r="AE208" s="13"/>
      <c r="AT208" s="241" t="s">
        <v>172</v>
      </c>
      <c r="AU208" s="241" t="s">
        <v>80</v>
      </c>
      <c r="AV208" s="13" t="s">
        <v>80</v>
      </c>
      <c r="AW208" s="13" t="s">
        <v>33</v>
      </c>
      <c r="AX208" s="13" t="s">
        <v>78</v>
      </c>
      <c r="AY208" s="241" t="s">
        <v>142</v>
      </c>
    </row>
    <row r="209" spans="1:65" s="2" customFormat="1" ht="24.15" customHeight="1">
      <c r="A209" s="38"/>
      <c r="B209" s="39"/>
      <c r="C209" s="212" t="s">
        <v>300</v>
      </c>
      <c r="D209" s="212" t="s">
        <v>144</v>
      </c>
      <c r="E209" s="213" t="s">
        <v>301</v>
      </c>
      <c r="F209" s="214" t="s">
        <v>302</v>
      </c>
      <c r="G209" s="215" t="s">
        <v>157</v>
      </c>
      <c r="H209" s="216">
        <v>6461</v>
      </c>
      <c r="I209" s="217"/>
      <c r="J209" s="218">
        <f>ROUND(I209*H209,2)</f>
        <v>0</v>
      </c>
      <c r="K209" s="214" t="s">
        <v>148</v>
      </c>
      <c r="L209" s="44"/>
      <c r="M209" s="219" t="s">
        <v>19</v>
      </c>
      <c r="N209" s="220" t="s">
        <v>42</v>
      </c>
      <c r="O209" s="84"/>
      <c r="P209" s="221">
        <f>O209*H209</f>
        <v>0</v>
      </c>
      <c r="Q209" s="221">
        <v>0</v>
      </c>
      <c r="R209" s="221">
        <f>Q209*H209</f>
        <v>0</v>
      </c>
      <c r="S209" s="221">
        <v>0</v>
      </c>
      <c r="T209" s="222">
        <f>S209*H209</f>
        <v>0</v>
      </c>
      <c r="U209" s="38"/>
      <c r="V209" s="38"/>
      <c r="W209" s="38"/>
      <c r="X209" s="38"/>
      <c r="Y209" s="38"/>
      <c r="Z209" s="38"/>
      <c r="AA209" s="38"/>
      <c r="AB209" s="38"/>
      <c r="AC209" s="38"/>
      <c r="AD209" s="38"/>
      <c r="AE209" s="38"/>
      <c r="AR209" s="223" t="s">
        <v>149</v>
      </c>
      <c r="AT209" s="223" t="s">
        <v>144</v>
      </c>
      <c r="AU209" s="223" t="s">
        <v>80</v>
      </c>
      <c r="AY209" s="17" t="s">
        <v>142</v>
      </c>
      <c r="BE209" s="224">
        <f>IF(N209="základní",J209,0)</f>
        <v>0</v>
      </c>
      <c r="BF209" s="224">
        <f>IF(N209="snížená",J209,0)</f>
        <v>0</v>
      </c>
      <c r="BG209" s="224">
        <f>IF(N209="zákl. přenesená",J209,0)</f>
        <v>0</v>
      </c>
      <c r="BH209" s="224">
        <f>IF(N209="sníž. přenesená",J209,0)</f>
        <v>0</v>
      </c>
      <c r="BI209" s="224">
        <f>IF(N209="nulová",J209,0)</f>
        <v>0</v>
      </c>
      <c r="BJ209" s="17" t="s">
        <v>78</v>
      </c>
      <c r="BK209" s="224">
        <f>ROUND(I209*H209,2)</f>
        <v>0</v>
      </c>
      <c r="BL209" s="17" t="s">
        <v>149</v>
      </c>
      <c r="BM209" s="223" t="s">
        <v>303</v>
      </c>
    </row>
    <row r="210" spans="1:47" s="2" customFormat="1" ht="12">
      <c r="A210" s="38"/>
      <c r="B210" s="39"/>
      <c r="C210" s="40"/>
      <c r="D210" s="225" t="s">
        <v>151</v>
      </c>
      <c r="E210" s="40"/>
      <c r="F210" s="226" t="s">
        <v>304</v>
      </c>
      <c r="G210" s="40"/>
      <c r="H210" s="40"/>
      <c r="I210" s="227"/>
      <c r="J210" s="40"/>
      <c r="K210" s="40"/>
      <c r="L210" s="44"/>
      <c r="M210" s="228"/>
      <c r="N210" s="229"/>
      <c r="O210" s="84"/>
      <c r="P210" s="84"/>
      <c r="Q210" s="84"/>
      <c r="R210" s="84"/>
      <c r="S210" s="84"/>
      <c r="T210" s="85"/>
      <c r="U210" s="38"/>
      <c r="V210" s="38"/>
      <c r="W210" s="38"/>
      <c r="X210" s="38"/>
      <c r="Y210" s="38"/>
      <c r="Z210" s="38"/>
      <c r="AA210" s="38"/>
      <c r="AB210" s="38"/>
      <c r="AC210" s="38"/>
      <c r="AD210" s="38"/>
      <c r="AE210" s="38"/>
      <c r="AT210" s="17" t="s">
        <v>151</v>
      </c>
      <c r="AU210" s="17" t="s">
        <v>80</v>
      </c>
    </row>
    <row r="211" spans="1:47" s="2" customFormat="1" ht="12">
      <c r="A211" s="38"/>
      <c r="B211" s="39"/>
      <c r="C211" s="40"/>
      <c r="D211" s="225" t="s">
        <v>153</v>
      </c>
      <c r="E211" s="40"/>
      <c r="F211" s="230" t="s">
        <v>305</v>
      </c>
      <c r="G211" s="40"/>
      <c r="H211" s="40"/>
      <c r="I211" s="227"/>
      <c r="J211" s="40"/>
      <c r="K211" s="40"/>
      <c r="L211" s="44"/>
      <c r="M211" s="228"/>
      <c r="N211" s="229"/>
      <c r="O211" s="84"/>
      <c r="P211" s="84"/>
      <c r="Q211" s="84"/>
      <c r="R211" s="84"/>
      <c r="S211" s="84"/>
      <c r="T211" s="85"/>
      <c r="U211" s="38"/>
      <c r="V211" s="38"/>
      <c r="W211" s="38"/>
      <c r="X211" s="38"/>
      <c r="Y211" s="38"/>
      <c r="Z211" s="38"/>
      <c r="AA211" s="38"/>
      <c r="AB211" s="38"/>
      <c r="AC211" s="38"/>
      <c r="AD211" s="38"/>
      <c r="AE211" s="38"/>
      <c r="AT211" s="17" t="s">
        <v>153</v>
      </c>
      <c r="AU211" s="17" t="s">
        <v>80</v>
      </c>
    </row>
    <row r="212" spans="1:51" s="13" customFormat="1" ht="12">
      <c r="A212" s="13"/>
      <c r="B212" s="231"/>
      <c r="C212" s="232"/>
      <c r="D212" s="225" t="s">
        <v>172</v>
      </c>
      <c r="E212" s="233" t="s">
        <v>19</v>
      </c>
      <c r="F212" s="234" t="s">
        <v>306</v>
      </c>
      <c r="G212" s="232"/>
      <c r="H212" s="235">
        <v>6461</v>
      </c>
      <c r="I212" s="236"/>
      <c r="J212" s="232"/>
      <c r="K212" s="232"/>
      <c r="L212" s="237"/>
      <c r="M212" s="238"/>
      <c r="N212" s="239"/>
      <c r="O212" s="239"/>
      <c r="P212" s="239"/>
      <c r="Q212" s="239"/>
      <c r="R212" s="239"/>
      <c r="S212" s="239"/>
      <c r="T212" s="240"/>
      <c r="U212" s="13"/>
      <c r="V212" s="13"/>
      <c r="W212" s="13"/>
      <c r="X212" s="13"/>
      <c r="Y212" s="13"/>
      <c r="Z212" s="13"/>
      <c r="AA212" s="13"/>
      <c r="AB212" s="13"/>
      <c r="AC212" s="13"/>
      <c r="AD212" s="13"/>
      <c r="AE212" s="13"/>
      <c r="AT212" s="241" t="s">
        <v>172</v>
      </c>
      <c r="AU212" s="241" t="s">
        <v>80</v>
      </c>
      <c r="AV212" s="13" t="s">
        <v>80</v>
      </c>
      <c r="AW212" s="13" t="s">
        <v>33</v>
      </c>
      <c r="AX212" s="13" t="s">
        <v>78</v>
      </c>
      <c r="AY212" s="241" t="s">
        <v>142</v>
      </c>
    </row>
    <row r="213" spans="1:65" s="2" customFormat="1" ht="24.15" customHeight="1">
      <c r="A213" s="38"/>
      <c r="B213" s="39"/>
      <c r="C213" s="212" t="s">
        <v>307</v>
      </c>
      <c r="D213" s="212" t="s">
        <v>144</v>
      </c>
      <c r="E213" s="213" t="s">
        <v>308</v>
      </c>
      <c r="F213" s="214" t="s">
        <v>309</v>
      </c>
      <c r="G213" s="215" t="s">
        <v>157</v>
      </c>
      <c r="H213" s="216">
        <v>730</v>
      </c>
      <c r="I213" s="217"/>
      <c r="J213" s="218">
        <f>ROUND(I213*H213,2)</f>
        <v>0</v>
      </c>
      <c r="K213" s="214" t="s">
        <v>148</v>
      </c>
      <c r="L213" s="44"/>
      <c r="M213" s="219" t="s">
        <v>19</v>
      </c>
      <c r="N213" s="220" t="s">
        <v>42</v>
      </c>
      <c r="O213" s="84"/>
      <c r="P213" s="221">
        <f>O213*H213</f>
        <v>0</v>
      </c>
      <c r="Q213" s="221">
        <v>0</v>
      </c>
      <c r="R213" s="221">
        <f>Q213*H213</f>
        <v>0</v>
      </c>
      <c r="S213" s="221">
        <v>0</v>
      </c>
      <c r="T213" s="222">
        <f>S213*H213</f>
        <v>0</v>
      </c>
      <c r="U213" s="38"/>
      <c r="V213" s="38"/>
      <c r="W213" s="38"/>
      <c r="X213" s="38"/>
      <c r="Y213" s="38"/>
      <c r="Z213" s="38"/>
      <c r="AA213" s="38"/>
      <c r="AB213" s="38"/>
      <c r="AC213" s="38"/>
      <c r="AD213" s="38"/>
      <c r="AE213" s="38"/>
      <c r="AR213" s="223" t="s">
        <v>149</v>
      </c>
      <c r="AT213" s="223" t="s">
        <v>144</v>
      </c>
      <c r="AU213" s="223" t="s">
        <v>80</v>
      </c>
      <c r="AY213" s="17" t="s">
        <v>142</v>
      </c>
      <c r="BE213" s="224">
        <f>IF(N213="základní",J213,0)</f>
        <v>0</v>
      </c>
      <c r="BF213" s="224">
        <f>IF(N213="snížená",J213,0)</f>
        <v>0</v>
      </c>
      <c r="BG213" s="224">
        <f>IF(N213="zákl. přenesená",J213,0)</f>
        <v>0</v>
      </c>
      <c r="BH213" s="224">
        <f>IF(N213="sníž. přenesená",J213,0)</f>
        <v>0</v>
      </c>
      <c r="BI213" s="224">
        <f>IF(N213="nulová",J213,0)</f>
        <v>0</v>
      </c>
      <c r="BJ213" s="17" t="s">
        <v>78</v>
      </c>
      <c r="BK213" s="224">
        <f>ROUND(I213*H213,2)</f>
        <v>0</v>
      </c>
      <c r="BL213" s="17" t="s">
        <v>149</v>
      </c>
      <c r="BM213" s="223" t="s">
        <v>310</v>
      </c>
    </row>
    <row r="214" spans="1:47" s="2" customFormat="1" ht="12">
      <c r="A214" s="38"/>
      <c r="B214" s="39"/>
      <c r="C214" s="40"/>
      <c r="D214" s="225" t="s">
        <v>151</v>
      </c>
      <c r="E214" s="40"/>
      <c r="F214" s="226" t="s">
        <v>311</v>
      </c>
      <c r="G214" s="40"/>
      <c r="H214" s="40"/>
      <c r="I214" s="227"/>
      <c r="J214" s="40"/>
      <c r="K214" s="40"/>
      <c r="L214" s="44"/>
      <c r="M214" s="228"/>
      <c r="N214" s="229"/>
      <c r="O214" s="84"/>
      <c r="P214" s="84"/>
      <c r="Q214" s="84"/>
      <c r="R214" s="84"/>
      <c r="S214" s="84"/>
      <c r="T214" s="85"/>
      <c r="U214" s="38"/>
      <c r="V214" s="38"/>
      <c r="W214" s="38"/>
      <c r="X214" s="38"/>
      <c r="Y214" s="38"/>
      <c r="Z214" s="38"/>
      <c r="AA214" s="38"/>
      <c r="AB214" s="38"/>
      <c r="AC214" s="38"/>
      <c r="AD214" s="38"/>
      <c r="AE214" s="38"/>
      <c r="AT214" s="17" t="s">
        <v>151</v>
      </c>
      <c r="AU214" s="17" t="s">
        <v>80</v>
      </c>
    </row>
    <row r="215" spans="1:47" s="2" customFormat="1" ht="12">
      <c r="A215" s="38"/>
      <c r="B215" s="39"/>
      <c r="C215" s="40"/>
      <c r="D215" s="225" t="s">
        <v>153</v>
      </c>
      <c r="E215" s="40"/>
      <c r="F215" s="230" t="s">
        <v>305</v>
      </c>
      <c r="G215" s="40"/>
      <c r="H215" s="40"/>
      <c r="I215" s="227"/>
      <c r="J215" s="40"/>
      <c r="K215" s="40"/>
      <c r="L215" s="44"/>
      <c r="M215" s="228"/>
      <c r="N215" s="229"/>
      <c r="O215" s="84"/>
      <c r="P215" s="84"/>
      <c r="Q215" s="84"/>
      <c r="R215" s="84"/>
      <c r="S215" s="84"/>
      <c r="T215" s="85"/>
      <c r="U215" s="38"/>
      <c r="V215" s="38"/>
      <c r="W215" s="38"/>
      <c r="X215" s="38"/>
      <c r="Y215" s="38"/>
      <c r="Z215" s="38"/>
      <c r="AA215" s="38"/>
      <c r="AB215" s="38"/>
      <c r="AC215" s="38"/>
      <c r="AD215" s="38"/>
      <c r="AE215" s="38"/>
      <c r="AT215" s="17" t="s">
        <v>153</v>
      </c>
      <c r="AU215" s="17" t="s">
        <v>80</v>
      </c>
    </row>
    <row r="216" spans="1:51" s="13" customFormat="1" ht="12">
      <c r="A216" s="13"/>
      <c r="B216" s="231"/>
      <c r="C216" s="232"/>
      <c r="D216" s="225" t="s">
        <v>172</v>
      </c>
      <c r="E216" s="233" t="s">
        <v>19</v>
      </c>
      <c r="F216" s="234" t="s">
        <v>312</v>
      </c>
      <c r="G216" s="232"/>
      <c r="H216" s="235">
        <v>730</v>
      </c>
      <c r="I216" s="236"/>
      <c r="J216" s="232"/>
      <c r="K216" s="232"/>
      <c r="L216" s="237"/>
      <c r="M216" s="238"/>
      <c r="N216" s="239"/>
      <c r="O216" s="239"/>
      <c r="P216" s="239"/>
      <c r="Q216" s="239"/>
      <c r="R216" s="239"/>
      <c r="S216" s="239"/>
      <c r="T216" s="240"/>
      <c r="U216" s="13"/>
      <c r="V216" s="13"/>
      <c r="W216" s="13"/>
      <c r="X216" s="13"/>
      <c r="Y216" s="13"/>
      <c r="Z216" s="13"/>
      <c r="AA216" s="13"/>
      <c r="AB216" s="13"/>
      <c r="AC216" s="13"/>
      <c r="AD216" s="13"/>
      <c r="AE216" s="13"/>
      <c r="AT216" s="241" t="s">
        <v>172</v>
      </c>
      <c r="AU216" s="241" t="s">
        <v>80</v>
      </c>
      <c r="AV216" s="13" t="s">
        <v>80</v>
      </c>
      <c r="AW216" s="13" t="s">
        <v>33</v>
      </c>
      <c r="AX216" s="13" t="s">
        <v>78</v>
      </c>
      <c r="AY216" s="241" t="s">
        <v>142</v>
      </c>
    </row>
    <row r="217" spans="1:65" s="2" customFormat="1" ht="14.4" customHeight="1">
      <c r="A217" s="38"/>
      <c r="B217" s="39"/>
      <c r="C217" s="253" t="s">
        <v>313</v>
      </c>
      <c r="D217" s="253" t="s">
        <v>275</v>
      </c>
      <c r="E217" s="254" t="s">
        <v>314</v>
      </c>
      <c r="F217" s="255" t="s">
        <v>315</v>
      </c>
      <c r="G217" s="256" t="s">
        <v>181</v>
      </c>
      <c r="H217" s="257">
        <v>12.947</v>
      </c>
      <c r="I217" s="258"/>
      <c r="J217" s="259">
        <f>ROUND(I217*H217,2)</f>
        <v>0</v>
      </c>
      <c r="K217" s="255" t="s">
        <v>148</v>
      </c>
      <c r="L217" s="260"/>
      <c r="M217" s="261" t="s">
        <v>19</v>
      </c>
      <c r="N217" s="262" t="s">
        <v>42</v>
      </c>
      <c r="O217" s="84"/>
      <c r="P217" s="221">
        <f>O217*H217</f>
        <v>0</v>
      </c>
      <c r="Q217" s="221">
        <v>0.22</v>
      </c>
      <c r="R217" s="221">
        <f>Q217*H217</f>
        <v>2.84834</v>
      </c>
      <c r="S217" s="221">
        <v>0</v>
      </c>
      <c r="T217" s="222">
        <f>S217*H217</f>
        <v>0</v>
      </c>
      <c r="U217" s="38"/>
      <c r="V217" s="38"/>
      <c r="W217" s="38"/>
      <c r="X217" s="38"/>
      <c r="Y217" s="38"/>
      <c r="Z217" s="38"/>
      <c r="AA217" s="38"/>
      <c r="AB217" s="38"/>
      <c r="AC217" s="38"/>
      <c r="AD217" s="38"/>
      <c r="AE217" s="38"/>
      <c r="AR217" s="223" t="s">
        <v>201</v>
      </c>
      <c r="AT217" s="223" t="s">
        <v>275</v>
      </c>
      <c r="AU217" s="223" t="s">
        <v>80</v>
      </c>
      <c r="AY217" s="17" t="s">
        <v>142</v>
      </c>
      <c r="BE217" s="224">
        <f>IF(N217="základní",J217,0)</f>
        <v>0</v>
      </c>
      <c r="BF217" s="224">
        <f>IF(N217="snížená",J217,0)</f>
        <v>0</v>
      </c>
      <c r="BG217" s="224">
        <f>IF(N217="zákl. přenesená",J217,0)</f>
        <v>0</v>
      </c>
      <c r="BH217" s="224">
        <f>IF(N217="sníž. přenesená",J217,0)</f>
        <v>0</v>
      </c>
      <c r="BI217" s="224">
        <f>IF(N217="nulová",J217,0)</f>
        <v>0</v>
      </c>
      <c r="BJ217" s="17" t="s">
        <v>78</v>
      </c>
      <c r="BK217" s="224">
        <f>ROUND(I217*H217,2)</f>
        <v>0</v>
      </c>
      <c r="BL217" s="17" t="s">
        <v>149</v>
      </c>
      <c r="BM217" s="223" t="s">
        <v>316</v>
      </c>
    </row>
    <row r="218" spans="1:47" s="2" customFormat="1" ht="12">
      <c r="A218" s="38"/>
      <c r="B218" s="39"/>
      <c r="C218" s="40"/>
      <c r="D218" s="225" t="s">
        <v>151</v>
      </c>
      <c r="E218" s="40"/>
      <c r="F218" s="226" t="s">
        <v>315</v>
      </c>
      <c r="G218" s="40"/>
      <c r="H218" s="40"/>
      <c r="I218" s="227"/>
      <c r="J218" s="40"/>
      <c r="K218" s="40"/>
      <c r="L218" s="44"/>
      <c r="M218" s="228"/>
      <c r="N218" s="229"/>
      <c r="O218" s="84"/>
      <c r="P218" s="84"/>
      <c r="Q218" s="84"/>
      <c r="R218" s="84"/>
      <c r="S218" s="84"/>
      <c r="T218" s="85"/>
      <c r="U218" s="38"/>
      <c r="V218" s="38"/>
      <c r="W218" s="38"/>
      <c r="X218" s="38"/>
      <c r="Y218" s="38"/>
      <c r="Z218" s="38"/>
      <c r="AA218" s="38"/>
      <c r="AB218" s="38"/>
      <c r="AC218" s="38"/>
      <c r="AD218" s="38"/>
      <c r="AE218" s="38"/>
      <c r="AT218" s="17" t="s">
        <v>151</v>
      </c>
      <c r="AU218" s="17" t="s">
        <v>80</v>
      </c>
    </row>
    <row r="219" spans="1:51" s="13" customFormat="1" ht="12">
      <c r="A219" s="13"/>
      <c r="B219" s="231"/>
      <c r="C219" s="232"/>
      <c r="D219" s="225" t="s">
        <v>172</v>
      </c>
      <c r="E219" s="233" t="s">
        <v>19</v>
      </c>
      <c r="F219" s="234" t="s">
        <v>317</v>
      </c>
      <c r="G219" s="232"/>
      <c r="H219" s="235">
        <v>207.15</v>
      </c>
      <c r="I219" s="236"/>
      <c r="J219" s="232"/>
      <c r="K219" s="232"/>
      <c r="L219" s="237"/>
      <c r="M219" s="238"/>
      <c r="N219" s="239"/>
      <c r="O219" s="239"/>
      <c r="P219" s="239"/>
      <c r="Q219" s="239"/>
      <c r="R219" s="239"/>
      <c r="S219" s="239"/>
      <c r="T219" s="240"/>
      <c r="U219" s="13"/>
      <c r="V219" s="13"/>
      <c r="W219" s="13"/>
      <c r="X219" s="13"/>
      <c r="Y219" s="13"/>
      <c r="Z219" s="13"/>
      <c r="AA219" s="13"/>
      <c r="AB219" s="13"/>
      <c r="AC219" s="13"/>
      <c r="AD219" s="13"/>
      <c r="AE219" s="13"/>
      <c r="AT219" s="241" t="s">
        <v>172</v>
      </c>
      <c r="AU219" s="241" t="s">
        <v>80</v>
      </c>
      <c r="AV219" s="13" t="s">
        <v>80</v>
      </c>
      <c r="AW219" s="13" t="s">
        <v>33</v>
      </c>
      <c r="AX219" s="13" t="s">
        <v>78</v>
      </c>
      <c r="AY219" s="241" t="s">
        <v>142</v>
      </c>
    </row>
    <row r="220" spans="1:51" s="13" customFormat="1" ht="12">
      <c r="A220" s="13"/>
      <c r="B220" s="231"/>
      <c r="C220" s="232"/>
      <c r="D220" s="225" t="s">
        <v>172</v>
      </c>
      <c r="E220" s="232"/>
      <c r="F220" s="234" t="s">
        <v>318</v>
      </c>
      <c r="G220" s="232"/>
      <c r="H220" s="235">
        <v>12.947</v>
      </c>
      <c r="I220" s="236"/>
      <c r="J220" s="232"/>
      <c r="K220" s="232"/>
      <c r="L220" s="237"/>
      <c r="M220" s="238"/>
      <c r="N220" s="239"/>
      <c r="O220" s="239"/>
      <c r="P220" s="239"/>
      <c r="Q220" s="239"/>
      <c r="R220" s="239"/>
      <c r="S220" s="239"/>
      <c r="T220" s="240"/>
      <c r="U220" s="13"/>
      <c r="V220" s="13"/>
      <c r="W220" s="13"/>
      <c r="X220" s="13"/>
      <c r="Y220" s="13"/>
      <c r="Z220" s="13"/>
      <c r="AA220" s="13"/>
      <c r="AB220" s="13"/>
      <c r="AC220" s="13"/>
      <c r="AD220" s="13"/>
      <c r="AE220" s="13"/>
      <c r="AT220" s="241" t="s">
        <v>172</v>
      </c>
      <c r="AU220" s="241" t="s">
        <v>80</v>
      </c>
      <c r="AV220" s="13" t="s">
        <v>80</v>
      </c>
      <c r="AW220" s="13" t="s">
        <v>4</v>
      </c>
      <c r="AX220" s="13" t="s">
        <v>78</v>
      </c>
      <c r="AY220" s="241" t="s">
        <v>142</v>
      </c>
    </row>
    <row r="221" spans="1:65" s="2" customFormat="1" ht="24.15" customHeight="1">
      <c r="A221" s="38"/>
      <c r="B221" s="39"/>
      <c r="C221" s="212" t="s">
        <v>319</v>
      </c>
      <c r="D221" s="212" t="s">
        <v>144</v>
      </c>
      <c r="E221" s="213" t="s">
        <v>320</v>
      </c>
      <c r="F221" s="214" t="s">
        <v>321</v>
      </c>
      <c r="G221" s="215" t="s">
        <v>157</v>
      </c>
      <c r="H221" s="216">
        <v>460</v>
      </c>
      <c r="I221" s="217"/>
      <c r="J221" s="218">
        <f>ROUND(I221*H221,2)</f>
        <v>0</v>
      </c>
      <c r="K221" s="214" t="s">
        <v>148</v>
      </c>
      <c r="L221" s="44"/>
      <c r="M221" s="219" t="s">
        <v>19</v>
      </c>
      <c r="N221" s="220" t="s">
        <v>42</v>
      </c>
      <c r="O221" s="84"/>
      <c r="P221" s="221">
        <f>O221*H221</f>
        <v>0</v>
      </c>
      <c r="Q221" s="221">
        <v>0</v>
      </c>
      <c r="R221" s="221">
        <f>Q221*H221</f>
        <v>0</v>
      </c>
      <c r="S221" s="221">
        <v>0</v>
      </c>
      <c r="T221" s="222">
        <f>S221*H221</f>
        <v>0</v>
      </c>
      <c r="U221" s="38"/>
      <c r="V221" s="38"/>
      <c r="W221" s="38"/>
      <c r="X221" s="38"/>
      <c r="Y221" s="38"/>
      <c r="Z221" s="38"/>
      <c r="AA221" s="38"/>
      <c r="AB221" s="38"/>
      <c r="AC221" s="38"/>
      <c r="AD221" s="38"/>
      <c r="AE221" s="38"/>
      <c r="AR221" s="223" t="s">
        <v>149</v>
      </c>
      <c r="AT221" s="223" t="s">
        <v>144</v>
      </c>
      <c r="AU221" s="223" t="s">
        <v>80</v>
      </c>
      <c r="AY221" s="17" t="s">
        <v>142</v>
      </c>
      <c r="BE221" s="224">
        <f>IF(N221="základní",J221,0)</f>
        <v>0</v>
      </c>
      <c r="BF221" s="224">
        <f>IF(N221="snížená",J221,0)</f>
        <v>0</v>
      </c>
      <c r="BG221" s="224">
        <f>IF(N221="zákl. přenesená",J221,0)</f>
        <v>0</v>
      </c>
      <c r="BH221" s="224">
        <f>IF(N221="sníž. přenesená",J221,0)</f>
        <v>0</v>
      </c>
      <c r="BI221" s="224">
        <f>IF(N221="nulová",J221,0)</f>
        <v>0</v>
      </c>
      <c r="BJ221" s="17" t="s">
        <v>78</v>
      </c>
      <c r="BK221" s="224">
        <f>ROUND(I221*H221,2)</f>
        <v>0</v>
      </c>
      <c r="BL221" s="17" t="s">
        <v>149</v>
      </c>
      <c r="BM221" s="223" t="s">
        <v>322</v>
      </c>
    </row>
    <row r="222" spans="1:47" s="2" customFormat="1" ht="12">
      <c r="A222" s="38"/>
      <c r="B222" s="39"/>
      <c r="C222" s="40"/>
      <c r="D222" s="225" t="s">
        <v>151</v>
      </c>
      <c r="E222" s="40"/>
      <c r="F222" s="226" t="s">
        <v>323</v>
      </c>
      <c r="G222" s="40"/>
      <c r="H222" s="40"/>
      <c r="I222" s="227"/>
      <c r="J222" s="40"/>
      <c r="K222" s="40"/>
      <c r="L222" s="44"/>
      <c r="M222" s="228"/>
      <c r="N222" s="229"/>
      <c r="O222" s="84"/>
      <c r="P222" s="84"/>
      <c r="Q222" s="84"/>
      <c r="R222" s="84"/>
      <c r="S222" s="84"/>
      <c r="T222" s="85"/>
      <c r="U222" s="38"/>
      <c r="V222" s="38"/>
      <c r="W222" s="38"/>
      <c r="X222" s="38"/>
      <c r="Y222" s="38"/>
      <c r="Z222" s="38"/>
      <c r="AA222" s="38"/>
      <c r="AB222" s="38"/>
      <c r="AC222" s="38"/>
      <c r="AD222" s="38"/>
      <c r="AE222" s="38"/>
      <c r="AT222" s="17" t="s">
        <v>151</v>
      </c>
      <c r="AU222" s="17" t="s">
        <v>80</v>
      </c>
    </row>
    <row r="223" spans="1:47" s="2" customFormat="1" ht="12">
      <c r="A223" s="38"/>
      <c r="B223" s="39"/>
      <c r="C223" s="40"/>
      <c r="D223" s="225" t="s">
        <v>153</v>
      </c>
      <c r="E223" s="40"/>
      <c r="F223" s="230" t="s">
        <v>324</v>
      </c>
      <c r="G223" s="40"/>
      <c r="H223" s="40"/>
      <c r="I223" s="227"/>
      <c r="J223" s="40"/>
      <c r="K223" s="40"/>
      <c r="L223" s="44"/>
      <c r="M223" s="228"/>
      <c r="N223" s="229"/>
      <c r="O223" s="84"/>
      <c r="P223" s="84"/>
      <c r="Q223" s="84"/>
      <c r="R223" s="84"/>
      <c r="S223" s="84"/>
      <c r="T223" s="85"/>
      <c r="U223" s="38"/>
      <c r="V223" s="38"/>
      <c r="W223" s="38"/>
      <c r="X223" s="38"/>
      <c r="Y223" s="38"/>
      <c r="Z223" s="38"/>
      <c r="AA223" s="38"/>
      <c r="AB223" s="38"/>
      <c r="AC223" s="38"/>
      <c r="AD223" s="38"/>
      <c r="AE223" s="38"/>
      <c r="AT223" s="17" t="s">
        <v>153</v>
      </c>
      <c r="AU223" s="17" t="s">
        <v>80</v>
      </c>
    </row>
    <row r="224" spans="1:51" s="13" customFormat="1" ht="12">
      <c r="A224" s="13"/>
      <c r="B224" s="231"/>
      <c r="C224" s="232"/>
      <c r="D224" s="225" t="s">
        <v>172</v>
      </c>
      <c r="E224" s="233" t="s">
        <v>19</v>
      </c>
      <c r="F224" s="234" t="s">
        <v>325</v>
      </c>
      <c r="G224" s="232"/>
      <c r="H224" s="235">
        <v>460</v>
      </c>
      <c r="I224" s="236"/>
      <c r="J224" s="232"/>
      <c r="K224" s="232"/>
      <c r="L224" s="237"/>
      <c r="M224" s="238"/>
      <c r="N224" s="239"/>
      <c r="O224" s="239"/>
      <c r="P224" s="239"/>
      <c r="Q224" s="239"/>
      <c r="R224" s="239"/>
      <c r="S224" s="239"/>
      <c r="T224" s="240"/>
      <c r="U224" s="13"/>
      <c r="V224" s="13"/>
      <c r="W224" s="13"/>
      <c r="X224" s="13"/>
      <c r="Y224" s="13"/>
      <c r="Z224" s="13"/>
      <c r="AA224" s="13"/>
      <c r="AB224" s="13"/>
      <c r="AC224" s="13"/>
      <c r="AD224" s="13"/>
      <c r="AE224" s="13"/>
      <c r="AT224" s="241" t="s">
        <v>172</v>
      </c>
      <c r="AU224" s="241" t="s">
        <v>80</v>
      </c>
      <c r="AV224" s="13" t="s">
        <v>80</v>
      </c>
      <c r="AW224" s="13" t="s">
        <v>33</v>
      </c>
      <c r="AX224" s="13" t="s">
        <v>78</v>
      </c>
      <c r="AY224" s="241" t="s">
        <v>142</v>
      </c>
    </row>
    <row r="225" spans="1:65" s="2" customFormat="1" ht="24.15" customHeight="1">
      <c r="A225" s="38"/>
      <c r="B225" s="39"/>
      <c r="C225" s="212" t="s">
        <v>326</v>
      </c>
      <c r="D225" s="212" t="s">
        <v>144</v>
      </c>
      <c r="E225" s="213" t="s">
        <v>327</v>
      </c>
      <c r="F225" s="214" t="s">
        <v>328</v>
      </c>
      <c r="G225" s="215" t="s">
        <v>147</v>
      </c>
      <c r="H225" s="216">
        <v>6131</v>
      </c>
      <c r="I225" s="217"/>
      <c r="J225" s="218">
        <f>ROUND(I225*H225,2)</f>
        <v>0</v>
      </c>
      <c r="K225" s="214" t="s">
        <v>148</v>
      </c>
      <c r="L225" s="44"/>
      <c r="M225" s="219" t="s">
        <v>19</v>
      </c>
      <c r="N225" s="220" t="s">
        <v>42</v>
      </c>
      <c r="O225" s="84"/>
      <c r="P225" s="221">
        <f>O225*H225</f>
        <v>0</v>
      </c>
      <c r="Q225" s="221">
        <v>0.0003485</v>
      </c>
      <c r="R225" s="221">
        <f>Q225*H225</f>
        <v>2.1366535</v>
      </c>
      <c r="S225" s="221">
        <v>0</v>
      </c>
      <c r="T225" s="222">
        <f>S225*H225</f>
        <v>0</v>
      </c>
      <c r="U225" s="38"/>
      <c r="V225" s="38"/>
      <c r="W225" s="38"/>
      <c r="X225" s="38"/>
      <c r="Y225" s="38"/>
      <c r="Z225" s="38"/>
      <c r="AA225" s="38"/>
      <c r="AB225" s="38"/>
      <c r="AC225" s="38"/>
      <c r="AD225" s="38"/>
      <c r="AE225" s="38"/>
      <c r="AR225" s="223" t="s">
        <v>149</v>
      </c>
      <c r="AT225" s="223" t="s">
        <v>144</v>
      </c>
      <c r="AU225" s="223" t="s">
        <v>80</v>
      </c>
      <c r="AY225" s="17" t="s">
        <v>142</v>
      </c>
      <c r="BE225" s="224">
        <f>IF(N225="základní",J225,0)</f>
        <v>0</v>
      </c>
      <c r="BF225" s="224">
        <f>IF(N225="snížená",J225,0)</f>
        <v>0</v>
      </c>
      <c r="BG225" s="224">
        <f>IF(N225="zákl. přenesená",J225,0)</f>
        <v>0</v>
      </c>
      <c r="BH225" s="224">
        <f>IF(N225="sníž. přenesená",J225,0)</f>
        <v>0</v>
      </c>
      <c r="BI225" s="224">
        <f>IF(N225="nulová",J225,0)</f>
        <v>0</v>
      </c>
      <c r="BJ225" s="17" t="s">
        <v>78</v>
      </c>
      <c r="BK225" s="224">
        <f>ROUND(I225*H225,2)</f>
        <v>0</v>
      </c>
      <c r="BL225" s="17" t="s">
        <v>149</v>
      </c>
      <c r="BM225" s="223" t="s">
        <v>329</v>
      </c>
    </row>
    <row r="226" spans="1:47" s="2" customFormat="1" ht="12">
      <c r="A226" s="38"/>
      <c r="B226" s="39"/>
      <c r="C226" s="40"/>
      <c r="D226" s="225" t="s">
        <v>151</v>
      </c>
      <c r="E226" s="40"/>
      <c r="F226" s="226" t="s">
        <v>330</v>
      </c>
      <c r="G226" s="40"/>
      <c r="H226" s="40"/>
      <c r="I226" s="227"/>
      <c r="J226" s="40"/>
      <c r="K226" s="40"/>
      <c r="L226" s="44"/>
      <c r="M226" s="228"/>
      <c r="N226" s="229"/>
      <c r="O226" s="84"/>
      <c r="P226" s="84"/>
      <c r="Q226" s="84"/>
      <c r="R226" s="84"/>
      <c r="S226" s="84"/>
      <c r="T226" s="85"/>
      <c r="U226" s="38"/>
      <c r="V226" s="38"/>
      <c r="W226" s="38"/>
      <c r="X226" s="38"/>
      <c r="Y226" s="38"/>
      <c r="Z226" s="38"/>
      <c r="AA226" s="38"/>
      <c r="AB226" s="38"/>
      <c r="AC226" s="38"/>
      <c r="AD226" s="38"/>
      <c r="AE226" s="38"/>
      <c r="AT226" s="17" t="s">
        <v>151</v>
      </c>
      <c r="AU226" s="17" t="s">
        <v>80</v>
      </c>
    </row>
    <row r="227" spans="1:47" s="2" customFormat="1" ht="12">
      <c r="A227" s="38"/>
      <c r="B227" s="39"/>
      <c r="C227" s="40"/>
      <c r="D227" s="225" t="s">
        <v>153</v>
      </c>
      <c r="E227" s="40"/>
      <c r="F227" s="230" t="s">
        <v>331</v>
      </c>
      <c r="G227" s="40"/>
      <c r="H227" s="40"/>
      <c r="I227" s="227"/>
      <c r="J227" s="40"/>
      <c r="K227" s="40"/>
      <c r="L227" s="44"/>
      <c r="M227" s="228"/>
      <c r="N227" s="229"/>
      <c r="O227" s="84"/>
      <c r="P227" s="84"/>
      <c r="Q227" s="84"/>
      <c r="R227" s="84"/>
      <c r="S227" s="84"/>
      <c r="T227" s="85"/>
      <c r="U227" s="38"/>
      <c r="V227" s="38"/>
      <c r="W227" s="38"/>
      <c r="X227" s="38"/>
      <c r="Y227" s="38"/>
      <c r="Z227" s="38"/>
      <c r="AA227" s="38"/>
      <c r="AB227" s="38"/>
      <c r="AC227" s="38"/>
      <c r="AD227" s="38"/>
      <c r="AE227" s="38"/>
      <c r="AT227" s="17" t="s">
        <v>153</v>
      </c>
      <c r="AU227" s="17" t="s">
        <v>80</v>
      </c>
    </row>
    <row r="228" spans="1:65" s="2" customFormat="1" ht="24.15" customHeight="1">
      <c r="A228" s="38"/>
      <c r="B228" s="39"/>
      <c r="C228" s="212" t="s">
        <v>332</v>
      </c>
      <c r="D228" s="212" t="s">
        <v>144</v>
      </c>
      <c r="E228" s="213" t="s">
        <v>333</v>
      </c>
      <c r="F228" s="214" t="s">
        <v>334</v>
      </c>
      <c r="G228" s="215" t="s">
        <v>157</v>
      </c>
      <c r="H228" s="216">
        <v>330</v>
      </c>
      <c r="I228" s="217"/>
      <c r="J228" s="218">
        <f>ROUND(I228*H228,2)</f>
        <v>0</v>
      </c>
      <c r="K228" s="214" t="s">
        <v>148</v>
      </c>
      <c r="L228" s="44"/>
      <c r="M228" s="219" t="s">
        <v>19</v>
      </c>
      <c r="N228" s="220" t="s">
        <v>42</v>
      </c>
      <c r="O228" s="84"/>
      <c r="P228" s="221">
        <f>O228*H228</f>
        <v>0</v>
      </c>
      <c r="Q228" s="221">
        <v>0</v>
      </c>
      <c r="R228" s="221">
        <f>Q228*H228</f>
        <v>0</v>
      </c>
      <c r="S228" s="221">
        <v>0</v>
      </c>
      <c r="T228" s="222">
        <f>S228*H228</f>
        <v>0</v>
      </c>
      <c r="U228" s="38"/>
      <c r="V228" s="38"/>
      <c r="W228" s="38"/>
      <c r="X228" s="38"/>
      <c r="Y228" s="38"/>
      <c r="Z228" s="38"/>
      <c r="AA228" s="38"/>
      <c r="AB228" s="38"/>
      <c r="AC228" s="38"/>
      <c r="AD228" s="38"/>
      <c r="AE228" s="38"/>
      <c r="AR228" s="223" t="s">
        <v>149</v>
      </c>
      <c r="AT228" s="223" t="s">
        <v>144</v>
      </c>
      <c r="AU228" s="223" t="s">
        <v>80</v>
      </c>
      <c r="AY228" s="17" t="s">
        <v>142</v>
      </c>
      <c r="BE228" s="224">
        <f>IF(N228="základní",J228,0)</f>
        <v>0</v>
      </c>
      <c r="BF228" s="224">
        <f>IF(N228="snížená",J228,0)</f>
        <v>0</v>
      </c>
      <c r="BG228" s="224">
        <f>IF(N228="zákl. přenesená",J228,0)</f>
        <v>0</v>
      </c>
      <c r="BH228" s="224">
        <f>IF(N228="sníž. přenesená",J228,0)</f>
        <v>0</v>
      </c>
      <c r="BI228" s="224">
        <f>IF(N228="nulová",J228,0)</f>
        <v>0</v>
      </c>
      <c r="BJ228" s="17" t="s">
        <v>78</v>
      </c>
      <c r="BK228" s="224">
        <f>ROUND(I228*H228,2)</f>
        <v>0</v>
      </c>
      <c r="BL228" s="17" t="s">
        <v>149</v>
      </c>
      <c r="BM228" s="223" t="s">
        <v>335</v>
      </c>
    </row>
    <row r="229" spans="1:47" s="2" customFormat="1" ht="12">
      <c r="A229" s="38"/>
      <c r="B229" s="39"/>
      <c r="C229" s="40"/>
      <c r="D229" s="225" t="s">
        <v>151</v>
      </c>
      <c r="E229" s="40"/>
      <c r="F229" s="226" t="s">
        <v>336</v>
      </c>
      <c r="G229" s="40"/>
      <c r="H229" s="40"/>
      <c r="I229" s="227"/>
      <c r="J229" s="40"/>
      <c r="K229" s="40"/>
      <c r="L229" s="44"/>
      <c r="M229" s="228"/>
      <c r="N229" s="229"/>
      <c r="O229" s="84"/>
      <c r="P229" s="84"/>
      <c r="Q229" s="84"/>
      <c r="R229" s="84"/>
      <c r="S229" s="84"/>
      <c r="T229" s="85"/>
      <c r="U229" s="38"/>
      <c r="V229" s="38"/>
      <c r="W229" s="38"/>
      <c r="X229" s="38"/>
      <c r="Y229" s="38"/>
      <c r="Z229" s="38"/>
      <c r="AA229" s="38"/>
      <c r="AB229" s="38"/>
      <c r="AC229" s="38"/>
      <c r="AD229" s="38"/>
      <c r="AE229" s="38"/>
      <c r="AT229" s="17" t="s">
        <v>151</v>
      </c>
      <c r="AU229" s="17" t="s">
        <v>80</v>
      </c>
    </row>
    <row r="230" spans="1:47" s="2" customFormat="1" ht="12">
      <c r="A230" s="38"/>
      <c r="B230" s="39"/>
      <c r="C230" s="40"/>
      <c r="D230" s="225" t="s">
        <v>153</v>
      </c>
      <c r="E230" s="40"/>
      <c r="F230" s="230" t="s">
        <v>337</v>
      </c>
      <c r="G230" s="40"/>
      <c r="H230" s="40"/>
      <c r="I230" s="227"/>
      <c r="J230" s="40"/>
      <c r="K230" s="40"/>
      <c r="L230" s="44"/>
      <c r="M230" s="228"/>
      <c r="N230" s="229"/>
      <c r="O230" s="84"/>
      <c r="P230" s="84"/>
      <c r="Q230" s="84"/>
      <c r="R230" s="84"/>
      <c r="S230" s="84"/>
      <c r="T230" s="85"/>
      <c r="U230" s="38"/>
      <c r="V230" s="38"/>
      <c r="W230" s="38"/>
      <c r="X230" s="38"/>
      <c r="Y230" s="38"/>
      <c r="Z230" s="38"/>
      <c r="AA230" s="38"/>
      <c r="AB230" s="38"/>
      <c r="AC230" s="38"/>
      <c r="AD230" s="38"/>
      <c r="AE230" s="38"/>
      <c r="AT230" s="17" t="s">
        <v>153</v>
      </c>
      <c r="AU230" s="17" t="s">
        <v>80</v>
      </c>
    </row>
    <row r="231" spans="1:65" s="2" customFormat="1" ht="24.15" customHeight="1">
      <c r="A231" s="38"/>
      <c r="B231" s="39"/>
      <c r="C231" s="212" t="s">
        <v>338</v>
      </c>
      <c r="D231" s="212" t="s">
        <v>144</v>
      </c>
      <c r="E231" s="213" t="s">
        <v>339</v>
      </c>
      <c r="F231" s="214" t="s">
        <v>340</v>
      </c>
      <c r="G231" s="215" t="s">
        <v>157</v>
      </c>
      <c r="H231" s="216">
        <v>270</v>
      </c>
      <c r="I231" s="217"/>
      <c r="J231" s="218">
        <f>ROUND(I231*H231,2)</f>
        <v>0</v>
      </c>
      <c r="K231" s="214" t="s">
        <v>148</v>
      </c>
      <c r="L231" s="44"/>
      <c r="M231" s="219" t="s">
        <v>19</v>
      </c>
      <c r="N231" s="220" t="s">
        <v>42</v>
      </c>
      <c r="O231" s="84"/>
      <c r="P231" s="221">
        <f>O231*H231</f>
        <v>0</v>
      </c>
      <c r="Q231" s="221">
        <v>0</v>
      </c>
      <c r="R231" s="221">
        <f>Q231*H231</f>
        <v>0</v>
      </c>
      <c r="S231" s="221">
        <v>0</v>
      </c>
      <c r="T231" s="222">
        <f>S231*H231</f>
        <v>0</v>
      </c>
      <c r="U231" s="38"/>
      <c r="V231" s="38"/>
      <c r="W231" s="38"/>
      <c r="X231" s="38"/>
      <c r="Y231" s="38"/>
      <c r="Z231" s="38"/>
      <c r="AA231" s="38"/>
      <c r="AB231" s="38"/>
      <c r="AC231" s="38"/>
      <c r="AD231" s="38"/>
      <c r="AE231" s="38"/>
      <c r="AR231" s="223" t="s">
        <v>149</v>
      </c>
      <c r="AT231" s="223" t="s">
        <v>144</v>
      </c>
      <c r="AU231" s="223" t="s">
        <v>80</v>
      </c>
      <c r="AY231" s="17" t="s">
        <v>142</v>
      </c>
      <c r="BE231" s="224">
        <f>IF(N231="základní",J231,0)</f>
        <v>0</v>
      </c>
      <c r="BF231" s="224">
        <f>IF(N231="snížená",J231,0)</f>
        <v>0</v>
      </c>
      <c r="BG231" s="224">
        <f>IF(N231="zákl. přenesená",J231,0)</f>
        <v>0</v>
      </c>
      <c r="BH231" s="224">
        <f>IF(N231="sníž. přenesená",J231,0)</f>
        <v>0</v>
      </c>
      <c r="BI231" s="224">
        <f>IF(N231="nulová",J231,0)</f>
        <v>0</v>
      </c>
      <c r="BJ231" s="17" t="s">
        <v>78</v>
      </c>
      <c r="BK231" s="224">
        <f>ROUND(I231*H231,2)</f>
        <v>0</v>
      </c>
      <c r="BL231" s="17" t="s">
        <v>149</v>
      </c>
      <c r="BM231" s="223" t="s">
        <v>341</v>
      </c>
    </row>
    <row r="232" spans="1:47" s="2" customFormat="1" ht="12">
      <c r="A232" s="38"/>
      <c r="B232" s="39"/>
      <c r="C232" s="40"/>
      <c r="D232" s="225" t="s">
        <v>151</v>
      </c>
      <c r="E232" s="40"/>
      <c r="F232" s="226" t="s">
        <v>342</v>
      </c>
      <c r="G232" s="40"/>
      <c r="H232" s="40"/>
      <c r="I232" s="227"/>
      <c r="J232" s="40"/>
      <c r="K232" s="40"/>
      <c r="L232" s="44"/>
      <c r="M232" s="228"/>
      <c r="N232" s="229"/>
      <c r="O232" s="84"/>
      <c r="P232" s="84"/>
      <c r="Q232" s="84"/>
      <c r="R232" s="84"/>
      <c r="S232" s="84"/>
      <c r="T232" s="85"/>
      <c r="U232" s="38"/>
      <c r="V232" s="38"/>
      <c r="W232" s="38"/>
      <c r="X232" s="38"/>
      <c r="Y232" s="38"/>
      <c r="Z232" s="38"/>
      <c r="AA232" s="38"/>
      <c r="AB232" s="38"/>
      <c r="AC232" s="38"/>
      <c r="AD232" s="38"/>
      <c r="AE232" s="38"/>
      <c r="AT232" s="17" t="s">
        <v>151</v>
      </c>
      <c r="AU232" s="17" t="s">
        <v>80</v>
      </c>
    </row>
    <row r="233" spans="1:47" s="2" customFormat="1" ht="12">
      <c r="A233" s="38"/>
      <c r="B233" s="39"/>
      <c r="C233" s="40"/>
      <c r="D233" s="225" t="s">
        <v>153</v>
      </c>
      <c r="E233" s="40"/>
      <c r="F233" s="230" t="s">
        <v>337</v>
      </c>
      <c r="G233" s="40"/>
      <c r="H233" s="40"/>
      <c r="I233" s="227"/>
      <c r="J233" s="40"/>
      <c r="K233" s="40"/>
      <c r="L233" s="44"/>
      <c r="M233" s="228"/>
      <c r="N233" s="229"/>
      <c r="O233" s="84"/>
      <c r="P233" s="84"/>
      <c r="Q233" s="84"/>
      <c r="R233" s="84"/>
      <c r="S233" s="84"/>
      <c r="T233" s="85"/>
      <c r="U233" s="38"/>
      <c r="V233" s="38"/>
      <c r="W233" s="38"/>
      <c r="X233" s="38"/>
      <c r="Y233" s="38"/>
      <c r="Z233" s="38"/>
      <c r="AA233" s="38"/>
      <c r="AB233" s="38"/>
      <c r="AC233" s="38"/>
      <c r="AD233" s="38"/>
      <c r="AE233" s="38"/>
      <c r="AT233" s="17" t="s">
        <v>153</v>
      </c>
      <c r="AU233" s="17" t="s">
        <v>80</v>
      </c>
    </row>
    <row r="234" spans="1:65" s="2" customFormat="1" ht="14.4" customHeight="1">
      <c r="A234" s="38"/>
      <c r="B234" s="39"/>
      <c r="C234" s="253" t="s">
        <v>343</v>
      </c>
      <c r="D234" s="253" t="s">
        <v>275</v>
      </c>
      <c r="E234" s="254" t="s">
        <v>344</v>
      </c>
      <c r="F234" s="255" t="s">
        <v>345</v>
      </c>
      <c r="G234" s="256" t="s">
        <v>278</v>
      </c>
      <c r="H234" s="257">
        <v>35.5</v>
      </c>
      <c r="I234" s="258"/>
      <c r="J234" s="259">
        <f>ROUND(I234*H234,2)</f>
        <v>0</v>
      </c>
      <c r="K234" s="255" t="s">
        <v>148</v>
      </c>
      <c r="L234" s="260"/>
      <c r="M234" s="261" t="s">
        <v>19</v>
      </c>
      <c r="N234" s="262" t="s">
        <v>42</v>
      </c>
      <c r="O234" s="84"/>
      <c r="P234" s="221">
        <f>O234*H234</f>
        <v>0</v>
      </c>
      <c r="Q234" s="221">
        <v>0.001</v>
      </c>
      <c r="R234" s="221">
        <f>Q234*H234</f>
        <v>0.035500000000000004</v>
      </c>
      <c r="S234" s="221">
        <v>0</v>
      </c>
      <c r="T234" s="222">
        <f>S234*H234</f>
        <v>0</v>
      </c>
      <c r="U234" s="38"/>
      <c r="V234" s="38"/>
      <c r="W234" s="38"/>
      <c r="X234" s="38"/>
      <c r="Y234" s="38"/>
      <c r="Z234" s="38"/>
      <c r="AA234" s="38"/>
      <c r="AB234" s="38"/>
      <c r="AC234" s="38"/>
      <c r="AD234" s="38"/>
      <c r="AE234" s="38"/>
      <c r="AR234" s="223" t="s">
        <v>201</v>
      </c>
      <c r="AT234" s="223" t="s">
        <v>275</v>
      </c>
      <c r="AU234" s="223" t="s">
        <v>80</v>
      </c>
      <c r="AY234" s="17" t="s">
        <v>142</v>
      </c>
      <c r="BE234" s="224">
        <f>IF(N234="základní",J234,0)</f>
        <v>0</v>
      </c>
      <c r="BF234" s="224">
        <f>IF(N234="snížená",J234,0)</f>
        <v>0</v>
      </c>
      <c r="BG234" s="224">
        <f>IF(N234="zákl. přenesená",J234,0)</f>
        <v>0</v>
      </c>
      <c r="BH234" s="224">
        <f>IF(N234="sníž. přenesená",J234,0)</f>
        <v>0</v>
      </c>
      <c r="BI234" s="224">
        <f>IF(N234="nulová",J234,0)</f>
        <v>0</v>
      </c>
      <c r="BJ234" s="17" t="s">
        <v>78</v>
      </c>
      <c r="BK234" s="224">
        <f>ROUND(I234*H234,2)</f>
        <v>0</v>
      </c>
      <c r="BL234" s="17" t="s">
        <v>149</v>
      </c>
      <c r="BM234" s="223" t="s">
        <v>346</v>
      </c>
    </row>
    <row r="235" spans="1:47" s="2" customFormat="1" ht="12">
      <c r="A235" s="38"/>
      <c r="B235" s="39"/>
      <c r="C235" s="40"/>
      <c r="D235" s="225" t="s">
        <v>151</v>
      </c>
      <c r="E235" s="40"/>
      <c r="F235" s="226" t="s">
        <v>345</v>
      </c>
      <c r="G235" s="40"/>
      <c r="H235" s="40"/>
      <c r="I235" s="227"/>
      <c r="J235" s="40"/>
      <c r="K235" s="40"/>
      <c r="L235" s="44"/>
      <c r="M235" s="228"/>
      <c r="N235" s="229"/>
      <c r="O235" s="84"/>
      <c r="P235" s="84"/>
      <c r="Q235" s="84"/>
      <c r="R235" s="84"/>
      <c r="S235" s="84"/>
      <c r="T235" s="85"/>
      <c r="U235" s="38"/>
      <c r="V235" s="38"/>
      <c r="W235" s="38"/>
      <c r="X235" s="38"/>
      <c r="Y235" s="38"/>
      <c r="Z235" s="38"/>
      <c r="AA235" s="38"/>
      <c r="AB235" s="38"/>
      <c r="AC235" s="38"/>
      <c r="AD235" s="38"/>
      <c r="AE235" s="38"/>
      <c r="AT235" s="17" t="s">
        <v>151</v>
      </c>
      <c r="AU235" s="17" t="s">
        <v>80</v>
      </c>
    </row>
    <row r="236" spans="1:51" s="13" customFormat="1" ht="12">
      <c r="A236" s="13"/>
      <c r="B236" s="231"/>
      <c r="C236" s="232"/>
      <c r="D236" s="225" t="s">
        <v>172</v>
      </c>
      <c r="E236" s="233" t="s">
        <v>19</v>
      </c>
      <c r="F236" s="234" t="s">
        <v>347</v>
      </c>
      <c r="G236" s="232"/>
      <c r="H236" s="235">
        <v>35.5</v>
      </c>
      <c r="I236" s="236"/>
      <c r="J236" s="232"/>
      <c r="K236" s="232"/>
      <c r="L236" s="237"/>
      <c r="M236" s="238"/>
      <c r="N236" s="239"/>
      <c r="O236" s="239"/>
      <c r="P236" s="239"/>
      <c r="Q236" s="239"/>
      <c r="R236" s="239"/>
      <c r="S236" s="239"/>
      <c r="T236" s="240"/>
      <c r="U236" s="13"/>
      <c r="V236" s="13"/>
      <c r="W236" s="13"/>
      <c r="X236" s="13"/>
      <c r="Y236" s="13"/>
      <c r="Z236" s="13"/>
      <c r="AA236" s="13"/>
      <c r="AB236" s="13"/>
      <c r="AC236" s="13"/>
      <c r="AD236" s="13"/>
      <c r="AE236" s="13"/>
      <c r="AT236" s="241" t="s">
        <v>172</v>
      </c>
      <c r="AU236" s="241" t="s">
        <v>80</v>
      </c>
      <c r="AV236" s="13" t="s">
        <v>80</v>
      </c>
      <c r="AW236" s="13" t="s">
        <v>33</v>
      </c>
      <c r="AX236" s="13" t="s">
        <v>78</v>
      </c>
      <c r="AY236" s="241" t="s">
        <v>142</v>
      </c>
    </row>
    <row r="237" spans="1:65" s="2" customFormat="1" ht="14.4" customHeight="1">
      <c r="A237" s="38"/>
      <c r="B237" s="39"/>
      <c r="C237" s="253" t="s">
        <v>348</v>
      </c>
      <c r="D237" s="253" t="s">
        <v>275</v>
      </c>
      <c r="E237" s="254" t="s">
        <v>349</v>
      </c>
      <c r="F237" s="255" t="s">
        <v>350</v>
      </c>
      <c r="G237" s="256" t="s">
        <v>157</v>
      </c>
      <c r="H237" s="257">
        <v>2190</v>
      </c>
      <c r="I237" s="258"/>
      <c r="J237" s="259">
        <f>ROUND(I237*H237,2)</f>
        <v>0</v>
      </c>
      <c r="K237" s="255" t="s">
        <v>351</v>
      </c>
      <c r="L237" s="260"/>
      <c r="M237" s="261" t="s">
        <v>19</v>
      </c>
      <c r="N237" s="262" t="s">
        <v>42</v>
      </c>
      <c r="O237" s="84"/>
      <c r="P237" s="221">
        <f>O237*H237</f>
        <v>0</v>
      </c>
      <c r="Q237" s="221">
        <v>0.0059</v>
      </c>
      <c r="R237" s="221">
        <f>Q237*H237</f>
        <v>12.921</v>
      </c>
      <c r="S237" s="221">
        <v>0</v>
      </c>
      <c r="T237" s="222">
        <f>S237*H237</f>
        <v>0</v>
      </c>
      <c r="U237" s="38"/>
      <c r="V237" s="38"/>
      <c r="W237" s="38"/>
      <c r="X237" s="38"/>
      <c r="Y237" s="38"/>
      <c r="Z237" s="38"/>
      <c r="AA237" s="38"/>
      <c r="AB237" s="38"/>
      <c r="AC237" s="38"/>
      <c r="AD237" s="38"/>
      <c r="AE237" s="38"/>
      <c r="AR237" s="223" t="s">
        <v>201</v>
      </c>
      <c r="AT237" s="223" t="s">
        <v>275</v>
      </c>
      <c r="AU237" s="223" t="s">
        <v>80</v>
      </c>
      <c r="AY237" s="17" t="s">
        <v>142</v>
      </c>
      <c r="BE237" s="224">
        <f>IF(N237="základní",J237,0)</f>
        <v>0</v>
      </c>
      <c r="BF237" s="224">
        <f>IF(N237="snížená",J237,0)</f>
        <v>0</v>
      </c>
      <c r="BG237" s="224">
        <f>IF(N237="zákl. přenesená",J237,0)</f>
        <v>0</v>
      </c>
      <c r="BH237" s="224">
        <f>IF(N237="sníž. přenesená",J237,0)</f>
        <v>0</v>
      </c>
      <c r="BI237" s="224">
        <f>IF(N237="nulová",J237,0)</f>
        <v>0</v>
      </c>
      <c r="BJ237" s="17" t="s">
        <v>78</v>
      </c>
      <c r="BK237" s="224">
        <f>ROUND(I237*H237,2)</f>
        <v>0</v>
      </c>
      <c r="BL237" s="17" t="s">
        <v>149</v>
      </c>
      <c r="BM237" s="223" t="s">
        <v>352</v>
      </c>
    </row>
    <row r="238" spans="1:47" s="2" customFormat="1" ht="12">
      <c r="A238" s="38"/>
      <c r="B238" s="39"/>
      <c r="C238" s="40"/>
      <c r="D238" s="225" t="s">
        <v>151</v>
      </c>
      <c r="E238" s="40"/>
      <c r="F238" s="226" t="s">
        <v>350</v>
      </c>
      <c r="G238" s="40"/>
      <c r="H238" s="40"/>
      <c r="I238" s="227"/>
      <c r="J238" s="40"/>
      <c r="K238" s="40"/>
      <c r="L238" s="44"/>
      <c r="M238" s="228"/>
      <c r="N238" s="229"/>
      <c r="O238" s="84"/>
      <c r="P238" s="84"/>
      <c r="Q238" s="84"/>
      <c r="R238" s="84"/>
      <c r="S238" s="84"/>
      <c r="T238" s="85"/>
      <c r="U238" s="38"/>
      <c r="V238" s="38"/>
      <c r="W238" s="38"/>
      <c r="X238" s="38"/>
      <c r="Y238" s="38"/>
      <c r="Z238" s="38"/>
      <c r="AA238" s="38"/>
      <c r="AB238" s="38"/>
      <c r="AC238" s="38"/>
      <c r="AD238" s="38"/>
      <c r="AE238" s="38"/>
      <c r="AT238" s="17" t="s">
        <v>151</v>
      </c>
      <c r="AU238" s="17" t="s">
        <v>80</v>
      </c>
    </row>
    <row r="239" spans="1:65" s="2" customFormat="1" ht="14.4" customHeight="1">
      <c r="A239" s="38"/>
      <c r="B239" s="39"/>
      <c r="C239" s="253" t="s">
        <v>353</v>
      </c>
      <c r="D239" s="253" t="s">
        <v>275</v>
      </c>
      <c r="E239" s="254" t="s">
        <v>354</v>
      </c>
      <c r="F239" s="255" t="s">
        <v>355</v>
      </c>
      <c r="G239" s="256" t="s">
        <v>356</v>
      </c>
      <c r="H239" s="257">
        <v>70</v>
      </c>
      <c r="I239" s="258"/>
      <c r="J239" s="259">
        <f>ROUND(I239*H239,2)</f>
        <v>0</v>
      </c>
      <c r="K239" s="255" t="s">
        <v>19</v>
      </c>
      <c r="L239" s="260"/>
      <c r="M239" s="261" t="s">
        <v>19</v>
      </c>
      <c r="N239" s="262" t="s">
        <v>42</v>
      </c>
      <c r="O239" s="84"/>
      <c r="P239" s="221">
        <f>O239*H239</f>
        <v>0</v>
      </c>
      <c r="Q239" s="221">
        <v>0.02</v>
      </c>
      <c r="R239" s="221">
        <f>Q239*H239</f>
        <v>1.4000000000000001</v>
      </c>
      <c r="S239" s="221">
        <v>0</v>
      </c>
      <c r="T239" s="222">
        <f>S239*H239</f>
        <v>0</v>
      </c>
      <c r="U239" s="38"/>
      <c r="V239" s="38"/>
      <c r="W239" s="38"/>
      <c r="X239" s="38"/>
      <c r="Y239" s="38"/>
      <c r="Z239" s="38"/>
      <c r="AA239" s="38"/>
      <c r="AB239" s="38"/>
      <c r="AC239" s="38"/>
      <c r="AD239" s="38"/>
      <c r="AE239" s="38"/>
      <c r="AR239" s="223" t="s">
        <v>201</v>
      </c>
      <c r="AT239" s="223" t="s">
        <v>275</v>
      </c>
      <c r="AU239" s="223" t="s">
        <v>80</v>
      </c>
      <c r="AY239" s="17" t="s">
        <v>142</v>
      </c>
      <c r="BE239" s="224">
        <f>IF(N239="základní",J239,0)</f>
        <v>0</v>
      </c>
      <c r="BF239" s="224">
        <f>IF(N239="snížená",J239,0)</f>
        <v>0</v>
      </c>
      <c r="BG239" s="224">
        <f>IF(N239="zákl. přenesená",J239,0)</f>
        <v>0</v>
      </c>
      <c r="BH239" s="224">
        <f>IF(N239="sníž. přenesená",J239,0)</f>
        <v>0</v>
      </c>
      <c r="BI239" s="224">
        <f>IF(N239="nulová",J239,0)</f>
        <v>0</v>
      </c>
      <c r="BJ239" s="17" t="s">
        <v>78</v>
      </c>
      <c r="BK239" s="224">
        <f>ROUND(I239*H239,2)</f>
        <v>0</v>
      </c>
      <c r="BL239" s="17" t="s">
        <v>149</v>
      </c>
      <c r="BM239" s="223" t="s">
        <v>357</v>
      </c>
    </row>
    <row r="240" spans="1:47" s="2" customFormat="1" ht="12">
      <c r="A240" s="38"/>
      <c r="B240" s="39"/>
      <c r="C240" s="40"/>
      <c r="D240" s="225" t="s">
        <v>151</v>
      </c>
      <c r="E240" s="40"/>
      <c r="F240" s="226" t="s">
        <v>358</v>
      </c>
      <c r="G240" s="40"/>
      <c r="H240" s="40"/>
      <c r="I240" s="227"/>
      <c r="J240" s="40"/>
      <c r="K240" s="40"/>
      <c r="L240" s="44"/>
      <c r="M240" s="228"/>
      <c r="N240" s="229"/>
      <c r="O240" s="84"/>
      <c r="P240" s="84"/>
      <c r="Q240" s="84"/>
      <c r="R240" s="84"/>
      <c r="S240" s="84"/>
      <c r="T240" s="85"/>
      <c r="U240" s="38"/>
      <c r="V240" s="38"/>
      <c r="W240" s="38"/>
      <c r="X240" s="38"/>
      <c r="Y240" s="38"/>
      <c r="Z240" s="38"/>
      <c r="AA240" s="38"/>
      <c r="AB240" s="38"/>
      <c r="AC240" s="38"/>
      <c r="AD240" s="38"/>
      <c r="AE240" s="38"/>
      <c r="AT240" s="17" t="s">
        <v>151</v>
      </c>
      <c r="AU240" s="17" t="s">
        <v>80</v>
      </c>
    </row>
    <row r="241" spans="1:65" s="2" customFormat="1" ht="14.4" customHeight="1">
      <c r="A241" s="38"/>
      <c r="B241" s="39"/>
      <c r="C241" s="253" t="s">
        <v>359</v>
      </c>
      <c r="D241" s="253" t="s">
        <v>275</v>
      </c>
      <c r="E241" s="254" t="s">
        <v>360</v>
      </c>
      <c r="F241" s="255" t="s">
        <v>361</v>
      </c>
      <c r="G241" s="256" t="s">
        <v>157</v>
      </c>
      <c r="H241" s="257">
        <v>110</v>
      </c>
      <c r="I241" s="258"/>
      <c r="J241" s="259">
        <f>ROUND(I241*H241,2)</f>
        <v>0</v>
      </c>
      <c r="K241" s="255" t="s">
        <v>19</v>
      </c>
      <c r="L241" s="260"/>
      <c r="M241" s="261" t="s">
        <v>19</v>
      </c>
      <c r="N241" s="262" t="s">
        <v>42</v>
      </c>
      <c r="O241" s="84"/>
      <c r="P241" s="221">
        <f>O241*H241</f>
        <v>0</v>
      </c>
      <c r="Q241" s="221">
        <v>0.027</v>
      </c>
      <c r="R241" s="221">
        <f>Q241*H241</f>
        <v>2.9699999999999998</v>
      </c>
      <c r="S241" s="221">
        <v>0</v>
      </c>
      <c r="T241" s="222">
        <f>S241*H241</f>
        <v>0</v>
      </c>
      <c r="U241" s="38"/>
      <c r="V241" s="38"/>
      <c r="W241" s="38"/>
      <c r="X241" s="38"/>
      <c r="Y241" s="38"/>
      <c r="Z241" s="38"/>
      <c r="AA241" s="38"/>
      <c r="AB241" s="38"/>
      <c r="AC241" s="38"/>
      <c r="AD241" s="38"/>
      <c r="AE241" s="38"/>
      <c r="AR241" s="223" t="s">
        <v>201</v>
      </c>
      <c r="AT241" s="223" t="s">
        <v>275</v>
      </c>
      <c r="AU241" s="223" t="s">
        <v>80</v>
      </c>
      <c r="AY241" s="17" t="s">
        <v>142</v>
      </c>
      <c r="BE241" s="224">
        <f>IF(N241="základní",J241,0)</f>
        <v>0</v>
      </c>
      <c r="BF241" s="224">
        <f>IF(N241="snížená",J241,0)</f>
        <v>0</v>
      </c>
      <c r="BG241" s="224">
        <f>IF(N241="zákl. přenesená",J241,0)</f>
        <v>0</v>
      </c>
      <c r="BH241" s="224">
        <f>IF(N241="sníž. přenesená",J241,0)</f>
        <v>0</v>
      </c>
      <c r="BI241" s="224">
        <f>IF(N241="nulová",J241,0)</f>
        <v>0</v>
      </c>
      <c r="BJ241" s="17" t="s">
        <v>78</v>
      </c>
      <c r="BK241" s="224">
        <f>ROUND(I241*H241,2)</f>
        <v>0</v>
      </c>
      <c r="BL241" s="17" t="s">
        <v>149</v>
      </c>
      <c r="BM241" s="223" t="s">
        <v>362</v>
      </c>
    </row>
    <row r="242" spans="1:47" s="2" customFormat="1" ht="12">
      <c r="A242" s="38"/>
      <c r="B242" s="39"/>
      <c r="C242" s="40"/>
      <c r="D242" s="225" t="s">
        <v>151</v>
      </c>
      <c r="E242" s="40"/>
      <c r="F242" s="226" t="s">
        <v>363</v>
      </c>
      <c r="G242" s="40"/>
      <c r="H242" s="40"/>
      <c r="I242" s="227"/>
      <c r="J242" s="40"/>
      <c r="K242" s="40"/>
      <c r="L242" s="44"/>
      <c r="M242" s="228"/>
      <c r="N242" s="229"/>
      <c r="O242" s="84"/>
      <c r="P242" s="84"/>
      <c r="Q242" s="84"/>
      <c r="R242" s="84"/>
      <c r="S242" s="84"/>
      <c r="T242" s="85"/>
      <c r="U242" s="38"/>
      <c r="V242" s="38"/>
      <c r="W242" s="38"/>
      <c r="X242" s="38"/>
      <c r="Y242" s="38"/>
      <c r="Z242" s="38"/>
      <c r="AA242" s="38"/>
      <c r="AB242" s="38"/>
      <c r="AC242" s="38"/>
      <c r="AD242" s="38"/>
      <c r="AE242" s="38"/>
      <c r="AT242" s="17" t="s">
        <v>151</v>
      </c>
      <c r="AU242" s="17" t="s">
        <v>80</v>
      </c>
    </row>
    <row r="243" spans="1:65" s="2" customFormat="1" ht="14.4" customHeight="1">
      <c r="A243" s="38"/>
      <c r="B243" s="39"/>
      <c r="C243" s="253" t="s">
        <v>364</v>
      </c>
      <c r="D243" s="253" t="s">
        <v>275</v>
      </c>
      <c r="E243" s="254" t="s">
        <v>365</v>
      </c>
      <c r="F243" s="255" t="s">
        <v>366</v>
      </c>
      <c r="G243" s="256" t="s">
        <v>157</v>
      </c>
      <c r="H243" s="257">
        <v>90</v>
      </c>
      <c r="I243" s="258"/>
      <c r="J243" s="259">
        <f>ROUND(I243*H243,2)</f>
        <v>0</v>
      </c>
      <c r="K243" s="255" t="s">
        <v>19</v>
      </c>
      <c r="L243" s="260"/>
      <c r="M243" s="261" t="s">
        <v>19</v>
      </c>
      <c r="N243" s="262" t="s">
        <v>42</v>
      </c>
      <c r="O243" s="84"/>
      <c r="P243" s="221">
        <f>O243*H243</f>
        <v>0</v>
      </c>
      <c r="Q243" s="221">
        <v>0.027</v>
      </c>
      <c r="R243" s="221">
        <f>Q243*H243</f>
        <v>2.43</v>
      </c>
      <c r="S243" s="221">
        <v>0</v>
      </c>
      <c r="T243" s="222">
        <f>S243*H243</f>
        <v>0</v>
      </c>
      <c r="U243" s="38"/>
      <c r="V243" s="38"/>
      <c r="W243" s="38"/>
      <c r="X243" s="38"/>
      <c r="Y243" s="38"/>
      <c r="Z243" s="38"/>
      <c r="AA243" s="38"/>
      <c r="AB243" s="38"/>
      <c r="AC243" s="38"/>
      <c r="AD243" s="38"/>
      <c r="AE243" s="38"/>
      <c r="AR243" s="223" t="s">
        <v>201</v>
      </c>
      <c r="AT243" s="223" t="s">
        <v>275</v>
      </c>
      <c r="AU243" s="223" t="s">
        <v>80</v>
      </c>
      <c r="AY243" s="17" t="s">
        <v>142</v>
      </c>
      <c r="BE243" s="224">
        <f>IF(N243="základní",J243,0)</f>
        <v>0</v>
      </c>
      <c r="BF243" s="224">
        <f>IF(N243="snížená",J243,0)</f>
        <v>0</v>
      </c>
      <c r="BG243" s="224">
        <f>IF(N243="zákl. přenesená",J243,0)</f>
        <v>0</v>
      </c>
      <c r="BH243" s="224">
        <f>IF(N243="sníž. přenesená",J243,0)</f>
        <v>0</v>
      </c>
      <c r="BI243" s="224">
        <f>IF(N243="nulová",J243,0)</f>
        <v>0</v>
      </c>
      <c r="BJ243" s="17" t="s">
        <v>78</v>
      </c>
      <c r="BK243" s="224">
        <f>ROUND(I243*H243,2)</f>
        <v>0</v>
      </c>
      <c r="BL243" s="17" t="s">
        <v>149</v>
      </c>
      <c r="BM243" s="223" t="s">
        <v>367</v>
      </c>
    </row>
    <row r="244" spans="1:47" s="2" customFormat="1" ht="12">
      <c r="A244" s="38"/>
      <c r="B244" s="39"/>
      <c r="C244" s="40"/>
      <c r="D244" s="225" t="s">
        <v>151</v>
      </c>
      <c r="E244" s="40"/>
      <c r="F244" s="226" t="s">
        <v>368</v>
      </c>
      <c r="G244" s="40"/>
      <c r="H244" s="40"/>
      <c r="I244" s="227"/>
      <c r="J244" s="40"/>
      <c r="K244" s="40"/>
      <c r="L244" s="44"/>
      <c r="M244" s="228"/>
      <c r="N244" s="229"/>
      <c r="O244" s="84"/>
      <c r="P244" s="84"/>
      <c r="Q244" s="84"/>
      <c r="R244" s="84"/>
      <c r="S244" s="84"/>
      <c r="T244" s="85"/>
      <c r="U244" s="38"/>
      <c r="V244" s="38"/>
      <c r="W244" s="38"/>
      <c r="X244" s="38"/>
      <c r="Y244" s="38"/>
      <c r="Z244" s="38"/>
      <c r="AA244" s="38"/>
      <c r="AB244" s="38"/>
      <c r="AC244" s="38"/>
      <c r="AD244" s="38"/>
      <c r="AE244" s="38"/>
      <c r="AT244" s="17" t="s">
        <v>151</v>
      </c>
      <c r="AU244" s="17" t="s">
        <v>80</v>
      </c>
    </row>
    <row r="245" spans="1:65" s="2" customFormat="1" ht="14.4" customHeight="1">
      <c r="A245" s="38"/>
      <c r="B245" s="39"/>
      <c r="C245" s="253" t="s">
        <v>369</v>
      </c>
      <c r="D245" s="253" t="s">
        <v>275</v>
      </c>
      <c r="E245" s="254" t="s">
        <v>370</v>
      </c>
      <c r="F245" s="255" t="s">
        <v>363</v>
      </c>
      <c r="G245" s="256" t="s">
        <v>157</v>
      </c>
      <c r="H245" s="257">
        <v>110</v>
      </c>
      <c r="I245" s="258"/>
      <c r="J245" s="259">
        <f>ROUND(I245*H245,2)</f>
        <v>0</v>
      </c>
      <c r="K245" s="255" t="s">
        <v>19</v>
      </c>
      <c r="L245" s="260"/>
      <c r="M245" s="261" t="s">
        <v>19</v>
      </c>
      <c r="N245" s="262" t="s">
        <v>42</v>
      </c>
      <c r="O245" s="84"/>
      <c r="P245" s="221">
        <f>O245*H245</f>
        <v>0</v>
      </c>
      <c r="Q245" s="221">
        <v>0.027</v>
      </c>
      <c r="R245" s="221">
        <f>Q245*H245</f>
        <v>2.9699999999999998</v>
      </c>
      <c r="S245" s="221">
        <v>0</v>
      </c>
      <c r="T245" s="222">
        <f>S245*H245</f>
        <v>0</v>
      </c>
      <c r="U245" s="38"/>
      <c r="V245" s="38"/>
      <c r="W245" s="38"/>
      <c r="X245" s="38"/>
      <c r="Y245" s="38"/>
      <c r="Z245" s="38"/>
      <c r="AA245" s="38"/>
      <c r="AB245" s="38"/>
      <c r="AC245" s="38"/>
      <c r="AD245" s="38"/>
      <c r="AE245" s="38"/>
      <c r="AR245" s="223" t="s">
        <v>201</v>
      </c>
      <c r="AT245" s="223" t="s">
        <v>275</v>
      </c>
      <c r="AU245" s="223" t="s">
        <v>80</v>
      </c>
      <c r="AY245" s="17" t="s">
        <v>142</v>
      </c>
      <c r="BE245" s="224">
        <f>IF(N245="základní",J245,0)</f>
        <v>0</v>
      </c>
      <c r="BF245" s="224">
        <f>IF(N245="snížená",J245,0)</f>
        <v>0</v>
      </c>
      <c r="BG245" s="224">
        <f>IF(N245="zákl. přenesená",J245,0)</f>
        <v>0</v>
      </c>
      <c r="BH245" s="224">
        <f>IF(N245="sníž. přenesená",J245,0)</f>
        <v>0</v>
      </c>
      <c r="BI245" s="224">
        <f>IF(N245="nulová",J245,0)</f>
        <v>0</v>
      </c>
      <c r="BJ245" s="17" t="s">
        <v>78</v>
      </c>
      <c r="BK245" s="224">
        <f>ROUND(I245*H245,2)</f>
        <v>0</v>
      </c>
      <c r="BL245" s="17" t="s">
        <v>149</v>
      </c>
      <c r="BM245" s="223" t="s">
        <v>371</v>
      </c>
    </row>
    <row r="246" spans="1:47" s="2" customFormat="1" ht="12">
      <c r="A246" s="38"/>
      <c r="B246" s="39"/>
      <c r="C246" s="40"/>
      <c r="D246" s="225" t="s">
        <v>151</v>
      </c>
      <c r="E246" s="40"/>
      <c r="F246" s="226" t="s">
        <v>363</v>
      </c>
      <c r="G246" s="40"/>
      <c r="H246" s="40"/>
      <c r="I246" s="227"/>
      <c r="J246" s="40"/>
      <c r="K246" s="40"/>
      <c r="L246" s="44"/>
      <c r="M246" s="228"/>
      <c r="N246" s="229"/>
      <c r="O246" s="84"/>
      <c r="P246" s="84"/>
      <c r="Q246" s="84"/>
      <c r="R246" s="84"/>
      <c r="S246" s="84"/>
      <c r="T246" s="85"/>
      <c r="U246" s="38"/>
      <c r="V246" s="38"/>
      <c r="W246" s="38"/>
      <c r="X246" s="38"/>
      <c r="Y246" s="38"/>
      <c r="Z246" s="38"/>
      <c r="AA246" s="38"/>
      <c r="AB246" s="38"/>
      <c r="AC246" s="38"/>
      <c r="AD246" s="38"/>
      <c r="AE246" s="38"/>
      <c r="AT246" s="17" t="s">
        <v>151</v>
      </c>
      <c r="AU246" s="17" t="s">
        <v>80</v>
      </c>
    </row>
    <row r="247" spans="1:65" s="2" customFormat="1" ht="14.4" customHeight="1">
      <c r="A247" s="38"/>
      <c r="B247" s="39"/>
      <c r="C247" s="253" t="s">
        <v>372</v>
      </c>
      <c r="D247" s="253" t="s">
        <v>275</v>
      </c>
      <c r="E247" s="254" t="s">
        <v>373</v>
      </c>
      <c r="F247" s="255" t="s">
        <v>374</v>
      </c>
      <c r="G247" s="256" t="s">
        <v>157</v>
      </c>
      <c r="H247" s="257">
        <v>60</v>
      </c>
      <c r="I247" s="258"/>
      <c r="J247" s="259">
        <f>ROUND(I247*H247,2)</f>
        <v>0</v>
      </c>
      <c r="K247" s="255" t="s">
        <v>19</v>
      </c>
      <c r="L247" s="260"/>
      <c r="M247" s="261" t="s">
        <v>19</v>
      </c>
      <c r="N247" s="262" t="s">
        <v>42</v>
      </c>
      <c r="O247" s="84"/>
      <c r="P247" s="221">
        <f>O247*H247</f>
        <v>0</v>
      </c>
      <c r="Q247" s="221">
        <v>0.063</v>
      </c>
      <c r="R247" s="221">
        <f>Q247*H247</f>
        <v>3.7800000000000002</v>
      </c>
      <c r="S247" s="221">
        <v>0</v>
      </c>
      <c r="T247" s="222">
        <f>S247*H247</f>
        <v>0</v>
      </c>
      <c r="U247" s="38"/>
      <c r="V247" s="38"/>
      <c r="W247" s="38"/>
      <c r="X247" s="38"/>
      <c r="Y247" s="38"/>
      <c r="Z247" s="38"/>
      <c r="AA247" s="38"/>
      <c r="AB247" s="38"/>
      <c r="AC247" s="38"/>
      <c r="AD247" s="38"/>
      <c r="AE247" s="38"/>
      <c r="AR247" s="223" t="s">
        <v>201</v>
      </c>
      <c r="AT247" s="223" t="s">
        <v>275</v>
      </c>
      <c r="AU247" s="223" t="s">
        <v>80</v>
      </c>
      <c r="AY247" s="17" t="s">
        <v>142</v>
      </c>
      <c r="BE247" s="224">
        <f>IF(N247="základní",J247,0)</f>
        <v>0</v>
      </c>
      <c r="BF247" s="224">
        <f>IF(N247="snížená",J247,0)</f>
        <v>0</v>
      </c>
      <c r="BG247" s="224">
        <f>IF(N247="zákl. přenesená",J247,0)</f>
        <v>0</v>
      </c>
      <c r="BH247" s="224">
        <f>IF(N247="sníž. přenesená",J247,0)</f>
        <v>0</v>
      </c>
      <c r="BI247" s="224">
        <f>IF(N247="nulová",J247,0)</f>
        <v>0</v>
      </c>
      <c r="BJ247" s="17" t="s">
        <v>78</v>
      </c>
      <c r="BK247" s="224">
        <f>ROUND(I247*H247,2)</f>
        <v>0</v>
      </c>
      <c r="BL247" s="17" t="s">
        <v>149</v>
      </c>
      <c r="BM247" s="223" t="s">
        <v>375</v>
      </c>
    </row>
    <row r="248" spans="1:47" s="2" customFormat="1" ht="12">
      <c r="A248" s="38"/>
      <c r="B248" s="39"/>
      <c r="C248" s="40"/>
      <c r="D248" s="225" t="s">
        <v>151</v>
      </c>
      <c r="E248" s="40"/>
      <c r="F248" s="226" t="s">
        <v>374</v>
      </c>
      <c r="G248" s="40"/>
      <c r="H248" s="40"/>
      <c r="I248" s="227"/>
      <c r="J248" s="40"/>
      <c r="K248" s="40"/>
      <c r="L248" s="44"/>
      <c r="M248" s="228"/>
      <c r="N248" s="229"/>
      <c r="O248" s="84"/>
      <c r="P248" s="84"/>
      <c r="Q248" s="84"/>
      <c r="R248" s="84"/>
      <c r="S248" s="84"/>
      <c r="T248" s="85"/>
      <c r="U248" s="38"/>
      <c r="V248" s="38"/>
      <c r="W248" s="38"/>
      <c r="X248" s="38"/>
      <c r="Y248" s="38"/>
      <c r="Z248" s="38"/>
      <c r="AA248" s="38"/>
      <c r="AB248" s="38"/>
      <c r="AC248" s="38"/>
      <c r="AD248" s="38"/>
      <c r="AE248" s="38"/>
      <c r="AT248" s="17" t="s">
        <v>151</v>
      </c>
      <c r="AU248" s="17" t="s">
        <v>80</v>
      </c>
    </row>
    <row r="249" spans="1:65" s="2" customFormat="1" ht="14.4" customHeight="1">
      <c r="A249" s="38"/>
      <c r="B249" s="39"/>
      <c r="C249" s="253" t="s">
        <v>376</v>
      </c>
      <c r="D249" s="253" t="s">
        <v>275</v>
      </c>
      <c r="E249" s="254" t="s">
        <v>377</v>
      </c>
      <c r="F249" s="255" t="s">
        <v>378</v>
      </c>
      <c r="G249" s="256" t="s">
        <v>157</v>
      </c>
      <c r="H249" s="257">
        <v>100</v>
      </c>
      <c r="I249" s="258"/>
      <c r="J249" s="259">
        <f>ROUND(I249*H249,2)</f>
        <v>0</v>
      </c>
      <c r="K249" s="255" t="s">
        <v>19</v>
      </c>
      <c r="L249" s="260"/>
      <c r="M249" s="261" t="s">
        <v>19</v>
      </c>
      <c r="N249" s="262" t="s">
        <v>42</v>
      </c>
      <c r="O249" s="84"/>
      <c r="P249" s="221">
        <f>O249*H249</f>
        <v>0</v>
      </c>
      <c r="Q249" s="221">
        <v>0.0023</v>
      </c>
      <c r="R249" s="221">
        <f>Q249*H249</f>
        <v>0.22999999999999998</v>
      </c>
      <c r="S249" s="221">
        <v>0</v>
      </c>
      <c r="T249" s="222">
        <f>S249*H249</f>
        <v>0</v>
      </c>
      <c r="U249" s="38"/>
      <c r="V249" s="38"/>
      <c r="W249" s="38"/>
      <c r="X249" s="38"/>
      <c r="Y249" s="38"/>
      <c r="Z249" s="38"/>
      <c r="AA249" s="38"/>
      <c r="AB249" s="38"/>
      <c r="AC249" s="38"/>
      <c r="AD249" s="38"/>
      <c r="AE249" s="38"/>
      <c r="AR249" s="223" t="s">
        <v>201</v>
      </c>
      <c r="AT249" s="223" t="s">
        <v>275</v>
      </c>
      <c r="AU249" s="223" t="s">
        <v>80</v>
      </c>
      <c r="AY249" s="17" t="s">
        <v>142</v>
      </c>
      <c r="BE249" s="224">
        <f>IF(N249="základní",J249,0)</f>
        <v>0</v>
      </c>
      <c r="BF249" s="224">
        <f>IF(N249="snížená",J249,0)</f>
        <v>0</v>
      </c>
      <c r="BG249" s="224">
        <f>IF(N249="zákl. přenesená",J249,0)</f>
        <v>0</v>
      </c>
      <c r="BH249" s="224">
        <f>IF(N249="sníž. přenesená",J249,0)</f>
        <v>0</v>
      </c>
      <c r="BI249" s="224">
        <f>IF(N249="nulová",J249,0)</f>
        <v>0</v>
      </c>
      <c r="BJ249" s="17" t="s">
        <v>78</v>
      </c>
      <c r="BK249" s="224">
        <f>ROUND(I249*H249,2)</f>
        <v>0</v>
      </c>
      <c r="BL249" s="17" t="s">
        <v>149</v>
      </c>
      <c r="BM249" s="223" t="s">
        <v>379</v>
      </c>
    </row>
    <row r="250" spans="1:47" s="2" customFormat="1" ht="12">
      <c r="A250" s="38"/>
      <c r="B250" s="39"/>
      <c r="C250" s="40"/>
      <c r="D250" s="225" t="s">
        <v>151</v>
      </c>
      <c r="E250" s="40"/>
      <c r="F250" s="226" t="s">
        <v>380</v>
      </c>
      <c r="G250" s="40"/>
      <c r="H250" s="40"/>
      <c r="I250" s="227"/>
      <c r="J250" s="40"/>
      <c r="K250" s="40"/>
      <c r="L250" s="44"/>
      <c r="M250" s="228"/>
      <c r="N250" s="229"/>
      <c r="O250" s="84"/>
      <c r="P250" s="84"/>
      <c r="Q250" s="84"/>
      <c r="R250" s="84"/>
      <c r="S250" s="84"/>
      <c r="T250" s="85"/>
      <c r="U250" s="38"/>
      <c r="V250" s="38"/>
      <c r="W250" s="38"/>
      <c r="X250" s="38"/>
      <c r="Y250" s="38"/>
      <c r="Z250" s="38"/>
      <c r="AA250" s="38"/>
      <c r="AB250" s="38"/>
      <c r="AC250" s="38"/>
      <c r="AD250" s="38"/>
      <c r="AE250" s="38"/>
      <c r="AT250" s="17" t="s">
        <v>151</v>
      </c>
      <c r="AU250" s="17" t="s">
        <v>80</v>
      </c>
    </row>
    <row r="251" spans="1:65" s="2" customFormat="1" ht="24.15" customHeight="1">
      <c r="A251" s="38"/>
      <c r="B251" s="39"/>
      <c r="C251" s="253" t="s">
        <v>381</v>
      </c>
      <c r="D251" s="253" t="s">
        <v>275</v>
      </c>
      <c r="E251" s="254" t="s">
        <v>382</v>
      </c>
      <c r="F251" s="255" t="s">
        <v>383</v>
      </c>
      <c r="G251" s="256" t="s">
        <v>157</v>
      </c>
      <c r="H251" s="257">
        <v>80</v>
      </c>
      <c r="I251" s="258"/>
      <c r="J251" s="259">
        <f>ROUND(I251*H251,2)</f>
        <v>0</v>
      </c>
      <c r="K251" s="255" t="s">
        <v>19</v>
      </c>
      <c r="L251" s="260"/>
      <c r="M251" s="261" t="s">
        <v>19</v>
      </c>
      <c r="N251" s="262" t="s">
        <v>42</v>
      </c>
      <c r="O251" s="84"/>
      <c r="P251" s="221">
        <f>O251*H251</f>
        <v>0</v>
      </c>
      <c r="Q251" s="221">
        <v>0.0023</v>
      </c>
      <c r="R251" s="221">
        <f>Q251*H251</f>
        <v>0.184</v>
      </c>
      <c r="S251" s="221">
        <v>0</v>
      </c>
      <c r="T251" s="222">
        <f>S251*H251</f>
        <v>0</v>
      </c>
      <c r="U251" s="38"/>
      <c r="V251" s="38"/>
      <c r="W251" s="38"/>
      <c r="X251" s="38"/>
      <c r="Y251" s="38"/>
      <c r="Z251" s="38"/>
      <c r="AA251" s="38"/>
      <c r="AB251" s="38"/>
      <c r="AC251" s="38"/>
      <c r="AD251" s="38"/>
      <c r="AE251" s="38"/>
      <c r="AR251" s="223" t="s">
        <v>201</v>
      </c>
      <c r="AT251" s="223" t="s">
        <v>275</v>
      </c>
      <c r="AU251" s="223" t="s">
        <v>80</v>
      </c>
      <c r="AY251" s="17" t="s">
        <v>142</v>
      </c>
      <c r="BE251" s="224">
        <f>IF(N251="základní",J251,0)</f>
        <v>0</v>
      </c>
      <c r="BF251" s="224">
        <f>IF(N251="snížená",J251,0)</f>
        <v>0</v>
      </c>
      <c r="BG251" s="224">
        <f>IF(N251="zákl. přenesená",J251,0)</f>
        <v>0</v>
      </c>
      <c r="BH251" s="224">
        <f>IF(N251="sníž. přenesená",J251,0)</f>
        <v>0</v>
      </c>
      <c r="BI251" s="224">
        <f>IF(N251="nulová",J251,0)</f>
        <v>0</v>
      </c>
      <c r="BJ251" s="17" t="s">
        <v>78</v>
      </c>
      <c r="BK251" s="224">
        <f>ROUND(I251*H251,2)</f>
        <v>0</v>
      </c>
      <c r="BL251" s="17" t="s">
        <v>149</v>
      </c>
      <c r="BM251" s="223" t="s">
        <v>384</v>
      </c>
    </row>
    <row r="252" spans="1:47" s="2" customFormat="1" ht="12">
      <c r="A252" s="38"/>
      <c r="B252" s="39"/>
      <c r="C252" s="40"/>
      <c r="D252" s="225" t="s">
        <v>151</v>
      </c>
      <c r="E252" s="40"/>
      <c r="F252" s="226" t="s">
        <v>380</v>
      </c>
      <c r="G252" s="40"/>
      <c r="H252" s="40"/>
      <c r="I252" s="227"/>
      <c r="J252" s="40"/>
      <c r="K252" s="40"/>
      <c r="L252" s="44"/>
      <c r="M252" s="228"/>
      <c r="N252" s="229"/>
      <c r="O252" s="84"/>
      <c r="P252" s="84"/>
      <c r="Q252" s="84"/>
      <c r="R252" s="84"/>
      <c r="S252" s="84"/>
      <c r="T252" s="85"/>
      <c r="U252" s="38"/>
      <c r="V252" s="38"/>
      <c r="W252" s="38"/>
      <c r="X252" s="38"/>
      <c r="Y252" s="38"/>
      <c r="Z252" s="38"/>
      <c r="AA252" s="38"/>
      <c r="AB252" s="38"/>
      <c r="AC252" s="38"/>
      <c r="AD252" s="38"/>
      <c r="AE252" s="38"/>
      <c r="AT252" s="17" t="s">
        <v>151</v>
      </c>
      <c r="AU252" s="17" t="s">
        <v>80</v>
      </c>
    </row>
    <row r="253" spans="1:65" s="2" customFormat="1" ht="24.15" customHeight="1">
      <c r="A253" s="38"/>
      <c r="B253" s="39"/>
      <c r="C253" s="253" t="s">
        <v>385</v>
      </c>
      <c r="D253" s="253" t="s">
        <v>275</v>
      </c>
      <c r="E253" s="254" t="s">
        <v>386</v>
      </c>
      <c r="F253" s="255" t="s">
        <v>387</v>
      </c>
      <c r="G253" s="256" t="s">
        <v>157</v>
      </c>
      <c r="H253" s="257">
        <v>90</v>
      </c>
      <c r="I253" s="258"/>
      <c r="J253" s="259">
        <f>ROUND(I253*H253,2)</f>
        <v>0</v>
      </c>
      <c r="K253" s="255" t="s">
        <v>19</v>
      </c>
      <c r="L253" s="260"/>
      <c r="M253" s="261" t="s">
        <v>19</v>
      </c>
      <c r="N253" s="262" t="s">
        <v>42</v>
      </c>
      <c r="O253" s="84"/>
      <c r="P253" s="221">
        <f>O253*H253</f>
        <v>0</v>
      </c>
      <c r="Q253" s="221">
        <v>0.0023</v>
      </c>
      <c r="R253" s="221">
        <f>Q253*H253</f>
        <v>0.207</v>
      </c>
      <c r="S253" s="221">
        <v>0</v>
      </c>
      <c r="T253" s="222">
        <f>S253*H253</f>
        <v>0</v>
      </c>
      <c r="U253" s="38"/>
      <c r="V253" s="38"/>
      <c r="W253" s="38"/>
      <c r="X253" s="38"/>
      <c r="Y253" s="38"/>
      <c r="Z253" s="38"/>
      <c r="AA253" s="38"/>
      <c r="AB253" s="38"/>
      <c r="AC253" s="38"/>
      <c r="AD253" s="38"/>
      <c r="AE253" s="38"/>
      <c r="AR253" s="223" t="s">
        <v>201</v>
      </c>
      <c r="AT253" s="223" t="s">
        <v>275</v>
      </c>
      <c r="AU253" s="223" t="s">
        <v>80</v>
      </c>
      <c r="AY253" s="17" t="s">
        <v>142</v>
      </c>
      <c r="BE253" s="224">
        <f>IF(N253="základní",J253,0)</f>
        <v>0</v>
      </c>
      <c r="BF253" s="224">
        <f>IF(N253="snížená",J253,0)</f>
        <v>0</v>
      </c>
      <c r="BG253" s="224">
        <f>IF(N253="zákl. přenesená",J253,0)</f>
        <v>0</v>
      </c>
      <c r="BH253" s="224">
        <f>IF(N253="sníž. přenesená",J253,0)</f>
        <v>0</v>
      </c>
      <c r="BI253" s="224">
        <f>IF(N253="nulová",J253,0)</f>
        <v>0</v>
      </c>
      <c r="BJ253" s="17" t="s">
        <v>78</v>
      </c>
      <c r="BK253" s="224">
        <f>ROUND(I253*H253,2)</f>
        <v>0</v>
      </c>
      <c r="BL253" s="17" t="s">
        <v>149</v>
      </c>
      <c r="BM253" s="223" t="s">
        <v>388</v>
      </c>
    </row>
    <row r="254" spans="1:47" s="2" customFormat="1" ht="12">
      <c r="A254" s="38"/>
      <c r="B254" s="39"/>
      <c r="C254" s="40"/>
      <c r="D254" s="225" t="s">
        <v>151</v>
      </c>
      <c r="E254" s="40"/>
      <c r="F254" s="226" t="s">
        <v>380</v>
      </c>
      <c r="G254" s="40"/>
      <c r="H254" s="40"/>
      <c r="I254" s="227"/>
      <c r="J254" s="40"/>
      <c r="K254" s="40"/>
      <c r="L254" s="44"/>
      <c r="M254" s="228"/>
      <c r="N254" s="229"/>
      <c r="O254" s="84"/>
      <c r="P254" s="84"/>
      <c r="Q254" s="84"/>
      <c r="R254" s="84"/>
      <c r="S254" s="84"/>
      <c r="T254" s="85"/>
      <c r="U254" s="38"/>
      <c r="V254" s="38"/>
      <c r="W254" s="38"/>
      <c r="X254" s="38"/>
      <c r="Y254" s="38"/>
      <c r="Z254" s="38"/>
      <c r="AA254" s="38"/>
      <c r="AB254" s="38"/>
      <c r="AC254" s="38"/>
      <c r="AD254" s="38"/>
      <c r="AE254" s="38"/>
      <c r="AT254" s="17" t="s">
        <v>151</v>
      </c>
      <c r="AU254" s="17" t="s">
        <v>80</v>
      </c>
    </row>
    <row r="255" spans="1:65" s="2" customFormat="1" ht="14.4" customHeight="1">
      <c r="A255" s="38"/>
      <c r="B255" s="39"/>
      <c r="C255" s="253" t="s">
        <v>389</v>
      </c>
      <c r="D255" s="253" t="s">
        <v>275</v>
      </c>
      <c r="E255" s="254" t="s">
        <v>390</v>
      </c>
      <c r="F255" s="255" t="s">
        <v>391</v>
      </c>
      <c r="G255" s="256" t="s">
        <v>157</v>
      </c>
      <c r="H255" s="257">
        <v>6131</v>
      </c>
      <c r="I255" s="258"/>
      <c r="J255" s="259">
        <f>ROUND(I255*H255,2)</f>
        <v>0</v>
      </c>
      <c r="K255" s="255" t="s">
        <v>19</v>
      </c>
      <c r="L255" s="260"/>
      <c r="M255" s="261" t="s">
        <v>19</v>
      </c>
      <c r="N255" s="262" t="s">
        <v>42</v>
      </c>
      <c r="O255" s="84"/>
      <c r="P255" s="221">
        <f>O255*H255</f>
        <v>0</v>
      </c>
      <c r="Q255" s="221">
        <v>0.001</v>
      </c>
      <c r="R255" s="221">
        <f>Q255*H255</f>
        <v>6.131</v>
      </c>
      <c r="S255" s="221">
        <v>0</v>
      </c>
      <c r="T255" s="222">
        <f>S255*H255</f>
        <v>0</v>
      </c>
      <c r="U255" s="38"/>
      <c r="V255" s="38"/>
      <c r="W255" s="38"/>
      <c r="X255" s="38"/>
      <c r="Y255" s="38"/>
      <c r="Z255" s="38"/>
      <c r="AA255" s="38"/>
      <c r="AB255" s="38"/>
      <c r="AC255" s="38"/>
      <c r="AD255" s="38"/>
      <c r="AE255" s="38"/>
      <c r="AR255" s="223" t="s">
        <v>201</v>
      </c>
      <c r="AT255" s="223" t="s">
        <v>275</v>
      </c>
      <c r="AU255" s="223" t="s">
        <v>80</v>
      </c>
      <c r="AY255" s="17" t="s">
        <v>142</v>
      </c>
      <c r="BE255" s="224">
        <f>IF(N255="základní",J255,0)</f>
        <v>0</v>
      </c>
      <c r="BF255" s="224">
        <f>IF(N255="snížená",J255,0)</f>
        <v>0</v>
      </c>
      <c r="BG255" s="224">
        <f>IF(N255="zákl. přenesená",J255,0)</f>
        <v>0</v>
      </c>
      <c r="BH255" s="224">
        <f>IF(N255="sníž. přenesená",J255,0)</f>
        <v>0</v>
      </c>
      <c r="BI255" s="224">
        <f>IF(N255="nulová",J255,0)</f>
        <v>0</v>
      </c>
      <c r="BJ255" s="17" t="s">
        <v>78</v>
      </c>
      <c r="BK255" s="224">
        <f>ROUND(I255*H255,2)</f>
        <v>0</v>
      </c>
      <c r="BL255" s="17" t="s">
        <v>149</v>
      </c>
      <c r="BM255" s="223" t="s">
        <v>392</v>
      </c>
    </row>
    <row r="256" spans="1:47" s="2" customFormat="1" ht="12">
      <c r="A256" s="38"/>
      <c r="B256" s="39"/>
      <c r="C256" s="40"/>
      <c r="D256" s="225" t="s">
        <v>151</v>
      </c>
      <c r="E256" s="40"/>
      <c r="F256" s="226" t="s">
        <v>393</v>
      </c>
      <c r="G256" s="40"/>
      <c r="H256" s="40"/>
      <c r="I256" s="227"/>
      <c r="J256" s="40"/>
      <c r="K256" s="40"/>
      <c r="L256" s="44"/>
      <c r="M256" s="228"/>
      <c r="N256" s="229"/>
      <c r="O256" s="84"/>
      <c r="P256" s="84"/>
      <c r="Q256" s="84"/>
      <c r="R256" s="84"/>
      <c r="S256" s="84"/>
      <c r="T256" s="85"/>
      <c r="U256" s="38"/>
      <c r="V256" s="38"/>
      <c r="W256" s="38"/>
      <c r="X256" s="38"/>
      <c r="Y256" s="38"/>
      <c r="Z256" s="38"/>
      <c r="AA256" s="38"/>
      <c r="AB256" s="38"/>
      <c r="AC256" s="38"/>
      <c r="AD256" s="38"/>
      <c r="AE256" s="38"/>
      <c r="AT256" s="17" t="s">
        <v>151</v>
      </c>
      <c r="AU256" s="17" t="s">
        <v>80</v>
      </c>
    </row>
    <row r="257" spans="1:51" s="13" customFormat="1" ht="12">
      <c r="A257" s="13"/>
      <c r="B257" s="231"/>
      <c r="C257" s="232"/>
      <c r="D257" s="225" t="s">
        <v>172</v>
      </c>
      <c r="E257" s="233" t="s">
        <v>19</v>
      </c>
      <c r="F257" s="234" t="s">
        <v>394</v>
      </c>
      <c r="G257" s="232"/>
      <c r="H257" s="235">
        <v>6131</v>
      </c>
      <c r="I257" s="236"/>
      <c r="J257" s="232"/>
      <c r="K257" s="232"/>
      <c r="L257" s="237"/>
      <c r="M257" s="238"/>
      <c r="N257" s="239"/>
      <c r="O257" s="239"/>
      <c r="P257" s="239"/>
      <c r="Q257" s="239"/>
      <c r="R257" s="239"/>
      <c r="S257" s="239"/>
      <c r="T257" s="240"/>
      <c r="U257" s="13"/>
      <c r="V257" s="13"/>
      <c r="W257" s="13"/>
      <c r="X257" s="13"/>
      <c r="Y257" s="13"/>
      <c r="Z257" s="13"/>
      <c r="AA257" s="13"/>
      <c r="AB257" s="13"/>
      <c r="AC257" s="13"/>
      <c r="AD257" s="13"/>
      <c r="AE257" s="13"/>
      <c r="AT257" s="241" t="s">
        <v>172</v>
      </c>
      <c r="AU257" s="241" t="s">
        <v>80</v>
      </c>
      <c r="AV257" s="13" t="s">
        <v>80</v>
      </c>
      <c r="AW257" s="13" t="s">
        <v>33</v>
      </c>
      <c r="AX257" s="13" t="s">
        <v>78</v>
      </c>
      <c r="AY257" s="241" t="s">
        <v>142</v>
      </c>
    </row>
    <row r="258" spans="1:65" s="2" customFormat="1" ht="14.4" customHeight="1">
      <c r="A258" s="38"/>
      <c r="B258" s="39"/>
      <c r="C258" s="253" t="s">
        <v>395</v>
      </c>
      <c r="D258" s="253" t="s">
        <v>275</v>
      </c>
      <c r="E258" s="254" t="s">
        <v>396</v>
      </c>
      <c r="F258" s="255" t="s">
        <v>397</v>
      </c>
      <c r="G258" s="256" t="s">
        <v>157</v>
      </c>
      <c r="H258" s="257">
        <v>350</v>
      </c>
      <c r="I258" s="258"/>
      <c r="J258" s="259">
        <f>ROUND(I258*H258,2)</f>
        <v>0</v>
      </c>
      <c r="K258" s="255" t="s">
        <v>19</v>
      </c>
      <c r="L258" s="260"/>
      <c r="M258" s="261" t="s">
        <v>19</v>
      </c>
      <c r="N258" s="262" t="s">
        <v>42</v>
      </c>
      <c r="O258" s="84"/>
      <c r="P258" s="221">
        <f>O258*H258</f>
        <v>0</v>
      </c>
      <c r="Q258" s="221">
        <v>0.027</v>
      </c>
      <c r="R258" s="221">
        <f>Q258*H258</f>
        <v>9.45</v>
      </c>
      <c r="S258" s="221">
        <v>0</v>
      </c>
      <c r="T258" s="222">
        <f>S258*H258</f>
        <v>0</v>
      </c>
      <c r="U258" s="38"/>
      <c r="V258" s="38"/>
      <c r="W258" s="38"/>
      <c r="X258" s="38"/>
      <c r="Y258" s="38"/>
      <c r="Z258" s="38"/>
      <c r="AA258" s="38"/>
      <c r="AB258" s="38"/>
      <c r="AC258" s="38"/>
      <c r="AD258" s="38"/>
      <c r="AE258" s="38"/>
      <c r="AR258" s="223" t="s">
        <v>201</v>
      </c>
      <c r="AT258" s="223" t="s">
        <v>275</v>
      </c>
      <c r="AU258" s="223" t="s">
        <v>80</v>
      </c>
      <c r="AY258" s="17" t="s">
        <v>142</v>
      </c>
      <c r="BE258" s="224">
        <f>IF(N258="základní",J258,0)</f>
        <v>0</v>
      </c>
      <c r="BF258" s="224">
        <f>IF(N258="snížená",J258,0)</f>
        <v>0</v>
      </c>
      <c r="BG258" s="224">
        <f>IF(N258="zákl. přenesená",J258,0)</f>
        <v>0</v>
      </c>
      <c r="BH258" s="224">
        <f>IF(N258="sníž. přenesená",J258,0)</f>
        <v>0</v>
      </c>
      <c r="BI258" s="224">
        <f>IF(N258="nulová",J258,0)</f>
        <v>0</v>
      </c>
      <c r="BJ258" s="17" t="s">
        <v>78</v>
      </c>
      <c r="BK258" s="224">
        <f>ROUND(I258*H258,2)</f>
        <v>0</v>
      </c>
      <c r="BL258" s="17" t="s">
        <v>149</v>
      </c>
      <c r="BM258" s="223" t="s">
        <v>398</v>
      </c>
    </row>
    <row r="259" spans="1:47" s="2" customFormat="1" ht="12">
      <c r="A259" s="38"/>
      <c r="B259" s="39"/>
      <c r="C259" s="40"/>
      <c r="D259" s="225" t="s">
        <v>151</v>
      </c>
      <c r="E259" s="40"/>
      <c r="F259" s="226" t="s">
        <v>399</v>
      </c>
      <c r="G259" s="40"/>
      <c r="H259" s="40"/>
      <c r="I259" s="227"/>
      <c r="J259" s="40"/>
      <c r="K259" s="40"/>
      <c r="L259" s="44"/>
      <c r="M259" s="228"/>
      <c r="N259" s="229"/>
      <c r="O259" s="84"/>
      <c r="P259" s="84"/>
      <c r="Q259" s="84"/>
      <c r="R259" s="84"/>
      <c r="S259" s="84"/>
      <c r="T259" s="85"/>
      <c r="U259" s="38"/>
      <c r="V259" s="38"/>
      <c r="W259" s="38"/>
      <c r="X259" s="38"/>
      <c r="Y259" s="38"/>
      <c r="Z259" s="38"/>
      <c r="AA259" s="38"/>
      <c r="AB259" s="38"/>
      <c r="AC259" s="38"/>
      <c r="AD259" s="38"/>
      <c r="AE259" s="38"/>
      <c r="AT259" s="17" t="s">
        <v>151</v>
      </c>
      <c r="AU259" s="17" t="s">
        <v>80</v>
      </c>
    </row>
    <row r="260" spans="1:65" s="2" customFormat="1" ht="14.4" customHeight="1">
      <c r="A260" s="38"/>
      <c r="B260" s="39"/>
      <c r="C260" s="253" t="s">
        <v>400</v>
      </c>
      <c r="D260" s="253" t="s">
        <v>275</v>
      </c>
      <c r="E260" s="254" t="s">
        <v>401</v>
      </c>
      <c r="F260" s="255" t="s">
        <v>402</v>
      </c>
      <c r="G260" s="256" t="s">
        <v>181</v>
      </c>
      <c r="H260" s="257">
        <v>487</v>
      </c>
      <c r="I260" s="258"/>
      <c r="J260" s="259">
        <f>ROUND(I260*H260,2)</f>
        <v>0</v>
      </c>
      <c r="K260" s="255" t="s">
        <v>148</v>
      </c>
      <c r="L260" s="260"/>
      <c r="M260" s="261" t="s">
        <v>19</v>
      </c>
      <c r="N260" s="262" t="s">
        <v>42</v>
      </c>
      <c r="O260" s="84"/>
      <c r="P260" s="221">
        <f>O260*H260</f>
        <v>0</v>
      </c>
      <c r="Q260" s="221">
        <v>0.65</v>
      </c>
      <c r="R260" s="221">
        <f>Q260*H260</f>
        <v>316.55</v>
      </c>
      <c r="S260" s="221">
        <v>0</v>
      </c>
      <c r="T260" s="222">
        <f>S260*H260</f>
        <v>0</v>
      </c>
      <c r="U260" s="38"/>
      <c r="V260" s="38"/>
      <c r="W260" s="38"/>
      <c r="X260" s="38"/>
      <c r="Y260" s="38"/>
      <c r="Z260" s="38"/>
      <c r="AA260" s="38"/>
      <c r="AB260" s="38"/>
      <c r="AC260" s="38"/>
      <c r="AD260" s="38"/>
      <c r="AE260" s="38"/>
      <c r="AR260" s="223" t="s">
        <v>201</v>
      </c>
      <c r="AT260" s="223" t="s">
        <v>275</v>
      </c>
      <c r="AU260" s="223" t="s">
        <v>80</v>
      </c>
      <c r="AY260" s="17" t="s">
        <v>142</v>
      </c>
      <c r="BE260" s="224">
        <f>IF(N260="základní",J260,0)</f>
        <v>0</v>
      </c>
      <c r="BF260" s="224">
        <f>IF(N260="snížená",J260,0)</f>
        <v>0</v>
      </c>
      <c r="BG260" s="224">
        <f>IF(N260="zákl. přenesená",J260,0)</f>
        <v>0</v>
      </c>
      <c r="BH260" s="224">
        <f>IF(N260="sníž. přenesená",J260,0)</f>
        <v>0</v>
      </c>
      <c r="BI260" s="224">
        <f>IF(N260="nulová",J260,0)</f>
        <v>0</v>
      </c>
      <c r="BJ260" s="17" t="s">
        <v>78</v>
      </c>
      <c r="BK260" s="224">
        <f>ROUND(I260*H260,2)</f>
        <v>0</v>
      </c>
      <c r="BL260" s="17" t="s">
        <v>149</v>
      </c>
      <c r="BM260" s="223" t="s">
        <v>403</v>
      </c>
    </row>
    <row r="261" spans="1:47" s="2" customFormat="1" ht="12">
      <c r="A261" s="38"/>
      <c r="B261" s="39"/>
      <c r="C261" s="40"/>
      <c r="D261" s="225" t="s">
        <v>151</v>
      </c>
      <c r="E261" s="40"/>
      <c r="F261" s="226" t="s">
        <v>402</v>
      </c>
      <c r="G261" s="40"/>
      <c r="H261" s="40"/>
      <c r="I261" s="227"/>
      <c r="J261" s="40"/>
      <c r="K261" s="40"/>
      <c r="L261" s="44"/>
      <c r="M261" s="228"/>
      <c r="N261" s="229"/>
      <c r="O261" s="84"/>
      <c r="P261" s="84"/>
      <c r="Q261" s="84"/>
      <c r="R261" s="84"/>
      <c r="S261" s="84"/>
      <c r="T261" s="85"/>
      <c r="U261" s="38"/>
      <c r="V261" s="38"/>
      <c r="W261" s="38"/>
      <c r="X261" s="38"/>
      <c r="Y261" s="38"/>
      <c r="Z261" s="38"/>
      <c r="AA261" s="38"/>
      <c r="AB261" s="38"/>
      <c r="AC261" s="38"/>
      <c r="AD261" s="38"/>
      <c r="AE261" s="38"/>
      <c r="AT261" s="17" t="s">
        <v>151</v>
      </c>
      <c r="AU261" s="17" t="s">
        <v>80</v>
      </c>
    </row>
    <row r="262" spans="1:65" s="2" customFormat="1" ht="24.15" customHeight="1">
      <c r="A262" s="38"/>
      <c r="B262" s="39"/>
      <c r="C262" s="212" t="s">
        <v>404</v>
      </c>
      <c r="D262" s="212" t="s">
        <v>144</v>
      </c>
      <c r="E262" s="213" t="s">
        <v>405</v>
      </c>
      <c r="F262" s="214" t="s">
        <v>406</v>
      </c>
      <c r="G262" s="215" t="s">
        <v>157</v>
      </c>
      <c r="H262" s="216">
        <v>730</v>
      </c>
      <c r="I262" s="217"/>
      <c r="J262" s="218">
        <f>ROUND(I262*H262,2)</f>
        <v>0</v>
      </c>
      <c r="K262" s="214" t="s">
        <v>407</v>
      </c>
      <c r="L262" s="44"/>
      <c r="M262" s="219" t="s">
        <v>19</v>
      </c>
      <c r="N262" s="220" t="s">
        <v>42</v>
      </c>
      <c r="O262" s="84"/>
      <c r="P262" s="221">
        <f>O262*H262</f>
        <v>0</v>
      </c>
      <c r="Q262" s="221">
        <v>5E-05</v>
      </c>
      <c r="R262" s="221">
        <f>Q262*H262</f>
        <v>0.036500000000000005</v>
      </c>
      <c r="S262" s="221">
        <v>0</v>
      </c>
      <c r="T262" s="222">
        <f>S262*H262</f>
        <v>0</v>
      </c>
      <c r="U262" s="38"/>
      <c r="V262" s="38"/>
      <c r="W262" s="38"/>
      <c r="X262" s="38"/>
      <c r="Y262" s="38"/>
      <c r="Z262" s="38"/>
      <c r="AA262" s="38"/>
      <c r="AB262" s="38"/>
      <c r="AC262" s="38"/>
      <c r="AD262" s="38"/>
      <c r="AE262" s="38"/>
      <c r="AR262" s="223" t="s">
        <v>149</v>
      </c>
      <c r="AT262" s="223" t="s">
        <v>144</v>
      </c>
      <c r="AU262" s="223" t="s">
        <v>80</v>
      </c>
      <c r="AY262" s="17" t="s">
        <v>142</v>
      </c>
      <c r="BE262" s="224">
        <f>IF(N262="základní",J262,0)</f>
        <v>0</v>
      </c>
      <c r="BF262" s="224">
        <f>IF(N262="snížená",J262,0)</f>
        <v>0</v>
      </c>
      <c r="BG262" s="224">
        <f>IF(N262="zákl. přenesená",J262,0)</f>
        <v>0</v>
      </c>
      <c r="BH262" s="224">
        <f>IF(N262="sníž. přenesená",J262,0)</f>
        <v>0</v>
      </c>
      <c r="BI262" s="224">
        <f>IF(N262="nulová",J262,0)</f>
        <v>0</v>
      </c>
      <c r="BJ262" s="17" t="s">
        <v>78</v>
      </c>
      <c r="BK262" s="224">
        <f>ROUND(I262*H262,2)</f>
        <v>0</v>
      </c>
      <c r="BL262" s="17" t="s">
        <v>149</v>
      </c>
      <c r="BM262" s="223" t="s">
        <v>408</v>
      </c>
    </row>
    <row r="263" spans="1:47" s="2" customFormat="1" ht="12">
      <c r="A263" s="38"/>
      <c r="B263" s="39"/>
      <c r="C263" s="40"/>
      <c r="D263" s="225" t="s">
        <v>151</v>
      </c>
      <c r="E263" s="40"/>
      <c r="F263" s="226" t="s">
        <v>409</v>
      </c>
      <c r="G263" s="40"/>
      <c r="H263" s="40"/>
      <c r="I263" s="227"/>
      <c r="J263" s="40"/>
      <c r="K263" s="40"/>
      <c r="L263" s="44"/>
      <c r="M263" s="228"/>
      <c r="N263" s="229"/>
      <c r="O263" s="84"/>
      <c r="P263" s="84"/>
      <c r="Q263" s="84"/>
      <c r="R263" s="84"/>
      <c r="S263" s="84"/>
      <c r="T263" s="85"/>
      <c r="U263" s="38"/>
      <c r="V263" s="38"/>
      <c r="W263" s="38"/>
      <c r="X263" s="38"/>
      <c r="Y263" s="38"/>
      <c r="Z263" s="38"/>
      <c r="AA263" s="38"/>
      <c r="AB263" s="38"/>
      <c r="AC263" s="38"/>
      <c r="AD263" s="38"/>
      <c r="AE263" s="38"/>
      <c r="AT263" s="17" t="s">
        <v>151</v>
      </c>
      <c r="AU263" s="17" t="s">
        <v>80</v>
      </c>
    </row>
    <row r="264" spans="1:65" s="2" customFormat="1" ht="24.15" customHeight="1">
      <c r="A264" s="38"/>
      <c r="B264" s="39"/>
      <c r="C264" s="212" t="s">
        <v>410</v>
      </c>
      <c r="D264" s="212" t="s">
        <v>144</v>
      </c>
      <c r="E264" s="213" t="s">
        <v>411</v>
      </c>
      <c r="F264" s="214" t="s">
        <v>412</v>
      </c>
      <c r="G264" s="215" t="s">
        <v>157</v>
      </c>
      <c r="H264" s="216">
        <v>730</v>
      </c>
      <c r="I264" s="217"/>
      <c r="J264" s="218">
        <f>ROUND(I264*H264,2)</f>
        <v>0</v>
      </c>
      <c r="K264" s="214" t="s">
        <v>407</v>
      </c>
      <c r="L264" s="44"/>
      <c r="M264" s="219" t="s">
        <v>19</v>
      </c>
      <c r="N264" s="220" t="s">
        <v>42</v>
      </c>
      <c r="O264" s="84"/>
      <c r="P264" s="221">
        <f>O264*H264</f>
        <v>0</v>
      </c>
      <c r="Q264" s="221">
        <v>0.00208</v>
      </c>
      <c r="R264" s="221">
        <f>Q264*H264</f>
        <v>1.5184</v>
      </c>
      <c r="S264" s="221">
        <v>0</v>
      </c>
      <c r="T264" s="222">
        <f>S264*H264</f>
        <v>0</v>
      </c>
      <c r="U264" s="38"/>
      <c r="V264" s="38"/>
      <c r="W264" s="38"/>
      <c r="X264" s="38"/>
      <c r="Y264" s="38"/>
      <c r="Z264" s="38"/>
      <c r="AA264" s="38"/>
      <c r="AB264" s="38"/>
      <c r="AC264" s="38"/>
      <c r="AD264" s="38"/>
      <c r="AE264" s="38"/>
      <c r="AR264" s="223" t="s">
        <v>149</v>
      </c>
      <c r="AT264" s="223" t="s">
        <v>144</v>
      </c>
      <c r="AU264" s="223" t="s">
        <v>80</v>
      </c>
      <c r="AY264" s="17" t="s">
        <v>142</v>
      </c>
      <c r="BE264" s="224">
        <f>IF(N264="základní",J264,0)</f>
        <v>0</v>
      </c>
      <c r="BF264" s="224">
        <f>IF(N264="snížená",J264,0)</f>
        <v>0</v>
      </c>
      <c r="BG264" s="224">
        <f>IF(N264="zákl. přenesená",J264,0)</f>
        <v>0</v>
      </c>
      <c r="BH264" s="224">
        <f>IF(N264="sníž. přenesená",J264,0)</f>
        <v>0</v>
      </c>
      <c r="BI264" s="224">
        <f>IF(N264="nulová",J264,0)</f>
        <v>0</v>
      </c>
      <c r="BJ264" s="17" t="s">
        <v>78</v>
      </c>
      <c r="BK264" s="224">
        <f>ROUND(I264*H264,2)</f>
        <v>0</v>
      </c>
      <c r="BL264" s="17" t="s">
        <v>149</v>
      </c>
      <c r="BM264" s="223" t="s">
        <v>413</v>
      </c>
    </row>
    <row r="265" spans="1:47" s="2" customFormat="1" ht="12">
      <c r="A265" s="38"/>
      <c r="B265" s="39"/>
      <c r="C265" s="40"/>
      <c r="D265" s="225" t="s">
        <v>151</v>
      </c>
      <c r="E265" s="40"/>
      <c r="F265" s="226" t="s">
        <v>414</v>
      </c>
      <c r="G265" s="40"/>
      <c r="H265" s="40"/>
      <c r="I265" s="227"/>
      <c r="J265" s="40"/>
      <c r="K265" s="40"/>
      <c r="L265" s="44"/>
      <c r="M265" s="228"/>
      <c r="N265" s="229"/>
      <c r="O265" s="84"/>
      <c r="P265" s="84"/>
      <c r="Q265" s="84"/>
      <c r="R265" s="84"/>
      <c r="S265" s="84"/>
      <c r="T265" s="85"/>
      <c r="U265" s="38"/>
      <c r="V265" s="38"/>
      <c r="W265" s="38"/>
      <c r="X265" s="38"/>
      <c r="Y265" s="38"/>
      <c r="Z265" s="38"/>
      <c r="AA265" s="38"/>
      <c r="AB265" s="38"/>
      <c r="AC265" s="38"/>
      <c r="AD265" s="38"/>
      <c r="AE265" s="38"/>
      <c r="AT265" s="17" t="s">
        <v>151</v>
      </c>
      <c r="AU265" s="17" t="s">
        <v>80</v>
      </c>
    </row>
    <row r="266" spans="1:65" s="2" customFormat="1" ht="37.8" customHeight="1">
      <c r="A266" s="38"/>
      <c r="B266" s="39"/>
      <c r="C266" s="212" t="s">
        <v>415</v>
      </c>
      <c r="D266" s="212" t="s">
        <v>144</v>
      </c>
      <c r="E266" s="213" t="s">
        <v>416</v>
      </c>
      <c r="F266" s="214" t="s">
        <v>417</v>
      </c>
      <c r="G266" s="215" t="s">
        <v>418</v>
      </c>
      <c r="H266" s="216">
        <v>730</v>
      </c>
      <c r="I266" s="217"/>
      <c r="J266" s="218">
        <f>ROUND(I266*H266,2)</f>
        <v>0</v>
      </c>
      <c r="K266" s="214" t="s">
        <v>419</v>
      </c>
      <c r="L266" s="44"/>
      <c r="M266" s="219" t="s">
        <v>19</v>
      </c>
      <c r="N266" s="220" t="s">
        <v>42</v>
      </c>
      <c r="O266" s="84"/>
      <c r="P266" s="221">
        <f>O266*H266</f>
        <v>0</v>
      </c>
      <c r="Q266" s="221">
        <v>0</v>
      </c>
      <c r="R266" s="221">
        <f>Q266*H266</f>
        <v>0</v>
      </c>
      <c r="S266" s="221">
        <v>0</v>
      </c>
      <c r="T266" s="222">
        <f>S266*H266</f>
        <v>0</v>
      </c>
      <c r="U266" s="38"/>
      <c r="V266" s="38"/>
      <c r="W266" s="38"/>
      <c r="X266" s="38"/>
      <c r="Y266" s="38"/>
      <c r="Z266" s="38"/>
      <c r="AA266" s="38"/>
      <c r="AB266" s="38"/>
      <c r="AC266" s="38"/>
      <c r="AD266" s="38"/>
      <c r="AE266" s="38"/>
      <c r="AR266" s="223" t="s">
        <v>149</v>
      </c>
      <c r="AT266" s="223" t="s">
        <v>144</v>
      </c>
      <c r="AU266" s="223" t="s">
        <v>80</v>
      </c>
      <c r="AY266" s="17" t="s">
        <v>142</v>
      </c>
      <c r="BE266" s="224">
        <f>IF(N266="základní",J266,0)</f>
        <v>0</v>
      </c>
      <c r="BF266" s="224">
        <f>IF(N266="snížená",J266,0)</f>
        <v>0</v>
      </c>
      <c r="BG266" s="224">
        <f>IF(N266="zákl. přenesená",J266,0)</f>
        <v>0</v>
      </c>
      <c r="BH266" s="224">
        <f>IF(N266="sníž. přenesená",J266,0)</f>
        <v>0</v>
      </c>
      <c r="BI266" s="224">
        <f>IF(N266="nulová",J266,0)</f>
        <v>0</v>
      </c>
      <c r="BJ266" s="17" t="s">
        <v>78</v>
      </c>
      <c r="BK266" s="224">
        <f>ROUND(I266*H266,2)</f>
        <v>0</v>
      </c>
      <c r="BL266" s="17" t="s">
        <v>149</v>
      </c>
      <c r="BM266" s="223" t="s">
        <v>420</v>
      </c>
    </row>
    <row r="267" spans="1:47" s="2" customFormat="1" ht="12">
      <c r="A267" s="38"/>
      <c r="B267" s="39"/>
      <c r="C267" s="40"/>
      <c r="D267" s="225" t="s">
        <v>151</v>
      </c>
      <c r="E267" s="40"/>
      <c r="F267" s="226" t="s">
        <v>421</v>
      </c>
      <c r="G267" s="40"/>
      <c r="H267" s="40"/>
      <c r="I267" s="227"/>
      <c r="J267" s="40"/>
      <c r="K267" s="40"/>
      <c r="L267" s="44"/>
      <c r="M267" s="228"/>
      <c r="N267" s="229"/>
      <c r="O267" s="84"/>
      <c r="P267" s="84"/>
      <c r="Q267" s="84"/>
      <c r="R267" s="84"/>
      <c r="S267" s="84"/>
      <c r="T267" s="85"/>
      <c r="U267" s="38"/>
      <c r="V267" s="38"/>
      <c r="W267" s="38"/>
      <c r="X267" s="38"/>
      <c r="Y267" s="38"/>
      <c r="Z267" s="38"/>
      <c r="AA267" s="38"/>
      <c r="AB267" s="38"/>
      <c r="AC267" s="38"/>
      <c r="AD267" s="38"/>
      <c r="AE267" s="38"/>
      <c r="AT267" s="17" t="s">
        <v>151</v>
      </c>
      <c r="AU267" s="17" t="s">
        <v>80</v>
      </c>
    </row>
    <row r="268" spans="1:65" s="2" customFormat="1" ht="24.15" customHeight="1">
      <c r="A268" s="38"/>
      <c r="B268" s="39"/>
      <c r="C268" s="212" t="s">
        <v>422</v>
      </c>
      <c r="D268" s="212" t="s">
        <v>144</v>
      </c>
      <c r="E268" s="213" t="s">
        <v>423</v>
      </c>
      <c r="F268" s="214" t="s">
        <v>424</v>
      </c>
      <c r="G268" s="215" t="s">
        <v>248</v>
      </c>
      <c r="H268" s="216">
        <v>0.037</v>
      </c>
      <c r="I268" s="217"/>
      <c r="J268" s="218">
        <f>ROUND(I268*H268,2)</f>
        <v>0</v>
      </c>
      <c r="K268" s="214" t="s">
        <v>148</v>
      </c>
      <c r="L268" s="44"/>
      <c r="M268" s="219" t="s">
        <v>19</v>
      </c>
      <c r="N268" s="220" t="s">
        <v>42</v>
      </c>
      <c r="O268" s="84"/>
      <c r="P268" s="221">
        <f>O268*H268</f>
        <v>0</v>
      </c>
      <c r="Q268" s="221">
        <v>0</v>
      </c>
      <c r="R268" s="221">
        <f>Q268*H268</f>
        <v>0</v>
      </c>
      <c r="S268" s="221">
        <v>0</v>
      </c>
      <c r="T268" s="222">
        <f>S268*H268</f>
        <v>0</v>
      </c>
      <c r="U268" s="38"/>
      <c r="V268" s="38"/>
      <c r="W268" s="38"/>
      <c r="X268" s="38"/>
      <c r="Y268" s="38"/>
      <c r="Z268" s="38"/>
      <c r="AA268" s="38"/>
      <c r="AB268" s="38"/>
      <c r="AC268" s="38"/>
      <c r="AD268" s="38"/>
      <c r="AE268" s="38"/>
      <c r="AR268" s="223" t="s">
        <v>149</v>
      </c>
      <c r="AT268" s="223" t="s">
        <v>144</v>
      </c>
      <c r="AU268" s="223" t="s">
        <v>80</v>
      </c>
      <c r="AY268" s="17" t="s">
        <v>142</v>
      </c>
      <c r="BE268" s="224">
        <f>IF(N268="základní",J268,0)</f>
        <v>0</v>
      </c>
      <c r="BF268" s="224">
        <f>IF(N268="snížená",J268,0)</f>
        <v>0</v>
      </c>
      <c r="BG268" s="224">
        <f>IF(N268="zákl. přenesená",J268,0)</f>
        <v>0</v>
      </c>
      <c r="BH268" s="224">
        <f>IF(N268="sníž. přenesená",J268,0)</f>
        <v>0</v>
      </c>
      <c r="BI268" s="224">
        <f>IF(N268="nulová",J268,0)</f>
        <v>0</v>
      </c>
      <c r="BJ268" s="17" t="s">
        <v>78</v>
      </c>
      <c r="BK268" s="224">
        <f>ROUND(I268*H268,2)</f>
        <v>0</v>
      </c>
      <c r="BL268" s="17" t="s">
        <v>149</v>
      </c>
      <c r="BM268" s="223" t="s">
        <v>425</v>
      </c>
    </row>
    <row r="269" spans="1:47" s="2" customFormat="1" ht="12">
      <c r="A269" s="38"/>
      <c r="B269" s="39"/>
      <c r="C269" s="40"/>
      <c r="D269" s="225" t="s">
        <v>151</v>
      </c>
      <c r="E269" s="40"/>
      <c r="F269" s="226" t="s">
        <v>426</v>
      </c>
      <c r="G269" s="40"/>
      <c r="H269" s="40"/>
      <c r="I269" s="227"/>
      <c r="J269" s="40"/>
      <c r="K269" s="40"/>
      <c r="L269" s="44"/>
      <c r="M269" s="228"/>
      <c r="N269" s="229"/>
      <c r="O269" s="84"/>
      <c r="P269" s="84"/>
      <c r="Q269" s="84"/>
      <c r="R269" s="84"/>
      <c r="S269" s="84"/>
      <c r="T269" s="85"/>
      <c r="U269" s="38"/>
      <c r="V269" s="38"/>
      <c r="W269" s="38"/>
      <c r="X269" s="38"/>
      <c r="Y269" s="38"/>
      <c r="Z269" s="38"/>
      <c r="AA269" s="38"/>
      <c r="AB269" s="38"/>
      <c r="AC269" s="38"/>
      <c r="AD269" s="38"/>
      <c r="AE269" s="38"/>
      <c r="AT269" s="17" t="s">
        <v>151</v>
      </c>
      <c r="AU269" s="17" t="s">
        <v>80</v>
      </c>
    </row>
    <row r="270" spans="1:47" s="2" customFormat="1" ht="12">
      <c r="A270" s="38"/>
      <c r="B270" s="39"/>
      <c r="C270" s="40"/>
      <c r="D270" s="225" t="s">
        <v>153</v>
      </c>
      <c r="E270" s="40"/>
      <c r="F270" s="230" t="s">
        <v>427</v>
      </c>
      <c r="G270" s="40"/>
      <c r="H270" s="40"/>
      <c r="I270" s="227"/>
      <c r="J270" s="40"/>
      <c r="K270" s="40"/>
      <c r="L270" s="44"/>
      <c r="M270" s="228"/>
      <c r="N270" s="229"/>
      <c r="O270" s="84"/>
      <c r="P270" s="84"/>
      <c r="Q270" s="84"/>
      <c r="R270" s="84"/>
      <c r="S270" s="84"/>
      <c r="T270" s="85"/>
      <c r="U270" s="38"/>
      <c r="V270" s="38"/>
      <c r="W270" s="38"/>
      <c r="X270" s="38"/>
      <c r="Y270" s="38"/>
      <c r="Z270" s="38"/>
      <c r="AA270" s="38"/>
      <c r="AB270" s="38"/>
      <c r="AC270" s="38"/>
      <c r="AD270" s="38"/>
      <c r="AE270" s="38"/>
      <c r="AT270" s="17" t="s">
        <v>153</v>
      </c>
      <c r="AU270" s="17" t="s">
        <v>80</v>
      </c>
    </row>
    <row r="271" spans="1:51" s="13" customFormat="1" ht="12">
      <c r="A271" s="13"/>
      <c r="B271" s="231"/>
      <c r="C271" s="232"/>
      <c r="D271" s="225" t="s">
        <v>172</v>
      </c>
      <c r="E271" s="233" t="s">
        <v>19</v>
      </c>
      <c r="F271" s="234" t="s">
        <v>428</v>
      </c>
      <c r="G271" s="232"/>
      <c r="H271" s="235">
        <v>0.037</v>
      </c>
      <c r="I271" s="236"/>
      <c r="J271" s="232"/>
      <c r="K271" s="232"/>
      <c r="L271" s="237"/>
      <c r="M271" s="238"/>
      <c r="N271" s="239"/>
      <c r="O271" s="239"/>
      <c r="P271" s="239"/>
      <c r="Q271" s="239"/>
      <c r="R271" s="239"/>
      <c r="S271" s="239"/>
      <c r="T271" s="240"/>
      <c r="U271" s="13"/>
      <c r="V271" s="13"/>
      <c r="W271" s="13"/>
      <c r="X271" s="13"/>
      <c r="Y271" s="13"/>
      <c r="Z271" s="13"/>
      <c r="AA271" s="13"/>
      <c r="AB271" s="13"/>
      <c r="AC271" s="13"/>
      <c r="AD271" s="13"/>
      <c r="AE271" s="13"/>
      <c r="AT271" s="241" t="s">
        <v>172</v>
      </c>
      <c r="AU271" s="241" t="s">
        <v>80</v>
      </c>
      <c r="AV271" s="13" t="s">
        <v>80</v>
      </c>
      <c r="AW271" s="13" t="s">
        <v>33</v>
      </c>
      <c r="AX271" s="13" t="s">
        <v>78</v>
      </c>
      <c r="AY271" s="241" t="s">
        <v>142</v>
      </c>
    </row>
    <row r="272" spans="1:65" s="2" customFormat="1" ht="14.4" customHeight="1">
      <c r="A272" s="38"/>
      <c r="B272" s="39"/>
      <c r="C272" s="253" t="s">
        <v>429</v>
      </c>
      <c r="D272" s="253" t="s">
        <v>275</v>
      </c>
      <c r="E272" s="254" t="s">
        <v>344</v>
      </c>
      <c r="F272" s="255" t="s">
        <v>345</v>
      </c>
      <c r="G272" s="256" t="s">
        <v>278</v>
      </c>
      <c r="H272" s="257">
        <v>37</v>
      </c>
      <c r="I272" s="258"/>
      <c r="J272" s="259">
        <f>ROUND(I272*H272,2)</f>
        <v>0</v>
      </c>
      <c r="K272" s="255" t="s">
        <v>148</v>
      </c>
      <c r="L272" s="260"/>
      <c r="M272" s="261" t="s">
        <v>19</v>
      </c>
      <c r="N272" s="262" t="s">
        <v>42</v>
      </c>
      <c r="O272" s="84"/>
      <c r="P272" s="221">
        <f>O272*H272</f>
        <v>0</v>
      </c>
      <c r="Q272" s="221">
        <v>0.001</v>
      </c>
      <c r="R272" s="221">
        <f>Q272*H272</f>
        <v>0.037</v>
      </c>
      <c r="S272" s="221">
        <v>0</v>
      </c>
      <c r="T272" s="222">
        <f>S272*H272</f>
        <v>0</v>
      </c>
      <c r="U272" s="38"/>
      <c r="V272" s="38"/>
      <c r="W272" s="38"/>
      <c r="X272" s="38"/>
      <c r="Y272" s="38"/>
      <c r="Z272" s="38"/>
      <c r="AA272" s="38"/>
      <c r="AB272" s="38"/>
      <c r="AC272" s="38"/>
      <c r="AD272" s="38"/>
      <c r="AE272" s="38"/>
      <c r="AR272" s="223" t="s">
        <v>201</v>
      </c>
      <c r="AT272" s="223" t="s">
        <v>275</v>
      </c>
      <c r="AU272" s="223" t="s">
        <v>80</v>
      </c>
      <c r="AY272" s="17" t="s">
        <v>142</v>
      </c>
      <c r="BE272" s="224">
        <f>IF(N272="základní",J272,0)</f>
        <v>0</v>
      </c>
      <c r="BF272" s="224">
        <f>IF(N272="snížená",J272,0)</f>
        <v>0</v>
      </c>
      <c r="BG272" s="224">
        <f>IF(N272="zákl. přenesená",J272,0)</f>
        <v>0</v>
      </c>
      <c r="BH272" s="224">
        <f>IF(N272="sníž. přenesená",J272,0)</f>
        <v>0</v>
      </c>
      <c r="BI272" s="224">
        <f>IF(N272="nulová",J272,0)</f>
        <v>0</v>
      </c>
      <c r="BJ272" s="17" t="s">
        <v>78</v>
      </c>
      <c r="BK272" s="224">
        <f>ROUND(I272*H272,2)</f>
        <v>0</v>
      </c>
      <c r="BL272" s="17" t="s">
        <v>149</v>
      </c>
      <c r="BM272" s="223" t="s">
        <v>430</v>
      </c>
    </row>
    <row r="273" spans="1:47" s="2" customFormat="1" ht="12">
      <c r="A273" s="38"/>
      <c r="B273" s="39"/>
      <c r="C273" s="40"/>
      <c r="D273" s="225" t="s">
        <v>151</v>
      </c>
      <c r="E273" s="40"/>
      <c r="F273" s="226" t="s">
        <v>345</v>
      </c>
      <c r="G273" s="40"/>
      <c r="H273" s="40"/>
      <c r="I273" s="227"/>
      <c r="J273" s="40"/>
      <c r="K273" s="40"/>
      <c r="L273" s="44"/>
      <c r="M273" s="228"/>
      <c r="N273" s="229"/>
      <c r="O273" s="84"/>
      <c r="P273" s="84"/>
      <c r="Q273" s="84"/>
      <c r="R273" s="84"/>
      <c r="S273" s="84"/>
      <c r="T273" s="85"/>
      <c r="U273" s="38"/>
      <c r="V273" s="38"/>
      <c r="W273" s="38"/>
      <c r="X273" s="38"/>
      <c r="Y273" s="38"/>
      <c r="Z273" s="38"/>
      <c r="AA273" s="38"/>
      <c r="AB273" s="38"/>
      <c r="AC273" s="38"/>
      <c r="AD273" s="38"/>
      <c r="AE273" s="38"/>
      <c r="AT273" s="17" t="s">
        <v>151</v>
      </c>
      <c r="AU273" s="17" t="s">
        <v>80</v>
      </c>
    </row>
    <row r="274" spans="1:47" s="2" customFormat="1" ht="12">
      <c r="A274" s="38"/>
      <c r="B274" s="39"/>
      <c r="C274" s="40"/>
      <c r="D274" s="225" t="s">
        <v>252</v>
      </c>
      <c r="E274" s="40"/>
      <c r="F274" s="230" t="s">
        <v>431</v>
      </c>
      <c r="G274" s="40"/>
      <c r="H274" s="40"/>
      <c r="I274" s="227"/>
      <c r="J274" s="40"/>
      <c r="K274" s="40"/>
      <c r="L274" s="44"/>
      <c r="M274" s="228"/>
      <c r="N274" s="229"/>
      <c r="O274" s="84"/>
      <c r="P274" s="84"/>
      <c r="Q274" s="84"/>
      <c r="R274" s="84"/>
      <c r="S274" s="84"/>
      <c r="T274" s="85"/>
      <c r="U274" s="38"/>
      <c r="V274" s="38"/>
      <c r="W274" s="38"/>
      <c r="X274" s="38"/>
      <c r="Y274" s="38"/>
      <c r="Z274" s="38"/>
      <c r="AA274" s="38"/>
      <c r="AB274" s="38"/>
      <c r="AC274" s="38"/>
      <c r="AD274" s="38"/>
      <c r="AE274" s="38"/>
      <c r="AT274" s="17" t="s">
        <v>252</v>
      </c>
      <c r="AU274" s="17" t="s">
        <v>80</v>
      </c>
    </row>
    <row r="275" spans="1:65" s="2" customFormat="1" ht="14.4" customHeight="1">
      <c r="A275" s="38"/>
      <c r="B275" s="39"/>
      <c r="C275" s="212" t="s">
        <v>432</v>
      </c>
      <c r="D275" s="212" t="s">
        <v>144</v>
      </c>
      <c r="E275" s="213" t="s">
        <v>433</v>
      </c>
      <c r="F275" s="214" t="s">
        <v>434</v>
      </c>
      <c r="G275" s="215" t="s">
        <v>181</v>
      </c>
      <c r="H275" s="216">
        <v>73</v>
      </c>
      <c r="I275" s="217"/>
      <c r="J275" s="218">
        <f>ROUND(I275*H275,2)</f>
        <v>0</v>
      </c>
      <c r="K275" s="214" t="s">
        <v>148</v>
      </c>
      <c r="L275" s="44"/>
      <c r="M275" s="219" t="s">
        <v>19</v>
      </c>
      <c r="N275" s="220" t="s">
        <v>42</v>
      </c>
      <c r="O275" s="84"/>
      <c r="P275" s="221">
        <f>O275*H275</f>
        <v>0</v>
      </c>
      <c r="Q275" s="221">
        <v>0</v>
      </c>
      <c r="R275" s="221">
        <f>Q275*H275</f>
        <v>0</v>
      </c>
      <c r="S275" s="221">
        <v>0</v>
      </c>
      <c r="T275" s="222">
        <f>S275*H275</f>
        <v>0</v>
      </c>
      <c r="U275" s="38"/>
      <c r="V275" s="38"/>
      <c r="W275" s="38"/>
      <c r="X275" s="38"/>
      <c r="Y275" s="38"/>
      <c r="Z275" s="38"/>
      <c r="AA275" s="38"/>
      <c r="AB275" s="38"/>
      <c r="AC275" s="38"/>
      <c r="AD275" s="38"/>
      <c r="AE275" s="38"/>
      <c r="AR275" s="223" t="s">
        <v>149</v>
      </c>
      <c r="AT275" s="223" t="s">
        <v>144</v>
      </c>
      <c r="AU275" s="223" t="s">
        <v>80</v>
      </c>
      <c r="AY275" s="17" t="s">
        <v>142</v>
      </c>
      <c r="BE275" s="224">
        <f>IF(N275="základní",J275,0)</f>
        <v>0</v>
      </c>
      <c r="BF275" s="224">
        <f>IF(N275="snížená",J275,0)</f>
        <v>0</v>
      </c>
      <c r="BG275" s="224">
        <f>IF(N275="zákl. přenesená",J275,0)</f>
        <v>0</v>
      </c>
      <c r="BH275" s="224">
        <f>IF(N275="sníž. přenesená",J275,0)</f>
        <v>0</v>
      </c>
      <c r="BI275" s="224">
        <f>IF(N275="nulová",J275,0)</f>
        <v>0</v>
      </c>
      <c r="BJ275" s="17" t="s">
        <v>78</v>
      </c>
      <c r="BK275" s="224">
        <f>ROUND(I275*H275,2)</f>
        <v>0</v>
      </c>
      <c r="BL275" s="17" t="s">
        <v>149</v>
      </c>
      <c r="BM275" s="223" t="s">
        <v>435</v>
      </c>
    </row>
    <row r="276" spans="1:47" s="2" customFormat="1" ht="12">
      <c r="A276" s="38"/>
      <c r="B276" s="39"/>
      <c r="C276" s="40"/>
      <c r="D276" s="225" t="s">
        <v>151</v>
      </c>
      <c r="E276" s="40"/>
      <c r="F276" s="226" t="s">
        <v>436</v>
      </c>
      <c r="G276" s="40"/>
      <c r="H276" s="40"/>
      <c r="I276" s="227"/>
      <c r="J276" s="40"/>
      <c r="K276" s="40"/>
      <c r="L276" s="44"/>
      <c r="M276" s="228"/>
      <c r="N276" s="229"/>
      <c r="O276" s="84"/>
      <c r="P276" s="84"/>
      <c r="Q276" s="84"/>
      <c r="R276" s="84"/>
      <c r="S276" s="84"/>
      <c r="T276" s="85"/>
      <c r="U276" s="38"/>
      <c r="V276" s="38"/>
      <c r="W276" s="38"/>
      <c r="X276" s="38"/>
      <c r="Y276" s="38"/>
      <c r="Z276" s="38"/>
      <c r="AA276" s="38"/>
      <c r="AB276" s="38"/>
      <c r="AC276" s="38"/>
      <c r="AD276" s="38"/>
      <c r="AE276" s="38"/>
      <c r="AT276" s="17" t="s">
        <v>151</v>
      </c>
      <c r="AU276" s="17" t="s">
        <v>80</v>
      </c>
    </row>
    <row r="277" spans="1:47" s="2" customFormat="1" ht="12">
      <c r="A277" s="38"/>
      <c r="B277" s="39"/>
      <c r="C277" s="40"/>
      <c r="D277" s="225" t="s">
        <v>252</v>
      </c>
      <c r="E277" s="40"/>
      <c r="F277" s="230" t="s">
        <v>437</v>
      </c>
      <c r="G277" s="40"/>
      <c r="H277" s="40"/>
      <c r="I277" s="227"/>
      <c r="J277" s="40"/>
      <c r="K277" s="40"/>
      <c r="L277" s="44"/>
      <c r="M277" s="228"/>
      <c r="N277" s="229"/>
      <c r="O277" s="84"/>
      <c r="P277" s="84"/>
      <c r="Q277" s="84"/>
      <c r="R277" s="84"/>
      <c r="S277" s="84"/>
      <c r="T277" s="85"/>
      <c r="U277" s="38"/>
      <c r="V277" s="38"/>
      <c r="W277" s="38"/>
      <c r="X277" s="38"/>
      <c r="Y277" s="38"/>
      <c r="Z277" s="38"/>
      <c r="AA277" s="38"/>
      <c r="AB277" s="38"/>
      <c r="AC277" s="38"/>
      <c r="AD277" s="38"/>
      <c r="AE277" s="38"/>
      <c r="AT277" s="17" t="s">
        <v>252</v>
      </c>
      <c r="AU277" s="17" t="s">
        <v>80</v>
      </c>
    </row>
    <row r="278" spans="1:51" s="13" customFormat="1" ht="12">
      <c r="A278" s="13"/>
      <c r="B278" s="231"/>
      <c r="C278" s="232"/>
      <c r="D278" s="225" t="s">
        <v>172</v>
      </c>
      <c r="E278" s="233" t="s">
        <v>19</v>
      </c>
      <c r="F278" s="234" t="s">
        <v>438</v>
      </c>
      <c r="G278" s="232"/>
      <c r="H278" s="235">
        <v>73</v>
      </c>
      <c r="I278" s="236"/>
      <c r="J278" s="232"/>
      <c r="K278" s="232"/>
      <c r="L278" s="237"/>
      <c r="M278" s="238"/>
      <c r="N278" s="239"/>
      <c r="O278" s="239"/>
      <c r="P278" s="239"/>
      <c r="Q278" s="239"/>
      <c r="R278" s="239"/>
      <c r="S278" s="239"/>
      <c r="T278" s="240"/>
      <c r="U278" s="13"/>
      <c r="V278" s="13"/>
      <c r="W278" s="13"/>
      <c r="X278" s="13"/>
      <c r="Y278" s="13"/>
      <c r="Z278" s="13"/>
      <c r="AA278" s="13"/>
      <c r="AB278" s="13"/>
      <c r="AC278" s="13"/>
      <c r="AD278" s="13"/>
      <c r="AE278" s="13"/>
      <c r="AT278" s="241" t="s">
        <v>172</v>
      </c>
      <c r="AU278" s="241" t="s">
        <v>80</v>
      </c>
      <c r="AV278" s="13" t="s">
        <v>80</v>
      </c>
      <c r="AW278" s="13" t="s">
        <v>33</v>
      </c>
      <c r="AX278" s="13" t="s">
        <v>78</v>
      </c>
      <c r="AY278" s="241" t="s">
        <v>142</v>
      </c>
    </row>
    <row r="279" spans="1:65" s="2" customFormat="1" ht="14.4" customHeight="1">
      <c r="A279" s="38"/>
      <c r="B279" s="39"/>
      <c r="C279" s="212" t="s">
        <v>439</v>
      </c>
      <c r="D279" s="212" t="s">
        <v>144</v>
      </c>
      <c r="E279" s="213" t="s">
        <v>440</v>
      </c>
      <c r="F279" s="214" t="s">
        <v>441</v>
      </c>
      <c r="G279" s="215" t="s">
        <v>181</v>
      </c>
      <c r="H279" s="216">
        <v>73</v>
      </c>
      <c r="I279" s="217"/>
      <c r="J279" s="218">
        <f>ROUND(I279*H279,2)</f>
        <v>0</v>
      </c>
      <c r="K279" s="214" t="s">
        <v>351</v>
      </c>
      <c r="L279" s="44"/>
      <c r="M279" s="219" t="s">
        <v>19</v>
      </c>
      <c r="N279" s="220" t="s">
        <v>42</v>
      </c>
      <c r="O279" s="84"/>
      <c r="P279" s="221">
        <f>O279*H279</f>
        <v>0</v>
      </c>
      <c r="Q279" s="221">
        <v>0</v>
      </c>
      <c r="R279" s="221">
        <f>Q279*H279</f>
        <v>0</v>
      </c>
      <c r="S279" s="221">
        <v>0</v>
      </c>
      <c r="T279" s="222">
        <f>S279*H279</f>
        <v>0</v>
      </c>
      <c r="U279" s="38"/>
      <c r="V279" s="38"/>
      <c r="W279" s="38"/>
      <c r="X279" s="38"/>
      <c r="Y279" s="38"/>
      <c r="Z279" s="38"/>
      <c r="AA279" s="38"/>
      <c r="AB279" s="38"/>
      <c r="AC279" s="38"/>
      <c r="AD279" s="38"/>
      <c r="AE279" s="38"/>
      <c r="AR279" s="223" t="s">
        <v>149</v>
      </c>
      <c r="AT279" s="223" t="s">
        <v>144</v>
      </c>
      <c r="AU279" s="223" t="s">
        <v>80</v>
      </c>
      <c r="AY279" s="17" t="s">
        <v>142</v>
      </c>
      <c r="BE279" s="224">
        <f>IF(N279="základní",J279,0)</f>
        <v>0</v>
      </c>
      <c r="BF279" s="224">
        <f>IF(N279="snížená",J279,0)</f>
        <v>0</v>
      </c>
      <c r="BG279" s="224">
        <f>IF(N279="zákl. přenesená",J279,0)</f>
        <v>0</v>
      </c>
      <c r="BH279" s="224">
        <f>IF(N279="sníž. přenesená",J279,0)</f>
        <v>0</v>
      </c>
      <c r="BI279" s="224">
        <f>IF(N279="nulová",J279,0)</f>
        <v>0</v>
      </c>
      <c r="BJ279" s="17" t="s">
        <v>78</v>
      </c>
      <c r="BK279" s="224">
        <f>ROUND(I279*H279,2)</f>
        <v>0</v>
      </c>
      <c r="BL279" s="17" t="s">
        <v>149</v>
      </c>
      <c r="BM279" s="223" t="s">
        <v>442</v>
      </c>
    </row>
    <row r="280" spans="1:47" s="2" customFormat="1" ht="12">
      <c r="A280" s="38"/>
      <c r="B280" s="39"/>
      <c r="C280" s="40"/>
      <c r="D280" s="225" t="s">
        <v>151</v>
      </c>
      <c r="E280" s="40"/>
      <c r="F280" s="226" t="s">
        <v>443</v>
      </c>
      <c r="G280" s="40"/>
      <c r="H280" s="40"/>
      <c r="I280" s="227"/>
      <c r="J280" s="40"/>
      <c r="K280" s="40"/>
      <c r="L280" s="44"/>
      <c r="M280" s="228"/>
      <c r="N280" s="229"/>
      <c r="O280" s="84"/>
      <c r="P280" s="84"/>
      <c r="Q280" s="84"/>
      <c r="R280" s="84"/>
      <c r="S280" s="84"/>
      <c r="T280" s="85"/>
      <c r="U280" s="38"/>
      <c r="V280" s="38"/>
      <c r="W280" s="38"/>
      <c r="X280" s="38"/>
      <c r="Y280" s="38"/>
      <c r="Z280" s="38"/>
      <c r="AA280" s="38"/>
      <c r="AB280" s="38"/>
      <c r="AC280" s="38"/>
      <c r="AD280" s="38"/>
      <c r="AE280" s="38"/>
      <c r="AT280" s="17" t="s">
        <v>151</v>
      </c>
      <c r="AU280" s="17" t="s">
        <v>80</v>
      </c>
    </row>
    <row r="281" spans="1:47" s="2" customFormat="1" ht="12">
      <c r="A281" s="38"/>
      <c r="B281" s="39"/>
      <c r="C281" s="40"/>
      <c r="D281" s="225" t="s">
        <v>153</v>
      </c>
      <c r="E281" s="40"/>
      <c r="F281" s="230" t="s">
        <v>444</v>
      </c>
      <c r="G281" s="40"/>
      <c r="H281" s="40"/>
      <c r="I281" s="227"/>
      <c r="J281" s="40"/>
      <c r="K281" s="40"/>
      <c r="L281" s="44"/>
      <c r="M281" s="228"/>
      <c r="N281" s="229"/>
      <c r="O281" s="84"/>
      <c r="P281" s="84"/>
      <c r="Q281" s="84"/>
      <c r="R281" s="84"/>
      <c r="S281" s="84"/>
      <c r="T281" s="85"/>
      <c r="U281" s="38"/>
      <c r="V281" s="38"/>
      <c r="W281" s="38"/>
      <c r="X281" s="38"/>
      <c r="Y281" s="38"/>
      <c r="Z281" s="38"/>
      <c r="AA281" s="38"/>
      <c r="AB281" s="38"/>
      <c r="AC281" s="38"/>
      <c r="AD281" s="38"/>
      <c r="AE281" s="38"/>
      <c r="AT281" s="17" t="s">
        <v>153</v>
      </c>
      <c r="AU281" s="17" t="s">
        <v>80</v>
      </c>
    </row>
    <row r="282" spans="1:51" s="13" customFormat="1" ht="12">
      <c r="A282" s="13"/>
      <c r="B282" s="231"/>
      <c r="C282" s="232"/>
      <c r="D282" s="225" t="s">
        <v>172</v>
      </c>
      <c r="E282" s="233" t="s">
        <v>19</v>
      </c>
      <c r="F282" s="234" t="s">
        <v>438</v>
      </c>
      <c r="G282" s="232"/>
      <c r="H282" s="235">
        <v>73</v>
      </c>
      <c r="I282" s="236"/>
      <c r="J282" s="232"/>
      <c r="K282" s="232"/>
      <c r="L282" s="237"/>
      <c r="M282" s="238"/>
      <c r="N282" s="239"/>
      <c r="O282" s="239"/>
      <c r="P282" s="239"/>
      <c r="Q282" s="239"/>
      <c r="R282" s="239"/>
      <c r="S282" s="239"/>
      <c r="T282" s="240"/>
      <c r="U282" s="13"/>
      <c r="V282" s="13"/>
      <c r="W282" s="13"/>
      <c r="X282" s="13"/>
      <c r="Y282" s="13"/>
      <c r="Z282" s="13"/>
      <c r="AA282" s="13"/>
      <c r="AB282" s="13"/>
      <c r="AC282" s="13"/>
      <c r="AD282" s="13"/>
      <c r="AE282" s="13"/>
      <c r="AT282" s="241" t="s">
        <v>172</v>
      </c>
      <c r="AU282" s="241" t="s">
        <v>80</v>
      </c>
      <c r="AV282" s="13" t="s">
        <v>80</v>
      </c>
      <c r="AW282" s="13" t="s">
        <v>33</v>
      </c>
      <c r="AX282" s="13" t="s">
        <v>78</v>
      </c>
      <c r="AY282" s="241" t="s">
        <v>142</v>
      </c>
    </row>
    <row r="283" spans="1:63" s="12" customFormat="1" ht="22.8" customHeight="1">
      <c r="A283" s="12"/>
      <c r="B283" s="196"/>
      <c r="C283" s="197"/>
      <c r="D283" s="198" t="s">
        <v>70</v>
      </c>
      <c r="E283" s="210" t="s">
        <v>80</v>
      </c>
      <c r="F283" s="210" t="s">
        <v>445</v>
      </c>
      <c r="G283" s="197"/>
      <c r="H283" s="197"/>
      <c r="I283" s="200"/>
      <c r="J283" s="211">
        <f>BK283</f>
        <v>0</v>
      </c>
      <c r="K283" s="197"/>
      <c r="L283" s="202"/>
      <c r="M283" s="203"/>
      <c r="N283" s="204"/>
      <c r="O283" s="204"/>
      <c r="P283" s="205">
        <f>SUM(P284:P296)</f>
        <v>0</v>
      </c>
      <c r="Q283" s="204"/>
      <c r="R283" s="205">
        <f>SUM(R284:R296)</f>
        <v>415.6989612896</v>
      </c>
      <c r="S283" s="204"/>
      <c r="T283" s="206">
        <f>SUM(T284:T296)</f>
        <v>0</v>
      </c>
      <c r="U283" s="12"/>
      <c r="V283" s="12"/>
      <c r="W283" s="12"/>
      <c r="X283" s="12"/>
      <c r="Y283" s="12"/>
      <c r="Z283" s="12"/>
      <c r="AA283" s="12"/>
      <c r="AB283" s="12"/>
      <c r="AC283" s="12"/>
      <c r="AD283" s="12"/>
      <c r="AE283" s="12"/>
      <c r="AR283" s="207" t="s">
        <v>78</v>
      </c>
      <c r="AT283" s="208" t="s">
        <v>70</v>
      </c>
      <c r="AU283" s="208" t="s">
        <v>78</v>
      </c>
      <c r="AY283" s="207" t="s">
        <v>142</v>
      </c>
      <c r="BK283" s="209">
        <f>SUM(BK284:BK296)</f>
        <v>0</v>
      </c>
    </row>
    <row r="284" spans="1:65" s="2" customFormat="1" ht="24.15" customHeight="1">
      <c r="A284" s="38"/>
      <c r="B284" s="39"/>
      <c r="C284" s="212" t="s">
        <v>446</v>
      </c>
      <c r="D284" s="212" t="s">
        <v>144</v>
      </c>
      <c r="E284" s="213" t="s">
        <v>447</v>
      </c>
      <c r="F284" s="214" t="s">
        <v>448</v>
      </c>
      <c r="G284" s="215" t="s">
        <v>181</v>
      </c>
      <c r="H284" s="216">
        <v>212.2</v>
      </c>
      <c r="I284" s="217"/>
      <c r="J284" s="218">
        <f>ROUND(I284*H284,2)</f>
        <v>0</v>
      </c>
      <c r="K284" s="214" t="s">
        <v>148</v>
      </c>
      <c r="L284" s="44"/>
      <c r="M284" s="219" t="s">
        <v>19</v>
      </c>
      <c r="N284" s="220" t="s">
        <v>42</v>
      </c>
      <c r="O284" s="84"/>
      <c r="P284" s="221">
        <f>O284*H284</f>
        <v>0</v>
      </c>
      <c r="Q284" s="221">
        <v>1.9205</v>
      </c>
      <c r="R284" s="221">
        <f>Q284*H284</f>
        <v>407.5301</v>
      </c>
      <c r="S284" s="221">
        <v>0</v>
      </c>
      <c r="T284" s="222">
        <f>S284*H284</f>
        <v>0</v>
      </c>
      <c r="U284" s="38"/>
      <c r="V284" s="38"/>
      <c r="W284" s="38"/>
      <c r="X284" s="38"/>
      <c r="Y284" s="38"/>
      <c r="Z284" s="38"/>
      <c r="AA284" s="38"/>
      <c r="AB284" s="38"/>
      <c r="AC284" s="38"/>
      <c r="AD284" s="38"/>
      <c r="AE284" s="38"/>
      <c r="AR284" s="223" t="s">
        <v>149</v>
      </c>
      <c r="AT284" s="223" t="s">
        <v>144</v>
      </c>
      <c r="AU284" s="223" t="s">
        <v>80</v>
      </c>
      <c r="AY284" s="17" t="s">
        <v>142</v>
      </c>
      <c r="BE284" s="224">
        <f>IF(N284="základní",J284,0)</f>
        <v>0</v>
      </c>
      <c r="BF284" s="224">
        <f>IF(N284="snížená",J284,0)</f>
        <v>0</v>
      </c>
      <c r="BG284" s="224">
        <f>IF(N284="zákl. přenesená",J284,0)</f>
        <v>0</v>
      </c>
      <c r="BH284" s="224">
        <f>IF(N284="sníž. přenesená",J284,0)</f>
        <v>0</v>
      </c>
      <c r="BI284" s="224">
        <f>IF(N284="nulová",J284,0)</f>
        <v>0</v>
      </c>
      <c r="BJ284" s="17" t="s">
        <v>78</v>
      </c>
      <c r="BK284" s="224">
        <f>ROUND(I284*H284,2)</f>
        <v>0</v>
      </c>
      <c r="BL284" s="17" t="s">
        <v>149</v>
      </c>
      <c r="BM284" s="223" t="s">
        <v>449</v>
      </c>
    </row>
    <row r="285" spans="1:47" s="2" customFormat="1" ht="12">
      <c r="A285" s="38"/>
      <c r="B285" s="39"/>
      <c r="C285" s="40"/>
      <c r="D285" s="225" t="s">
        <v>151</v>
      </c>
      <c r="E285" s="40"/>
      <c r="F285" s="226" t="s">
        <v>450</v>
      </c>
      <c r="G285" s="40"/>
      <c r="H285" s="40"/>
      <c r="I285" s="227"/>
      <c r="J285" s="40"/>
      <c r="K285" s="40"/>
      <c r="L285" s="44"/>
      <c r="M285" s="228"/>
      <c r="N285" s="229"/>
      <c r="O285" s="84"/>
      <c r="P285" s="84"/>
      <c r="Q285" s="84"/>
      <c r="R285" s="84"/>
      <c r="S285" s="84"/>
      <c r="T285" s="85"/>
      <c r="U285" s="38"/>
      <c r="V285" s="38"/>
      <c r="W285" s="38"/>
      <c r="X285" s="38"/>
      <c r="Y285" s="38"/>
      <c r="Z285" s="38"/>
      <c r="AA285" s="38"/>
      <c r="AB285" s="38"/>
      <c r="AC285" s="38"/>
      <c r="AD285" s="38"/>
      <c r="AE285" s="38"/>
      <c r="AT285" s="17" t="s">
        <v>151</v>
      </c>
      <c r="AU285" s="17" t="s">
        <v>80</v>
      </c>
    </row>
    <row r="286" spans="1:47" s="2" customFormat="1" ht="12">
      <c r="A286" s="38"/>
      <c r="B286" s="39"/>
      <c r="C286" s="40"/>
      <c r="D286" s="225" t="s">
        <v>153</v>
      </c>
      <c r="E286" s="40"/>
      <c r="F286" s="230" t="s">
        <v>451</v>
      </c>
      <c r="G286" s="40"/>
      <c r="H286" s="40"/>
      <c r="I286" s="227"/>
      <c r="J286" s="40"/>
      <c r="K286" s="40"/>
      <c r="L286" s="44"/>
      <c r="M286" s="228"/>
      <c r="N286" s="229"/>
      <c r="O286" s="84"/>
      <c r="P286" s="84"/>
      <c r="Q286" s="84"/>
      <c r="R286" s="84"/>
      <c r="S286" s="84"/>
      <c r="T286" s="85"/>
      <c r="U286" s="38"/>
      <c r="V286" s="38"/>
      <c r="W286" s="38"/>
      <c r="X286" s="38"/>
      <c r="Y286" s="38"/>
      <c r="Z286" s="38"/>
      <c r="AA286" s="38"/>
      <c r="AB286" s="38"/>
      <c r="AC286" s="38"/>
      <c r="AD286" s="38"/>
      <c r="AE286" s="38"/>
      <c r="AT286" s="17" t="s">
        <v>153</v>
      </c>
      <c r="AU286" s="17" t="s">
        <v>80</v>
      </c>
    </row>
    <row r="287" spans="1:51" s="13" customFormat="1" ht="12">
      <c r="A287" s="13"/>
      <c r="B287" s="231"/>
      <c r="C287" s="232"/>
      <c r="D287" s="225" t="s">
        <v>172</v>
      </c>
      <c r="E287" s="233" t="s">
        <v>19</v>
      </c>
      <c r="F287" s="234" t="s">
        <v>452</v>
      </c>
      <c r="G287" s="232"/>
      <c r="H287" s="235">
        <v>125</v>
      </c>
      <c r="I287" s="236"/>
      <c r="J287" s="232"/>
      <c r="K287" s="232"/>
      <c r="L287" s="237"/>
      <c r="M287" s="238"/>
      <c r="N287" s="239"/>
      <c r="O287" s="239"/>
      <c r="P287" s="239"/>
      <c r="Q287" s="239"/>
      <c r="R287" s="239"/>
      <c r="S287" s="239"/>
      <c r="T287" s="240"/>
      <c r="U287" s="13"/>
      <c r="V287" s="13"/>
      <c r="W287" s="13"/>
      <c r="X287" s="13"/>
      <c r="Y287" s="13"/>
      <c r="Z287" s="13"/>
      <c r="AA287" s="13"/>
      <c r="AB287" s="13"/>
      <c r="AC287" s="13"/>
      <c r="AD287" s="13"/>
      <c r="AE287" s="13"/>
      <c r="AT287" s="241" t="s">
        <v>172</v>
      </c>
      <c r="AU287" s="241" t="s">
        <v>80</v>
      </c>
      <c r="AV287" s="13" t="s">
        <v>80</v>
      </c>
      <c r="AW287" s="13" t="s">
        <v>33</v>
      </c>
      <c r="AX287" s="13" t="s">
        <v>71</v>
      </c>
      <c r="AY287" s="241" t="s">
        <v>142</v>
      </c>
    </row>
    <row r="288" spans="1:51" s="13" customFormat="1" ht="12">
      <c r="A288" s="13"/>
      <c r="B288" s="231"/>
      <c r="C288" s="232"/>
      <c r="D288" s="225" t="s">
        <v>172</v>
      </c>
      <c r="E288" s="233" t="s">
        <v>19</v>
      </c>
      <c r="F288" s="234" t="s">
        <v>453</v>
      </c>
      <c r="G288" s="232"/>
      <c r="H288" s="235">
        <v>87.2</v>
      </c>
      <c r="I288" s="236"/>
      <c r="J288" s="232"/>
      <c r="K288" s="232"/>
      <c r="L288" s="237"/>
      <c r="M288" s="238"/>
      <c r="N288" s="239"/>
      <c r="O288" s="239"/>
      <c r="P288" s="239"/>
      <c r="Q288" s="239"/>
      <c r="R288" s="239"/>
      <c r="S288" s="239"/>
      <c r="T288" s="240"/>
      <c r="U288" s="13"/>
      <c r="V288" s="13"/>
      <c r="W288" s="13"/>
      <c r="X288" s="13"/>
      <c r="Y288" s="13"/>
      <c r="Z288" s="13"/>
      <c r="AA288" s="13"/>
      <c r="AB288" s="13"/>
      <c r="AC288" s="13"/>
      <c r="AD288" s="13"/>
      <c r="AE288" s="13"/>
      <c r="AT288" s="241" t="s">
        <v>172</v>
      </c>
      <c r="AU288" s="241" t="s">
        <v>80</v>
      </c>
      <c r="AV288" s="13" t="s">
        <v>80</v>
      </c>
      <c r="AW288" s="13" t="s">
        <v>33</v>
      </c>
      <c r="AX288" s="13" t="s">
        <v>71</v>
      </c>
      <c r="AY288" s="241" t="s">
        <v>142</v>
      </c>
    </row>
    <row r="289" spans="1:51" s="14" customFormat="1" ht="12">
      <c r="A289" s="14"/>
      <c r="B289" s="242"/>
      <c r="C289" s="243"/>
      <c r="D289" s="225" t="s">
        <v>172</v>
      </c>
      <c r="E289" s="244" t="s">
        <v>19</v>
      </c>
      <c r="F289" s="245" t="s">
        <v>177</v>
      </c>
      <c r="G289" s="243"/>
      <c r="H289" s="246">
        <v>212.2</v>
      </c>
      <c r="I289" s="247"/>
      <c r="J289" s="243"/>
      <c r="K289" s="243"/>
      <c r="L289" s="248"/>
      <c r="M289" s="249"/>
      <c r="N289" s="250"/>
      <c r="O289" s="250"/>
      <c r="P289" s="250"/>
      <c r="Q289" s="250"/>
      <c r="R289" s="250"/>
      <c r="S289" s="250"/>
      <c r="T289" s="251"/>
      <c r="U289" s="14"/>
      <c r="V289" s="14"/>
      <c r="W289" s="14"/>
      <c r="X289" s="14"/>
      <c r="Y289" s="14"/>
      <c r="Z289" s="14"/>
      <c r="AA289" s="14"/>
      <c r="AB289" s="14"/>
      <c r="AC289" s="14"/>
      <c r="AD289" s="14"/>
      <c r="AE289" s="14"/>
      <c r="AT289" s="252" t="s">
        <v>172</v>
      </c>
      <c r="AU289" s="252" t="s">
        <v>80</v>
      </c>
      <c r="AV289" s="14" t="s">
        <v>149</v>
      </c>
      <c r="AW289" s="14" t="s">
        <v>33</v>
      </c>
      <c r="AX289" s="14" t="s">
        <v>78</v>
      </c>
      <c r="AY289" s="252" t="s">
        <v>142</v>
      </c>
    </row>
    <row r="290" spans="1:65" s="2" customFormat="1" ht="24.15" customHeight="1">
      <c r="A290" s="38"/>
      <c r="B290" s="39"/>
      <c r="C290" s="212" t="s">
        <v>454</v>
      </c>
      <c r="D290" s="212" t="s">
        <v>144</v>
      </c>
      <c r="E290" s="213" t="s">
        <v>455</v>
      </c>
      <c r="F290" s="214" t="s">
        <v>456</v>
      </c>
      <c r="G290" s="215" t="s">
        <v>181</v>
      </c>
      <c r="H290" s="216">
        <v>1.152</v>
      </c>
      <c r="I290" s="217"/>
      <c r="J290" s="218">
        <f>ROUND(I290*H290,2)</f>
        <v>0</v>
      </c>
      <c r="K290" s="214" t="s">
        <v>148</v>
      </c>
      <c r="L290" s="44"/>
      <c r="M290" s="219" t="s">
        <v>19</v>
      </c>
      <c r="N290" s="220" t="s">
        <v>42</v>
      </c>
      <c r="O290" s="84"/>
      <c r="P290" s="221">
        <f>O290*H290</f>
        <v>0</v>
      </c>
      <c r="Q290" s="221">
        <v>1.98</v>
      </c>
      <c r="R290" s="221">
        <f>Q290*H290</f>
        <v>2.28096</v>
      </c>
      <c r="S290" s="221">
        <v>0</v>
      </c>
      <c r="T290" s="222">
        <f>S290*H290</f>
        <v>0</v>
      </c>
      <c r="U290" s="38"/>
      <c r="V290" s="38"/>
      <c r="W290" s="38"/>
      <c r="X290" s="38"/>
      <c r="Y290" s="38"/>
      <c r="Z290" s="38"/>
      <c r="AA290" s="38"/>
      <c r="AB290" s="38"/>
      <c r="AC290" s="38"/>
      <c r="AD290" s="38"/>
      <c r="AE290" s="38"/>
      <c r="AR290" s="223" t="s">
        <v>149</v>
      </c>
      <c r="AT290" s="223" t="s">
        <v>144</v>
      </c>
      <c r="AU290" s="223" t="s">
        <v>80</v>
      </c>
      <c r="AY290" s="17" t="s">
        <v>142</v>
      </c>
      <c r="BE290" s="224">
        <f>IF(N290="základní",J290,0)</f>
        <v>0</v>
      </c>
      <c r="BF290" s="224">
        <f>IF(N290="snížená",J290,0)</f>
        <v>0</v>
      </c>
      <c r="BG290" s="224">
        <f>IF(N290="zákl. přenesená",J290,0)</f>
        <v>0</v>
      </c>
      <c r="BH290" s="224">
        <f>IF(N290="sníž. přenesená",J290,0)</f>
        <v>0</v>
      </c>
      <c r="BI290" s="224">
        <f>IF(N290="nulová",J290,0)</f>
        <v>0</v>
      </c>
      <c r="BJ290" s="17" t="s">
        <v>78</v>
      </c>
      <c r="BK290" s="224">
        <f>ROUND(I290*H290,2)</f>
        <v>0</v>
      </c>
      <c r="BL290" s="17" t="s">
        <v>149</v>
      </c>
      <c r="BM290" s="223" t="s">
        <v>457</v>
      </c>
    </row>
    <row r="291" spans="1:47" s="2" customFormat="1" ht="12">
      <c r="A291" s="38"/>
      <c r="B291" s="39"/>
      <c r="C291" s="40"/>
      <c r="D291" s="225" t="s">
        <v>151</v>
      </c>
      <c r="E291" s="40"/>
      <c r="F291" s="226" t="s">
        <v>458</v>
      </c>
      <c r="G291" s="40"/>
      <c r="H291" s="40"/>
      <c r="I291" s="227"/>
      <c r="J291" s="40"/>
      <c r="K291" s="40"/>
      <c r="L291" s="44"/>
      <c r="M291" s="228"/>
      <c r="N291" s="229"/>
      <c r="O291" s="84"/>
      <c r="P291" s="84"/>
      <c r="Q291" s="84"/>
      <c r="R291" s="84"/>
      <c r="S291" s="84"/>
      <c r="T291" s="85"/>
      <c r="U291" s="38"/>
      <c r="V291" s="38"/>
      <c r="W291" s="38"/>
      <c r="X291" s="38"/>
      <c r="Y291" s="38"/>
      <c r="Z291" s="38"/>
      <c r="AA291" s="38"/>
      <c r="AB291" s="38"/>
      <c r="AC291" s="38"/>
      <c r="AD291" s="38"/>
      <c r="AE291" s="38"/>
      <c r="AT291" s="17" t="s">
        <v>151</v>
      </c>
      <c r="AU291" s="17" t="s">
        <v>80</v>
      </c>
    </row>
    <row r="292" spans="1:47" s="2" customFormat="1" ht="12">
      <c r="A292" s="38"/>
      <c r="B292" s="39"/>
      <c r="C292" s="40"/>
      <c r="D292" s="225" t="s">
        <v>153</v>
      </c>
      <c r="E292" s="40"/>
      <c r="F292" s="230" t="s">
        <v>459</v>
      </c>
      <c r="G292" s="40"/>
      <c r="H292" s="40"/>
      <c r="I292" s="227"/>
      <c r="J292" s="40"/>
      <c r="K292" s="40"/>
      <c r="L292" s="44"/>
      <c r="M292" s="228"/>
      <c r="N292" s="229"/>
      <c r="O292" s="84"/>
      <c r="P292" s="84"/>
      <c r="Q292" s="84"/>
      <c r="R292" s="84"/>
      <c r="S292" s="84"/>
      <c r="T292" s="85"/>
      <c r="U292" s="38"/>
      <c r="V292" s="38"/>
      <c r="W292" s="38"/>
      <c r="X292" s="38"/>
      <c r="Y292" s="38"/>
      <c r="Z292" s="38"/>
      <c r="AA292" s="38"/>
      <c r="AB292" s="38"/>
      <c r="AC292" s="38"/>
      <c r="AD292" s="38"/>
      <c r="AE292" s="38"/>
      <c r="AT292" s="17" t="s">
        <v>153</v>
      </c>
      <c r="AU292" s="17" t="s">
        <v>80</v>
      </c>
    </row>
    <row r="293" spans="1:51" s="13" customFormat="1" ht="12">
      <c r="A293" s="13"/>
      <c r="B293" s="231"/>
      <c r="C293" s="232"/>
      <c r="D293" s="225" t="s">
        <v>172</v>
      </c>
      <c r="E293" s="233" t="s">
        <v>19</v>
      </c>
      <c r="F293" s="234" t="s">
        <v>460</v>
      </c>
      <c r="G293" s="232"/>
      <c r="H293" s="235">
        <v>1.152</v>
      </c>
      <c r="I293" s="236"/>
      <c r="J293" s="232"/>
      <c r="K293" s="232"/>
      <c r="L293" s="237"/>
      <c r="M293" s="238"/>
      <c r="N293" s="239"/>
      <c r="O293" s="239"/>
      <c r="P293" s="239"/>
      <c r="Q293" s="239"/>
      <c r="R293" s="239"/>
      <c r="S293" s="239"/>
      <c r="T293" s="240"/>
      <c r="U293" s="13"/>
      <c r="V293" s="13"/>
      <c r="W293" s="13"/>
      <c r="X293" s="13"/>
      <c r="Y293" s="13"/>
      <c r="Z293" s="13"/>
      <c r="AA293" s="13"/>
      <c r="AB293" s="13"/>
      <c r="AC293" s="13"/>
      <c r="AD293" s="13"/>
      <c r="AE293" s="13"/>
      <c r="AT293" s="241" t="s">
        <v>172</v>
      </c>
      <c r="AU293" s="241" t="s">
        <v>80</v>
      </c>
      <c r="AV293" s="13" t="s">
        <v>80</v>
      </c>
      <c r="AW293" s="13" t="s">
        <v>33</v>
      </c>
      <c r="AX293" s="13" t="s">
        <v>78</v>
      </c>
      <c r="AY293" s="241" t="s">
        <v>142</v>
      </c>
    </row>
    <row r="294" spans="1:65" s="2" customFormat="1" ht="14.4" customHeight="1">
      <c r="A294" s="38"/>
      <c r="B294" s="39"/>
      <c r="C294" s="212" t="s">
        <v>461</v>
      </c>
      <c r="D294" s="212" t="s">
        <v>144</v>
      </c>
      <c r="E294" s="213" t="s">
        <v>462</v>
      </c>
      <c r="F294" s="214" t="s">
        <v>463</v>
      </c>
      <c r="G294" s="215" t="s">
        <v>181</v>
      </c>
      <c r="H294" s="216">
        <v>2.4</v>
      </c>
      <c r="I294" s="217"/>
      <c r="J294" s="218">
        <f>ROUND(I294*H294,2)</f>
        <v>0</v>
      </c>
      <c r="K294" s="214" t="s">
        <v>148</v>
      </c>
      <c r="L294" s="44"/>
      <c r="M294" s="219" t="s">
        <v>19</v>
      </c>
      <c r="N294" s="220" t="s">
        <v>42</v>
      </c>
      <c r="O294" s="84"/>
      <c r="P294" s="221">
        <f>O294*H294</f>
        <v>0</v>
      </c>
      <c r="Q294" s="221">
        <v>2.453292204</v>
      </c>
      <c r="R294" s="221">
        <f>Q294*H294</f>
        <v>5.887901289599999</v>
      </c>
      <c r="S294" s="221">
        <v>0</v>
      </c>
      <c r="T294" s="222">
        <f>S294*H294</f>
        <v>0</v>
      </c>
      <c r="U294" s="38"/>
      <c r="V294" s="38"/>
      <c r="W294" s="38"/>
      <c r="X294" s="38"/>
      <c r="Y294" s="38"/>
      <c r="Z294" s="38"/>
      <c r="AA294" s="38"/>
      <c r="AB294" s="38"/>
      <c r="AC294" s="38"/>
      <c r="AD294" s="38"/>
      <c r="AE294" s="38"/>
      <c r="AR294" s="223" t="s">
        <v>149</v>
      </c>
      <c r="AT294" s="223" t="s">
        <v>144</v>
      </c>
      <c r="AU294" s="223" t="s">
        <v>80</v>
      </c>
      <c r="AY294" s="17" t="s">
        <v>142</v>
      </c>
      <c r="BE294" s="224">
        <f>IF(N294="základní",J294,0)</f>
        <v>0</v>
      </c>
      <c r="BF294" s="224">
        <f>IF(N294="snížená",J294,0)</f>
        <v>0</v>
      </c>
      <c r="BG294" s="224">
        <f>IF(N294="zákl. přenesená",J294,0)</f>
        <v>0</v>
      </c>
      <c r="BH294" s="224">
        <f>IF(N294="sníž. přenesená",J294,0)</f>
        <v>0</v>
      </c>
      <c r="BI294" s="224">
        <f>IF(N294="nulová",J294,0)</f>
        <v>0</v>
      </c>
      <c r="BJ294" s="17" t="s">
        <v>78</v>
      </c>
      <c r="BK294" s="224">
        <f>ROUND(I294*H294,2)</f>
        <v>0</v>
      </c>
      <c r="BL294" s="17" t="s">
        <v>149</v>
      </c>
      <c r="BM294" s="223" t="s">
        <v>464</v>
      </c>
    </row>
    <row r="295" spans="1:47" s="2" customFormat="1" ht="12">
      <c r="A295" s="38"/>
      <c r="B295" s="39"/>
      <c r="C295" s="40"/>
      <c r="D295" s="225" t="s">
        <v>151</v>
      </c>
      <c r="E295" s="40"/>
      <c r="F295" s="226" t="s">
        <v>465</v>
      </c>
      <c r="G295" s="40"/>
      <c r="H295" s="40"/>
      <c r="I295" s="227"/>
      <c r="J295" s="40"/>
      <c r="K295" s="40"/>
      <c r="L295" s="44"/>
      <c r="M295" s="228"/>
      <c r="N295" s="229"/>
      <c r="O295" s="84"/>
      <c r="P295" s="84"/>
      <c r="Q295" s="84"/>
      <c r="R295" s="84"/>
      <c r="S295" s="84"/>
      <c r="T295" s="85"/>
      <c r="U295" s="38"/>
      <c r="V295" s="38"/>
      <c r="W295" s="38"/>
      <c r="X295" s="38"/>
      <c r="Y295" s="38"/>
      <c r="Z295" s="38"/>
      <c r="AA295" s="38"/>
      <c r="AB295" s="38"/>
      <c r="AC295" s="38"/>
      <c r="AD295" s="38"/>
      <c r="AE295" s="38"/>
      <c r="AT295" s="17" t="s">
        <v>151</v>
      </c>
      <c r="AU295" s="17" t="s">
        <v>80</v>
      </c>
    </row>
    <row r="296" spans="1:47" s="2" customFormat="1" ht="12">
      <c r="A296" s="38"/>
      <c r="B296" s="39"/>
      <c r="C296" s="40"/>
      <c r="D296" s="225" t="s">
        <v>153</v>
      </c>
      <c r="E296" s="40"/>
      <c r="F296" s="230" t="s">
        <v>466</v>
      </c>
      <c r="G296" s="40"/>
      <c r="H296" s="40"/>
      <c r="I296" s="227"/>
      <c r="J296" s="40"/>
      <c r="K296" s="40"/>
      <c r="L296" s="44"/>
      <c r="M296" s="228"/>
      <c r="N296" s="229"/>
      <c r="O296" s="84"/>
      <c r="P296" s="84"/>
      <c r="Q296" s="84"/>
      <c r="R296" s="84"/>
      <c r="S296" s="84"/>
      <c r="T296" s="85"/>
      <c r="U296" s="38"/>
      <c r="V296" s="38"/>
      <c r="W296" s="38"/>
      <c r="X296" s="38"/>
      <c r="Y296" s="38"/>
      <c r="Z296" s="38"/>
      <c r="AA296" s="38"/>
      <c r="AB296" s="38"/>
      <c r="AC296" s="38"/>
      <c r="AD296" s="38"/>
      <c r="AE296" s="38"/>
      <c r="AT296" s="17" t="s">
        <v>153</v>
      </c>
      <c r="AU296" s="17" t="s">
        <v>80</v>
      </c>
    </row>
    <row r="297" spans="1:63" s="12" customFormat="1" ht="22.8" customHeight="1">
      <c r="A297" s="12"/>
      <c r="B297" s="196"/>
      <c r="C297" s="197"/>
      <c r="D297" s="198" t="s">
        <v>70</v>
      </c>
      <c r="E297" s="210" t="s">
        <v>161</v>
      </c>
      <c r="F297" s="210" t="s">
        <v>467</v>
      </c>
      <c r="G297" s="197"/>
      <c r="H297" s="197"/>
      <c r="I297" s="200"/>
      <c r="J297" s="211">
        <f>BK297</f>
        <v>0</v>
      </c>
      <c r="K297" s="197"/>
      <c r="L297" s="202"/>
      <c r="M297" s="203"/>
      <c r="N297" s="204"/>
      <c r="O297" s="204"/>
      <c r="P297" s="205">
        <f>SUM(P298:P303)</f>
        <v>0</v>
      </c>
      <c r="Q297" s="204"/>
      <c r="R297" s="205">
        <f>SUM(R298:R303)</f>
        <v>11.950862</v>
      </c>
      <c r="S297" s="204"/>
      <c r="T297" s="206">
        <f>SUM(T298:T303)</f>
        <v>0</v>
      </c>
      <c r="U297" s="12"/>
      <c r="V297" s="12"/>
      <c r="W297" s="12"/>
      <c r="X297" s="12"/>
      <c r="Y297" s="12"/>
      <c r="Z297" s="12"/>
      <c r="AA297" s="12"/>
      <c r="AB297" s="12"/>
      <c r="AC297" s="12"/>
      <c r="AD297" s="12"/>
      <c r="AE297" s="12"/>
      <c r="AR297" s="207" t="s">
        <v>78</v>
      </c>
      <c r="AT297" s="208" t="s">
        <v>70</v>
      </c>
      <c r="AU297" s="208" t="s">
        <v>78</v>
      </c>
      <c r="AY297" s="207" t="s">
        <v>142</v>
      </c>
      <c r="BK297" s="209">
        <f>SUM(BK298:BK303)</f>
        <v>0</v>
      </c>
    </row>
    <row r="298" spans="1:65" s="2" customFormat="1" ht="24.15" customHeight="1">
      <c r="A298" s="38"/>
      <c r="B298" s="39"/>
      <c r="C298" s="212" t="s">
        <v>468</v>
      </c>
      <c r="D298" s="212" t="s">
        <v>144</v>
      </c>
      <c r="E298" s="213" t="s">
        <v>469</v>
      </c>
      <c r="F298" s="214" t="s">
        <v>470</v>
      </c>
      <c r="G298" s="215" t="s">
        <v>471</v>
      </c>
      <c r="H298" s="216">
        <v>1546</v>
      </c>
      <c r="I298" s="217"/>
      <c r="J298" s="218">
        <f>ROUND(I298*H298,2)</f>
        <v>0</v>
      </c>
      <c r="K298" s="214" t="s">
        <v>148</v>
      </c>
      <c r="L298" s="44"/>
      <c r="M298" s="219" t="s">
        <v>19</v>
      </c>
      <c r="N298" s="220" t="s">
        <v>42</v>
      </c>
      <c r="O298" s="84"/>
      <c r="P298" s="221">
        <f>O298*H298</f>
        <v>0</v>
      </c>
      <c r="Q298" s="221">
        <v>0.006195</v>
      </c>
      <c r="R298" s="221">
        <f>Q298*H298</f>
        <v>9.57747</v>
      </c>
      <c r="S298" s="221">
        <v>0</v>
      </c>
      <c r="T298" s="222">
        <f>S298*H298</f>
        <v>0</v>
      </c>
      <c r="U298" s="38"/>
      <c r="V298" s="38"/>
      <c r="W298" s="38"/>
      <c r="X298" s="38"/>
      <c r="Y298" s="38"/>
      <c r="Z298" s="38"/>
      <c r="AA298" s="38"/>
      <c r="AB298" s="38"/>
      <c r="AC298" s="38"/>
      <c r="AD298" s="38"/>
      <c r="AE298" s="38"/>
      <c r="AR298" s="223" t="s">
        <v>149</v>
      </c>
      <c r="AT298" s="223" t="s">
        <v>144</v>
      </c>
      <c r="AU298" s="223" t="s">
        <v>80</v>
      </c>
      <c r="AY298" s="17" t="s">
        <v>142</v>
      </c>
      <c r="BE298" s="224">
        <f>IF(N298="základní",J298,0)</f>
        <v>0</v>
      </c>
      <c r="BF298" s="224">
        <f>IF(N298="snížená",J298,0)</f>
        <v>0</v>
      </c>
      <c r="BG298" s="224">
        <f>IF(N298="zákl. přenesená",J298,0)</f>
        <v>0</v>
      </c>
      <c r="BH298" s="224">
        <f>IF(N298="sníž. přenesená",J298,0)</f>
        <v>0</v>
      </c>
      <c r="BI298" s="224">
        <f>IF(N298="nulová",J298,0)</f>
        <v>0</v>
      </c>
      <c r="BJ298" s="17" t="s">
        <v>78</v>
      </c>
      <c r="BK298" s="224">
        <f>ROUND(I298*H298,2)</f>
        <v>0</v>
      </c>
      <c r="BL298" s="17" t="s">
        <v>149</v>
      </c>
      <c r="BM298" s="223" t="s">
        <v>472</v>
      </c>
    </row>
    <row r="299" spans="1:47" s="2" customFormat="1" ht="12">
      <c r="A299" s="38"/>
      <c r="B299" s="39"/>
      <c r="C299" s="40"/>
      <c r="D299" s="225" t="s">
        <v>151</v>
      </c>
      <c r="E299" s="40"/>
      <c r="F299" s="226" t="s">
        <v>473</v>
      </c>
      <c r="G299" s="40"/>
      <c r="H299" s="40"/>
      <c r="I299" s="227"/>
      <c r="J299" s="40"/>
      <c r="K299" s="40"/>
      <c r="L299" s="44"/>
      <c r="M299" s="228"/>
      <c r="N299" s="229"/>
      <c r="O299" s="84"/>
      <c r="P299" s="84"/>
      <c r="Q299" s="84"/>
      <c r="R299" s="84"/>
      <c r="S299" s="84"/>
      <c r="T299" s="85"/>
      <c r="U299" s="38"/>
      <c r="V299" s="38"/>
      <c r="W299" s="38"/>
      <c r="X299" s="38"/>
      <c r="Y299" s="38"/>
      <c r="Z299" s="38"/>
      <c r="AA299" s="38"/>
      <c r="AB299" s="38"/>
      <c r="AC299" s="38"/>
      <c r="AD299" s="38"/>
      <c r="AE299" s="38"/>
      <c r="AT299" s="17" t="s">
        <v>151</v>
      </c>
      <c r="AU299" s="17" t="s">
        <v>80</v>
      </c>
    </row>
    <row r="300" spans="1:47" s="2" customFormat="1" ht="12">
      <c r="A300" s="38"/>
      <c r="B300" s="39"/>
      <c r="C300" s="40"/>
      <c r="D300" s="225" t="s">
        <v>153</v>
      </c>
      <c r="E300" s="40"/>
      <c r="F300" s="230" t="s">
        <v>474</v>
      </c>
      <c r="G300" s="40"/>
      <c r="H300" s="40"/>
      <c r="I300" s="227"/>
      <c r="J300" s="40"/>
      <c r="K300" s="40"/>
      <c r="L300" s="44"/>
      <c r="M300" s="228"/>
      <c r="N300" s="229"/>
      <c r="O300" s="84"/>
      <c r="P300" s="84"/>
      <c r="Q300" s="84"/>
      <c r="R300" s="84"/>
      <c r="S300" s="84"/>
      <c r="T300" s="85"/>
      <c r="U300" s="38"/>
      <c r="V300" s="38"/>
      <c r="W300" s="38"/>
      <c r="X300" s="38"/>
      <c r="Y300" s="38"/>
      <c r="Z300" s="38"/>
      <c r="AA300" s="38"/>
      <c r="AB300" s="38"/>
      <c r="AC300" s="38"/>
      <c r="AD300" s="38"/>
      <c r="AE300" s="38"/>
      <c r="AT300" s="17" t="s">
        <v>153</v>
      </c>
      <c r="AU300" s="17" t="s">
        <v>80</v>
      </c>
    </row>
    <row r="301" spans="1:65" s="2" customFormat="1" ht="14.4" customHeight="1">
      <c r="A301" s="38"/>
      <c r="B301" s="39"/>
      <c r="C301" s="212" t="s">
        <v>475</v>
      </c>
      <c r="D301" s="212" t="s">
        <v>144</v>
      </c>
      <c r="E301" s="213" t="s">
        <v>476</v>
      </c>
      <c r="F301" s="214" t="s">
        <v>477</v>
      </c>
      <c r="G301" s="215" t="s">
        <v>471</v>
      </c>
      <c r="H301" s="216">
        <v>32</v>
      </c>
      <c r="I301" s="217"/>
      <c r="J301" s="218">
        <f>ROUND(I301*H301,2)</f>
        <v>0</v>
      </c>
      <c r="K301" s="214" t="s">
        <v>148</v>
      </c>
      <c r="L301" s="44"/>
      <c r="M301" s="219" t="s">
        <v>19</v>
      </c>
      <c r="N301" s="220" t="s">
        <v>42</v>
      </c>
      <c r="O301" s="84"/>
      <c r="P301" s="221">
        <f>O301*H301</f>
        <v>0</v>
      </c>
      <c r="Q301" s="221">
        <v>0.0741685</v>
      </c>
      <c r="R301" s="221">
        <f>Q301*H301</f>
        <v>2.373392</v>
      </c>
      <c r="S301" s="221">
        <v>0</v>
      </c>
      <c r="T301" s="222">
        <f>S301*H301</f>
        <v>0</v>
      </c>
      <c r="U301" s="38"/>
      <c r="V301" s="38"/>
      <c r="W301" s="38"/>
      <c r="X301" s="38"/>
      <c r="Y301" s="38"/>
      <c r="Z301" s="38"/>
      <c r="AA301" s="38"/>
      <c r="AB301" s="38"/>
      <c r="AC301" s="38"/>
      <c r="AD301" s="38"/>
      <c r="AE301" s="38"/>
      <c r="AR301" s="223" t="s">
        <v>149</v>
      </c>
      <c r="AT301" s="223" t="s">
        <v>144</v>
      </c>
      <c r="AU301" s="223" t="s">
        <v>80</v>
      </c>
      <c r="AY301" s="17" t="s">
        <v>142</v>
      </c>
      <c r="BE301" s="224">
        <f>IF(N301="základní",J301,0)</f>
        <v>0</v>
      </c>
      <c r="BF301" s="224">
        <f>IF(N301="snížená",J301,0)</f>
        <v>0</v>
      </c>
      <c r="BG301" s="224">
        <f>IF(N301="zákl. přenesená",J301,0)</f>
        <v>0</v>
      </c>
      <c r="BH301" s="224">
        <f>IF(N301="sníž. přenesená",J301,0)</f>
        <v>0</v>
      </c>
      <c r="BI301" s="224">
        <f>IF(N301="nulová",J301,0)</f>
        <v>0</v>
      </c>
      <c r="BJ301" s="17" t="s">
        <v>78</v>
      </c>
      <c r="BK301" s="224">
        <f>ROUND(I301*H301,2)</f>
        <v>0</v>
      </c>
      <c r="BL301" s="17" t="s">
        <v>149</v>
      </c>
      <c r="BM301" s="223" t="s">
        <v>478</v>
      </c>
    </row>
    <row r="302" spans="1:47" s="2" customFormat="1" ht="12">
      <c r="A302" s="38"/>
      <c r="B302" s="39"/>
      <c r="C302" s="40"/>
      <c r="D302" s="225" t="s">
        <v>151</v>
      </c>
      <c r="E302" s="40"/>
      <c r="F302" s="226" t="s">
        <v>479</v>
      </c>
      <c r="G302" s="40"/>
      <c r="H302" s="40"/>
      <c r="I302" s="227"/>
      <c r="J302" s="40"/>
      <c r="K302" s="40"/>
      <c r="L302" s="44"/>
      <c r="M302" s="228"/>
      <c r="N302" s="229"/>
      <c r="O302" s="84"/>
      <c r="P302" s="84"/>
      <c r="Q302" s="84"/>
      <c r="R302" s="84"/>
      <c r="S302" s="84"/>
      <c r="T302" s="85"/>
      <c r="U302" s="38"/>
      <c r="V302" s="38"/>
      <c r="W302" s="38"/>
      <c r="X302" s="38"/>
      <c r="Y302" s="38"/>
      <c r="Z302" s="38"/>
      <c r="AA302" s="38"/>
      <c r="AB302" s="38"/>
      <c r="AC302" s="38"/>
      <c r="AD302" s="38"/>
      <c r="AE302" s="38"/>
      <c r="AT302" s="17" t="s">
        <v>151</v>
      </c>
      <c r="AU302" s="17" t="s">
        <v>80</v>
      </c>
    </row>
    <row r="303" spans="1:47" s="2" customFormat="1" ht="12">
      <c r="A303" s="38"/>
      <c r="B303" s="39"/>
      <c r="C303" s="40"/>
      <c r="D303" s="225" t="s">
        <v>153</v>
      </c>
      <c r="E303" s="40"/>
      <c r="F303" s="230" t="s">
        <v>474</v>
      </c>
      <c r="G303" s="40"/>
      <c r="H303" s="40"/>
      <c r="I303" s="227"/>
      <c r="J303" s="40"/>
      <c r="K303" s="40"/>
      <c r="L303" s="44"/>
      <c r="M303" s="228"/>
      <c r="N303" s="229"/>
      <c r="O303" s="84"/>
      <c r="P303" s="84"/>
      <c r="Q303" s="84"/>
      <c r="R303" s="84"/>
      <c r="S303" s="84"/>
      <c r="T303" s="85"/>
      <c r="U303" s="38"/>
      <c r="V303" s="38"/>
      <c r="W303" s="38"/>
      <c r="X303" s="38"/>
      <c r="Y303" s="38"/>
      <c r="Z303" s="38"/>
      <c r="AA303" s="38"/>
      <c r="AB303" s="38"/>
      <c r="AC303" s="38"/>
      <c r="AD303" s="38"/>
      <c r="AE303" s="38"/>
      <c r="AT303" s="17" t="s">
        <v>153</v>
      </c>
      <c r="AU303" s="17" t="s">
        <v>80</v>
      </c>
    </row>
    <row r="304" spans="1:63" s="12" customFormat="1" ht="22.8" customHeight="1">
      <c r="A304" s="12"/>
      <c r="B304" s="196"/>
      <c r="C304" s="197"/>
      <c r="D304" s="198" t="s">
        <v>70</v>
      </c>
      <c r="E304" s="210" t="s">
        <v>149</v>
      </c>
      <c r="F304" s="210" t="s">
        <v>480</v>
      </c>
      <c r="G304" s="197"/>
      <c r="H304" s="197"/>
      <c r="I304" s="200"/>
      <c r="J304" s="211">
        <f>BK304</f>
        <v>0</v>
      </c>
      <c r="K304" s="197"/>
      <c r="L304" s="202"/>
      <c r="M304" s="203"/>
      <c r="N304" s="204"/>
      <c r="O304" s="204"/>
      <c r="P304" s="205">
        <f>SUM(P305:P307)</f>
        <v>0</v>
      </c>
      <c r="Q304" s="204"/>
      <c r="R304" s="205">
        <f>SUM(R305:R307)</f>
        <v>1.1281700000000001</v>
      </c>
      <c r="S304" s="204"/>
      <c r="T304" s="206">
        <f>SUM(T305:T307)</f>
        <v>0</v>
      </c>
      <c r="U304" s="12"/>
      <c r="V304" s="12"/>
      <c r="W304" s="12"/>
      <c r="X304" s="12"/>
      <c r="Y304" s="12"/>
      <c r="Z304" s="12"/>
      <c r="AA304" s="12"/>
      <c r="AB304" s="12"/>
      <c r="AC304" s="12"/>
      <c r="AD304" s="12"/>
      <c r="AE304" s="12"/>
      <c r="AR304" s="207" t="s">
        <v>78</v>
      </c>
      <c r="AT304" s="208" t="s">
        <v>70</v>
      </c>
      <c r="AU304" s="208" t="s">
        <v>78</v>
      </c>
      <c r="AY304" s="207" t="s">
        <v>142</v>
      </c>
      <c r="BK304" s="209">
        <f>SUM(BK305:BK307)</f>
        <v>0</v>
      </c>
    </row>
    <row r="305" spans="1:65" s="2" customFormat="1" ht="24.15" customHeight="1">
      <c r="A305" s="38"/>
      <c r="B305" s="39"/>
      <c r="C305" s="212" t="s">
        <v>481</v>
      </c>
      <c r="D305" s="212" t="s">
        <v>144</v>
      </c>
      <c r="E305" s="213" t="s">
        <v>482</v>
      </c>
      <c r="F305" s="214" t="s">
        <v>483</v>
      </c>
      <c r="G305" s="215" t="s">
        <v>147</v>
      </c>
      <c r="H305" s="216">
        <v>50</v>
      </c>
      <c r="I305" s="217"/>
      <c r="J305" s="218">
        <f>ROUND(I305*H305,2)</f>
        <v>0</v>
      </c>
      <c r="K305" s="214" t="s">
        <v>148</v>
      </c>
      <c r="L305" s="44"/>
      <c r="M305" s="219" t="s">
        <v>19</v>
      </c>
      <c r="N305" s="220" t="s">
        <v>42</v>
      </c>
      <c r="O305" s="84"/>
      <c r="P305" s="221">
        <f>O305*H305</f>
        <v>0</v>
      </c>
      <c r="Q305" s="221">
        <v>0.0225634</v>
      </c>
      <c r="R305" s="221">
        <f>Q305*H305</f>
        <v>1.1281700000000001</v>
      </c>
      <c r="S305" s="221">
        <v>0</v>
      </c>
      <c r="T305" s="222">
        <f>S305*H305</f>
        <v>0</v>
      </c>
      <c r="U305" s="38"/>
      <c r="V305" s="38"/>
      <c r="W305" s="38"/>
      <c r="X305" s="38"/>
      <c r="Y305" s="38"/>
      <c r="Z305" s="38"/>
      <c r="AA305" s="38"/>
      <c r="AB305" s="38"/>
      <c r="AC305" s="38"/>
      <c r="AD305" s="38"/>
      <c r="AE305" s="38"/>
      <c r="AR305" s="223" t="s">
        <v>149</v>
      </c>
      <c r="AT305" s="223" t="s">
        <v>144</v>
      </c>
      <c r="AU305" s="223" t="s">
        <v>80</v>
      </c>
      <c r="AY305" s="17" t="s">
        <v>142</v>
      </c>
      <c r="BE305" s="224">
        <f>IF(N305="základní",J305,0)</f>
        <v>0</v>
      </c>
      <c r="BF305" s="224">
        <f>IF(N305="snížená",J305,0)</f>
        <v>0</v>
      </c>
      <c r="BG305" s="224">
        <f>IF(N305="zákl. přenesená",J305,0)</f>
        <v>0</v>
      </c>
      <c r="BH305" s="224">
        <f>IF(N305="sníž. přenesená",J305,0)</f>
        <v>0</v>
      </c>
      <c r="BI305" s="224">
        <f>IF(N305="nulová",J305,0)</f>
        <v>0</v>
      </c>
      <c r="BJ305" s="17" t="s">
        <v>78</v>
      </c>
      <c r="BK305" s="224">
        <f>ROUND(I305*H305,2)</f>
        <v>0</v>
      </c>
      <c r="BL305" s="17" t="s">
        <v>149</v>
      </c>
      <c r="BM305" s="223" t="s">
        <v>484</v>
      </c>
    </row>
    <row r="306" spans="1:47" s="2" customFormat="1" ht="12">
      <c r="A306" s="38"/>
      <c r="B306" s="39"/>
      <c r="C306" s="40"/>
      <c r="D306" s="225" t="s">
        <v>151</v>
      </c>
      <c r="E306" s="40"/>
      <c r="F306" s="226" t="s">
        <v>485</v>
      </c>
      <c r="G306" s="40"/>
      <c r="H306" s="40"/>
      <c r="I306" s="227"/>
      <c r="J306" s="40"/>
      <c r="K306" s="40"/>
      <c r="L306" s="44"/>
      <c r="M306" s="228"/>
      <c r="N306" s="229"/>
      <c r="O306" s="84"/>
      <c r="P306" s="84"/>
      <c r="Q306" s="84"/>
      <c r="R306" s="84"/>
      <c r="S306" s="84"/>
      <c r="T306" s="85"/>
      <c r="U306" s="38"/>
      <c r="V306" s="38"/>
      <c r="W306" s="38"/>
      <c r="X306" s="38"/>
      <c r="Y306" s="38"/>
      <c r="Z306" s="38"/>
      <c r="AA306" s="38"/>
      <c r="AB306" s="38"/>
      <c r="AC306" s="38"/>
      <c r="AD306" s="38"/>
      <c r="AE306" s="38"/>
      <c r="AT306" s="17" t="s">
        <v>151</v>
      </c>
      <c r="AU306" s="17" t="s">
        <v>80</v>
      </c>
    </row>
    <row r="307" spans="1:47" s="2" customFormat="1" ht="12">
      <c r="A307" s="38"/>
      <c r="B307" s="39"/>
      <c r="C307" s="40"/>
      <c r="D307" s="225" t="s">
        <v>153</v>
      </c>
      <c r="E307" s="40"/>
      <c r="F307" s="230" t="s">
        <v>486</v>
      </c>
      <c r="G307" s="40"/>
      <c r="H307" s="40"/>
      <c r="I307" s="227"/>
      <c r="J307" s="40"/>
      <c r="K307" s="40"/>
      <c r="L307" s="44"/>
      <c r="M307" s="228"/>
      <c r="N307" s="229"/>
      <c r="O307" s="84"/>
      <c r="P307" s="84"/>
      <c r="Q307" s="84"/>
      <c r="R307" s="84"/>
      <c r="S307" s="84"/>
      <c r="T307" s="85"/>
      <c r="U307" s="38"/>
      <c r="V307" s="38"/>
      <c r="W307" s="38"/>
      <c r="X307" s="38"/>
      <c r="Y307" s="38"/>
      <c r="Z307" s="38"/>
      <c r="AA307" s="38"/>
      <c r="AB307" s="38"/>
      <c r="AC307" s="38"/>
      <c r="AD307" s="38"/>
      <c r="AE307" s="38"/>
      <c r="AT307" s="17" t="s">
        <v>153</v>
      </c>
      <c r="AU307" s="17" t="s">
        <v>80</v>
      </c>
    </row>
    <row r="308" spans="1:63" s="12" customFormat="1" ht="22.8" customHeight="1">
      <c r="A308" s="12"/>
      <c r="B308" s="196"/>
      <c r="C308" s="197"/>
      <c r="D308" s="198" t="s">
        <v>70</v>
      </c>
      <c r="E308" s="210" t="s">
        <v>178</v>
      </c>
      <c r="F308" s="210" t="s">
        <v>487</v>
      </c>
      <c r="G308" s="197"/>
      <c r="H308" s="197"/>
      <c r="I308" s="200"/>
      <c r="J308" s="211">
        <f>BK308</f>
        <v>0</v>
      </c>
      <c r="K308" s="197"/>
      <c r="L308" s="202"/>
      <c r="M308" s="203"/>
      <c r="N308" s="204"/>
      <c r="O308" s="204"/>
      <c r="P308" s="205">
        <f>SUM(P309:P344)</f>
        <v>0</v>
      </c>
      <c r="Q308" s="204"/>
      <c r="R308" s="205">
        <f>SUM(R309:R344)</f>
        <v>3628.68084</v>
      </c>
      <c r="S308" s="204"/>
      <c r="T308" s="206">
        <f>SUM(T309:T344)</f>
        <v>0</v>
      </c>
      <c r="U308" s="12"/>
      <c r="V308" s="12"/>
      <c r="W308" s="12"/>
      <c r="X308" s="12"/>
      <c r="Y308" s="12"/>
      <c r="Z308" s="12"/>
      <c r="AA308" s="12"/>
      <c r="AB308" s="12"/>
      <c r="AC308" s="12"/>
      <c r="AD308" s="12"/>
      <c r="AE308" s="12"/>
      <c r="AR308" s="207" t="s">
        <v>78</v>
      </c>
      <c r="AT308" s="208" t="s">
        <v>70</v>
      </c>
      <c r="AU308" s="208" t="s">
        <v>78</v>
      </c>
      <c r="AY308" s="207" t="s">
        <v>142</v>
      </c>
      <c r="BK308" s="209">
        <f>SUM(BK309:BK344)</f>
        <v>0</v>
      </c>
    </row>
    <row r="309" spans="1:65" s="2" customFormat="1" ht="14.4" customHeight="1">
      <c r="A309" s="38"/>
      <c r="B309" s="39"/>
      <c r="C309" s="253" t="s">
        <v>488</v>
      </c>
      <c r="D309" s="253" t="s">
        <v>275</v>
      </c>
      <c r="E309" s="254" t="s">
        <v>489</v>
      </c>
      <c r="F309" s="255" t="s">
        <v>490</v>
      </c>
      <c r="G309" s="256" t="s">
        <v>248</v>
      </c>
      <c r="H309" s="257">
        <v>30.072</v>
      </c>
      <c r="I309" s="258"/>
      <c r="J309" s="259">
        <f>ROUND(I309*H309,2)</f>
        <v>0</v>
      </c>
      <c r="K309" s="255" t="s">
        <v>148</v>
      </c>
      <c r="L309" s="260"/>
      <c r="M309" s="261" t="s">
        <v>19</v>
      </c>
      <c r="N309" s="262" t="s">
        <v>42</v>
      </c>
      <c r="O309" s="84"/>
      <c r="P309" s="221">
        <f>O309*H309</f>
        <v>0</v>
      </c>
      <c r="Q309" s="221">
        <v>1</v>
      </c>
      <c r="R309" s="221">
        <f>Q309*H309</f>
        <v>30.072</v>
      </c>
      <c r="S309" s="221">
        <v>0</v>
      </c>
      <c r="T309" s="222">
        <f>S309*H309</f>
        <v>0</v>
      </c>
      <c r="U309" s="38"/>
      <c r="V309" s="38"/>
      <c r="W309" s="38"/>
      <c r="X309" s="38"/>
      <c r="Y309" s="38"/>
      <c r="Z309" s="38"/>
      <c r="AA309" s="38"/>
      <c r="AB309" s="38"/>
      <c r="AC309" s="38"/>
      <c r="AD309" s="38"/>
      <c r="AE309" s="38"/>
      <c r="AR309" s="223" t="s">
        <v>201</v>
      </c>
      <c r="AT309" s="223" t="s">
        <v>275</v>
      </c>
      <c r="AU309" s="223" t="s">
        <v>80</v>
      </c>
      <c r="AY309" s="17" t="s">
        <v>142</v>
      </c>
      <c r="BE309" s="224">
        <f>IF(N309="základní",J309,0)</f>
        <v>0</v>
      </c>
      <c r="BF309" s="224">
        <f>IF(N309="snížená",J309,0)</f>
        <v>0</v>
      </c>
      <c r="BG309" s="224">
        <f>IF(N309="zákl. přenesená",J309,0)</f>
        <v>0</v>
      </c>
      <c r="BH309" s="224">
        <f>IF(N309="sníž. přenesená",J309,0)</f>
        <v>0</v>
      </c>
      <c r="BI309" s="224">
        <f>IF(N309="nulová",J309,0)</f>
        <v>0</v>
      </c>
      <c r="BJ309" s="17" t="s">
        <v>78</v>
      </c>
      <c r="BK309" s="224">
        <f>ROUND(I309*H309,2)</f>
        <v>0</v>
      </c>
      <c r="BL309" s="17" t="s">
        <v>149</v>
      </c>
      <c r="BM309" s="223" t="s">
        <v>491</v>
      </c>
    </row>
    <row r="310" spans="1:47" s="2" customFormat="1" ht="12">
      <c r="A310" s="38"/>
      <c r="B310" s="39"/>
      <c r="C310" s="40"/>
      <c r="D310" s="225" t="s">
        <v>151</v>
      </c>
      <c r="E310" s="40"/>
      <c r="F310" s="226" t="s">
        <v>490</v>
      </c>
      <c r="G310" s="40"/>
      <c r="H310" s="40"/>
      <c r="I310" s="227"/>
      <c r="J310" s="40"/>
      <c r="K310" s="40"/>
      <c r="L310" s="44"/>
      <c r="M310" s="228"/>
      <c r="N310" s="229"/>
      <c r="O310" s="84"/>
      <c r="P310" s="84"/>
      <c r="Q310" s="84"/>
      <c r="R310" s="84"/>
      <c r="S310" s="84"/>
      <c r="T310" s="85"/>
      <c r="U310" s="38"/>
      <c r="V310" s="38"/>
      <c r="W310" s="38"/>
      <c r="X310" s="38"/>
      <c r="Y310" s="38"/>
      <c r="Z310" s="38"/>
      <c r="AA310" s="38"/>
      <c r="AB310" s="38"/>
      <c r="AC310" s="38"/>
      <c r="AD310" s="38"/>
      <c r="AE310" s="38"/>
      <c r="AT310" s="17" t="s">
        <v>151</v>
      </c>
      <c r="AU310" s="17" t="s">
        <v>80</v>
      </c>
    </row>
    <row r="311" spans="1:47" s="2" customFormat="1" ht="12">
      <c r="A311" s="38"/>
      <c r="B311" s="39"/>
      <c r="C311" s="40"/>
      <c r="D311" s="225" t="s">
        <v>252</v>
      </c>
      <c r="E311" s="40"/>
      <c r="F311" s="230" t="s">
        <v>492</v>
      </c>
      <c r="G311" s="40"/>
      <c r="H311" s="40"/>
      <c r="I311" s="227"/>
      <c r="J311" s="40"/>
      <c r="K311" s="40"/>
      <c r="L311" s="44"/>
      <c r="M311" s="228"/>
      <c r="N311" s="229"/>
      <c r="O311" s="84"/>
      <c r="P311" s="84"/>
      <c r="Q311" s="84"/>
      <c r="R311" s="84"/>
      <c r="S311" s="84"/>
      <c r="T311" s="85"/>
      <c r="U311" s="38"/>
      <c r="V311" s="38"/>
      <c r="W311" s="38"/>
      <c r="X311" s="38"/>
      <c r="Y311" s="38"/>
      <c r="Z311" s="38"/>
      <c r="AA311" s="38"/>
      <c r="AB311" s="38"/>
      <c r="AC311" s="38"/>
      <c r="AD311" s="38"/>
      <c r="AE311" s="38"/>
      <c r="AT311" s="17" t="s">
        <v>252</v>
      </c>
      <c r="AU311" s="17" t="s">
        <v>80</v>
      </c>
    </row>
    <row r="312" spans="1:51" s="13" customFormat="1" ht="12">
      <c r="A312" s="13"/>
      <c r="B312" s="231"/>
      <c r="C312" s="232"/>
      <c r="D312" s="225" t="s">
        <v>172</v>
      </c>
      <c r="E312" s="233" t="s">
        <v>19</v>
      </c>
      <c r="F312" s="234" t="s">
        <v>493</v>
      </c>
      <c r="G312" s="232"/>
      <c r="H312" s="235">
        <v>30.072</v>
      </c>
      <c r="I312" s="236"/>
      <c r="J312" s="232"/>
      <c r="K312" s="232"/>
      <c r="L312" s="237"/>
      <c r="M312" s="238"/>
      <c r="N312" s="239"/>
      <c r="O312" s="239"/>
      <c r="P312" s="239"/>
      <c r="Q312" s="239"/>
      <c r="R312" s="239"/>
      <c r="S312" s="239"/>
      <c r="T312" s="240"/>
      <c r="U312" s="13"/>
      <c r="V312" s="13"/>
      <c r="W312" s="13"/>
      <c r="X312" s="13"/>
      <c r="Y312" s="13"/>
      <c r="Z312" s="13"/>
      <c r="AA312" s="13"/>
      <c r="AB312" s="13"/>
      <c r="AC312" s="13"/>
      <c r="AD312" s="13"/>
      <c r="AE312" s="13"/>
      <c r="AT312" s="241" t="s">
        <v>172</v>
      </c>
      <c r="AU312" s="241" t="s">
        <v>80</v>
      </c>
      <c r="AV312" s="13" t="s">
        <v>80</v>
      </c>
      <c r="AW312" s="13" t="s">
        <v>33</v>
      </c>
      <c r="AX312" s="13" t="s">
        <v>78</v>
      </c>
      <c r="AY312" s="241" t="s">
        <v>142</v>
      </c>
    </row>
    <row r="313" spans="1:65" s="2" customFormat="1" ht="37.8" customHeight="1">
      <c r="A313" s="38"/>
      <c r="B313" s="39"/>
      <c r="C313" s="212" t="s">
        <v>494</v>
      </c>
      <c r="D313" s="212" t="s">
        <v>144</v>
      </c>
      <c r="E313" s="213" t="s">
        <v>495</v>
      </c>
      <c r="F313" s="214" t="s">
        <v>496</v>
      </c>
      <c r="G313" s="215" t="s">
        <v>147</v>
      </c>
      <c r="H313" s="216">
        <v>3580</v>
      </c>
      <c r="I313" s="217"/>
      <c r="J313" s="218">
        <f>ROUND(I313*H313,2)</f>
        <v>0</v>
      </c>
      <c r="K313" s="214" t="s">
        <v>148</v>
      </c>
      <c r="L313" s="44"/>
      <c r="M313" s="219" t="s">
        <v>19</v>
      </c>
      <c r="N313" s="220" t="s">
        <v>42</v>
      </c>
      <c r="O313" s="84"/>
      <c r="P313" s="221">
        <f>O313*H313</f>
        <v>0</v>
      </c>
      <c r="Q313" s="221">
        <v>0</v>
      </c>
      <c r="R313" s="221">
        <f>Q313*H313</f>
        <v>0</v>
      </c>
      <c r="S313" s="221">
        <v>0</v>
      </c>
      <c r="T313" s="222">
        <f>S313*H313</f>
        <v>0</v>
      </c>
      <c r="U313" s="38"/>
      <c r="V313" s="38"/>
      <c r="W313" s="38"/>
      <c r="X313" s="38"/>
      <c r="Y313" s="38"/>
      <c r="Z313" s="38"/>
      <c r="AA313" s="38"/>
      <c r="AB313" s="38"/>
      <c r="AC313" s="38"/>
      <c r="AD313" s="38"/>
      <c r="AE313" s="38"/>
      <c r="AR313" s="223" t="s">
        <v>149</v>
      </c>
      <c r="AT313" s="223" t="s">
        <v>144</v>
      </c>
      <c r="AU313" s="223" t="s">
        <v>80</v>
      </c>
      <c r="AY313" s="17" t="s">
        <v>142</v>
      </c>
      <c r="BE313" s="224">
        <f>IF(N313="základní",J313,0)</f>
        <v>0</v>
      </c>
      <c r="BF313" s="224">
        <f>IF(N313="snížená",J313,0)</f>
        <v>0</v>
      </c>
      <c r="BG313" s="224">
        <f>IF(N313="zákl. přenesená",J313,0)</f>
        <v>0</v>
      </c>
      <c r="BH313" s="224">
        <f>IF(N313="sníž. přenesená",J313,0)</f>
        <v>0</v>
      </c>
      <c r="BI313" s="224">
        <f>IF(N313="nulová",J313,0)</f>
        <v>0</v>
      </c>
      <c r="BJ313" s="17" t="s">
        <v>78</v>
      </c>
      <c r="BK313" s="224">
        <f>ROUND(I313*H313,2)</f>
        <v>0</v>
      </c>
      <c r="BL313" s="17" t="s">
        <v>149</v>
      </c>
      <c r="BM313" s="223" t="s">
        <v>497</v>
      </c>
    </row>
    <row r="314" spans="1:47" s="2" customFormat="1" ht="12">
      <c r="A314" s="38"/>
      <c r="B314" s="39"/>
      <c r="C314" s="40"/>
      <c r="D314" s="225" t="s">
        <v>151</v>
      </c>
      <c r="E314" s="40"/>
      <c r="F314" s="226" t="s">
        <v>498</v>
      </c>
      <c r="G314" s="40"/>
      <c r="H314" s="40"/>
      <c r="I314" s="227"/>
      <c r="J314" s="40"/>
      <c r="K314" s="40"/>
      <c r="L314" s="44"/>
      <c r="M314" s="228"/>
      <c r="N314" s="229"/>
      <c r="O314" s="84"/>
      <c r="P314" s="84"/>
      <c r="Q314" s="84"/>
      <c r="R314" s="84"/>
      <c r="S314" s="84"/>
      <c r="T314" s="85"/>
      <c r="U314" s="38"/>
      <c r="V314" s="38"/>
      <c r="W314" s="38"/>
      <c r="X314" s="38"/>
      <c r="Y314" s="38"/>
      <c r="Z314" s="38"/>
      <c r="AA314" s="38"/>
      <c r="AB314" s="38"/>
      <c r="AC314" s="38"/>
      <c r="AD314" s="38"/>
      <c r="AE314" s="38"/>
      <c r="AT314" s="17" t="s">
        <v>151</v>
      </c>
      <c r="AU314" s="17" t="s">
        <v>80</v>
      </c>
    </row>
    <row r="315" spans="1:47" s="2" customFormat="1" ht="12">
      <c r="A315" s="38"/>
      <c r="B315" s="39"/>
      <c r="C315" s="40"/>
      <c r="D315" s="225" t="s">
        <v>153</v>
      </c>
      <c r="E315" s="40"/>
      <c r="F315" s="230" t="s">
        <v>499</v>
      </c>
      <c r="G315" s="40"/>
      <c r="H315" s="40"/>
      <c r="I315" s="227"/>
      <c r="J315" s="40"/>
      <c r="K315" s="40"/>
      <c r="L315" s="44"/>
      <c r="M315" s="228"/>
      <c r="N315" s="229"/>
      <c r="O315" s="84"/>
      <c r="P315" s="84"/>
      <c r="Q315" s="84"/>
      <c r="R315" s="84"/>
      <c r="S315" s="84"/>
      <c r="T315" s="85"/>
      <c r="U315" s="38"/>
      <c r="V315" s="38"/>
      <c r="W315" s="38"/>
      <c r="X315" s="38"/>
      <c r="Y315" s="38"/>
      <c r="Z315" s="38"/>
      <c r="AA315" s="38"/>
      <c r="AB315" s="38"/>
      <c r="AC315" s="38"/>
      <c r="AD315" s="38"/>
      <c r="AE315" s="38"/>
      <c r="AT315" s="17" t="s">
        <v>153</v>
      </c>
      <c r="AU315" s="17" t="s">
        <v>80</v>
      </c>
    </row>
    <row r="316" spans="1:65" s="2" customFormat="1" ht="14.4" customHeight="1">
      <c r="A316" s="38"/>
      <c r="B316" s="39"/>
      <c r="C316" s="212" t="s">
        <v>500</v>
      </c>
      <c r="D316" s="212" t="s">
        <v>144</v>
      </c>
      <c r="E316" s="213" t="s">
        <v>501</v>
      </c>
      <c r="F316" s="214" t="s">
        <v>502</v>
      </c>
      <c r="G316" s="215" t="s">
        <v>147</v>
      </c>
      <c r="H316" s="216">
        <v>2864</v>
      </c>
      <c r="I316" s="217"/>
      <c r="J316" s="218">
        <f>ROUND(I316*H316,2)</f>
        <v>0</v>
      </c>
      <c r="K316" s="214" t="s">
        <v>148</v>
      </c>
      <c r="L316" s="44"/>
      <c r="M316" s="219" t="s">
        <v>19</v>
      </c>
      <c r="N316" s="220" t="s">
        <v>42</v>
      </c>
      <c r="O316" s="84"/>
      <c r="P316" s="221">
        <f>O316*H316</f>
        <v>0</v>
      </c>
      <c r="Q316" s="221">
        <v>0.345</v>
      </c>
      <c r="R316" s="221">
        <f>Q316*H316</f>
        <v>988.0799999999999</v>
      </c>
      <c r="S316" s="221">
        <v>0</v>
      </c>
      <c r="T316" s="222">
        <f>S316*H316</f>
        <v>0</v>
      </c>
      <c r="U316" s="38"/>
      <c r="V316" s="38"/>
      <c r="W316" s="38"/>
      <c r="X316" s="38"/>
      <c r="Y316" s="38"/>
      <c r="Z316" s="38"/>
      <c r="AA316" s="38"/>
      <c r="AB316" s="38"/>
      <c r="AC316" s="38"/>
      <c r="AD316" s="38"/>
      <c r="AE316" s="38"/>
      <c r="AR316" s="223" t="s">
        <v>149</v>
      </c>
      <c r="AT316" s="223" t="s">
        <v>144</v>
      </c>
      <c r="AU316" s="223" t="s">
        <v>80</v>
      </c>
      <c r="AY316" s="17" t="s">
        <v>142</v>
      </c>
      <c r="BE316" s="224">
        <f>IF(N316="základní",J316,0)</f>
        <v>0</v>
      </c>
      <c r="BF316" s="224">
        <f>IF(N316="snížená",J316,0)</f>
        <v>0</v>
      </c>
      <c r="BG316" s="224">
        <f>IF(N316="zákl. přenesená",J316,0)</f>
        <v>0</v>
      </c>
      <c r="BH316" s="224">
        <f>IF(N316="sníž. přenesená",J316,0)</f>
        <v>0</v>
      </c>
      <c r="BI316" s="224">
        <f>IF(N316="nulová",J316,0)</f>
        <v>0</v>
      </c>
      <c r="BJ316" s="17" t="s">
        <v>78</v>
      </c>
      <c r="BK316" s="224">
        <f>ROUND(I316*H316,2)</f>
        <v>0</v>
      </c>
      <c r="BL316" s="17" t="s">
        <v>149</v>
      </c>
      <c r="BM316" s="223" t="s">
        <v>503</v>
      </c>
    </row>
    <row r="317" spans="1:47" s="2" customFormat="1" ht="12">
      <c r="A317" s="38"/>
      <c r="B317" s="39"/>
      <c r="C317" s="40"/>
      <c r="D317" s="225" t="s">
        <v>151</v>
      </c>
      <c r="E317" s="40"/>
      <c r="F317" s="226" t="s">
        <v>504</v>
      </c>
      <c r="G317" s="40"/>
      <c r="H317" s="40"/>
      <c r="I317" s="227"/>
      <c r="J317" s="40"/>
      <c r="K317" s="40"/>
      <c r="L317" s="44"/>
      <c r="M317" s="228"/>
      <c r="N317" s="229"/>
      <c r="O317" s="84"/>
      <c r="P317" s="84"/>
      <c r="Q317" s="84"/>
      <c r="R317" s="84"/>
      <c r="S317" s="84"/>
      <c r="T317" s="85"/>
      <c r="U317" s="38"/>
      <c r="V317" s="38"/>
      <c r="W317" s="38"/>
      <c r="X317" s="38"/>
      <c r="Y317" s="38"/>
      <c r="Z317" s="38"/>
      <c r="AA317" s="38"/>
      <c r="AB317" s="38"/>
      <c r="AC317" s="38"/>
      <c r="AD317" s="38"/>
      <c r="AE317" s="38"/>
      <c r="AT317" s="17" t="s">
        <v>151</v>
      </c>
      <c r="AU317" s="17" t="s">
        <v>80</v>
      </c>
    </row>
    <row r="318" spans="1:51" s="13" customFormat="1" ht="12">
      <c r="A318" s="13"/>
      <c r="B318" s="231"/>
      <c r="C318" s="232"/>
      <c r="D318" s="225" t="s">
        <v>172</v>
      </c>
      <c r="E318" s="233" t="s">
        <v>19</v>
      </c>
      <c r="F318" s="234" t="s">
        <v>505</v>
      </c>
      <c r="G318" s="232"/>
      <c r="H318" s="235">
        <v>2864</v>
      </c>
      <c r="I318" s="236"/>
      <c r="J318" s="232"/>
      <c r="K318" s="232"/>
      <c r="L318" s="237"/>
      <c r="M318" s="238"/>
      <c r="N318" s="239"/>
      <c r="O318" s="239"/>
      <c r="P318" s="239"/>
      <c r="Q318" s="239"/>
      <c r="R318" s="239"/>
      <c r="S318" s="239"/>
      <c r="T318" s="240"/>
      <c r="U318" s="13"/>
      <c r="V318" s="13"/>
      <c r="W318" s="13"/>
      <c r="X318" s="13"/>
      <c r="Y318" s="13"/>
      <c r="Z318" s="13"/>
      <c r="AA318" s="13"/>
      <c r="AB318" s="13"/>
      <c r="AC318" s="13"/>
      <c r="AD318" s="13"/>
      <c r="AE318" s="13"/>
      <c r="AT318" s="241" t="s">
        <v>172</v>
      </c>
      <c r="AU318" s="241" t="s">
        <v>80</v>
      </c>
      <c r="AV318" s="13" t="s">
        <v>80</v>
      </c>
      <c r="AW318" s="13" t="s">
        <v>33</v>
      </c>
      <c r="AX318" s="13" t="s">
        <v>78</v>
      </c>
      <c r="AY318" s="241" t="s">
        <v>142</v>
      </c>
    </row>
    <row r="319" spans="1:65" s="2" customFormat="1" ht="14.4" customHeight="1">
      <c r="A319" s="38"/>
      <c r="B319" s="39"/>
      <c r="C319" s="212" t="s">
        <v>506</v>
      </c>
      <c r="D319" s="212" t="s">
        <v>144</v>
      </c>
      <c r="E319" s="213" t="s">
        <v>507</v>
      </c>
      <c r="F319" s="214" t="s">
        <v>508</v>
      </c>
      <c r="G319" s="215" t="s">
        <v>147</v>
      </c>
      <c r="H319" s="216">
        <v>3680</v>
      </c>
      <c r="I319" s="217"/>
      <c r="J319" s="218">
        <f>ROUND(I319*H319,2)</f>
        <v>0</v>
      </c>
      <c r="K319" s="214" t="s">
        <v>148</v>
      </c>
      <c r="L319" s="44"/>
      <c r="M319" s="219" t="s">
        <v>19</v>
      </c>
      <c r="N319" s="220" t="s">
        <v>42</v>
      </c>
      <c r="O319" s="84"/>
      <c r="P319" s="221">
        <f>O319*H319</f>
        <v>0</v>
      </c>
      <c r="Q319" s="221">
        <v>0.46</v>
      </c>
      <c r="R319" s="221">
        <f>Q319*H319</f>
        <v>1692.8000000000002</v>
      </c>
      <c r="S319" s="221">
        <v>0</v>
      </c>
      <c r="T319" s="222">
        <f>S319*H319</f>
        <v>0</v>
      </c>
      <c r="U319" s="38"/>
      <c r="V319" s="38"/>
      <c r="W319" s="38"/>
      <c r="X319" s="38"/>
      <c r="Y319" s="38"/>
      <c r="Z319" s="38"/>
      <c r="AA319" s="38"/>
      <c r="AB319" s="38"/>
      <c r="AC319" s="38"/>
      <c r="AD319" s="38"/>
      <c r="AE319" s="38"/>
      <c r="AR319" s="223" t="s">
        <v>149</v>
      </c>
      <c r="AT319" s="223" t="s">
        <v>144</v>
      </c>
      <c r="AU319" s="223" t="s">
        <v>80</v>
      </c>
      <c r="AY319" s="17" t="s">
        <v>142</v>
      </c>
      <c r="BE319" s="224">
        <f>IF(N319="základní",J319,0)</f>
        <v>0</v>
      </c>
      <c r="BF319" s="224">
        <f>IF(N319="snížená",J319,0)</f>
        <v>0</v>
      </c>
      <c r="BG319" s="224">
        <f>IF(N319="zákl. přenesená",J319,0)</f>
        <v>0</v>
      </c>
      <c r="BH319" s="224">
        <f>IF(N319="sníž. přenesená",J319,0)</f>
        <v>0</v>
      </c>
      <c r="BI319" s="224">
        <f>IF(N319="nulová",J319,0)</f>
        <v>0</v>
      </c>
      <c r="BJ319" s="17" t="s">
        <v>78</v>
      </c>
      <c r="BK319" s="224">
        <f>ROUND(I319*H319,2)</f>
        <v>0</v>
      </c>
      <c r="BL319" s="17" t="s">
        <v>149</v>
      </c>
      <c r="BM319" s="223" t="s">
        <v>509</v>
      </c>
    </row>
    <row r="320" spans="1:47" s="2" customFormat="1" ht="12">
      <c r="A320" s="38"/>
      <c r="B320" s="39"/>
      <c r="C320" s="40"/>
      <c r="D320" s="225" t="s">
        <v>151</v>
      </c>
      <c r="E320" s="40"/>
      <c r="F320" s="226" t="s">
        <v>510</v>
      </c>
      <c r="G320" s="40"/>
      <c r="H320" s="40"/>
      <c r="I320" s="227"/>
      <c r="J320" s="40"/>
      <c r="K320" s="40"/>
      <c r="L320" s="44"/>
      <c r="M320" s="228"/>
      <c r="N320" s="229"/>
      <c r="O320" s="84"/>
      <c r="P320" s="84"/>
      <c r="Q320" s="84"/>
      <c r="R320" s="84"/>
      <c r="S320" s="84"/>
      <c r="T320" s="85"/>
      <c r="U320" s="38"/>
      <c r="V320" s="38"/>
      <c r="W320" s="38"/>
      <c r="X320" s="38"/>
      <c r="Y320" s="38"/>
      <c r="Z320" s="38"/>
      <c r="AA320" s="38"/>
      <c r="AB320" s="38"/>
      <c r="AC320" s="38"/>
      <c r="AD320" s="38"/>
      <c r="AE320" s="38"/>
      <c r="AT320" s="17" t="s">
        <v>151</v>
      </c>
      <c r="AU320" s="17" t="s">
        <v>80</v>
      </c>
    </row>
    <row r="321" spans="1:51" s="13" customFormat="1" ht="12">
      <c r="A321" s="13"/>
      <c r="B321" s="231"/>
      <c r="C321" s="232"/>
      <c r="D321" s="225" t="s">
        <v>172</v>
      </c>
      <c r="E321" s="233" t="s">
        <v>19</v>
      </c>
      <c r="F321" s="234" t="s">
        <v>511</v>
      </c>
      <c r="G321" s="232"/>
      <c r="H321" s="235">
        <v>3680</v>
      </c>
      <c r="I321" s="236"/>
      <c r="J321" s="232"/>
      <c r="K321" s="232"/>
      <c r="L321" s="237"/>
      <c r="M321" s="238"/>
      <c r="N321" s="239"/>
      <c r="O321" s="239"/>
      <c r="P321" s="239"/>
      <c r="Q321" s="239"/>
      <c r="R321" s="239"/>
      <c r="S321" s="239"/>
      <c r="T321" s="240"/>
      <c r="U321" s="13"/>
      <c r="V321" s="13"/>
      <c r="W321" s="13"/>
      <c r="X321" s="13"/>
      <c r="Y321" s="13"/>
      <c r="Z321" s="13"/>
      <c r="AA321" s="13"/>
      <c r="AB321" s="13"/>
      <c r="AC321" s="13"/>
      <c r="AD321" s="13"/>
      <c r="AE321" s="13"/>
      <c r="AT321" s="241" t="s">
        <v>172</v>
      </c>
      <c r="AU321" s="241" t="s">
        <v>80</v>
      </c>
      <c r="AV321" s="13" t="s">
        <v>80</v>
      </c>
      <c r="AW321" s="13" t="s">
        <v>33</v>
      </c>
      <c r="AX321" s="13" t="s">
        <v>78</v>
      </c>
      <c r="AY321" s="241" t="s">
        <v>142</v>
      </c>
    </row>
    <row r="322" spans="1:65" s="2" customFormat="1" ht="24.15" customHeight="1">
      <c r="A322" s="38"/>
      <c r="B322" s="39"/>
      <c r="C322" s="212" t="s">
        <v>512</v>
      </c>
      <c r="D322" s="212" t="s">
        <v>144</v>
      </c>
      <c r="E322" s="213" t="s">
        <v>513</v>
      </c>
      <c r="F322" s="214" t="s">
        <v>514</v>
      </c>
      <c r="G322" s="215" t="s">
        <v>147</v>
      </c>
      <c r="H322" s="216">
        <v>2576</v>
      </c>
      <c r="I322" s="217"/>
      <c r="J322" s="218">
        <f>ROUND(I322*H322,2)</f>
        <v>0</v>
      </c>
      <c r="K322" s="214" t="s">
        <v>148</v>
      </c>
      <c r="L322" s="44"/>
      <c r="M322" s="219" t="s">
        <v>19</v>
      </c>
      <c r="N322" s="220" t="s">
        <v>42</v>
      </c>
      <c r="O322" s="84"/>
      <c r="P322" s="221">
        <f>O322*H322</f>
        <v>0</v>
      </c>
      <c r="Q322" s="221">
        <v>0.211</v>
      </c>
      <c r="R322" s="221">
        <f>Q322*H322</f>
        <v>543.536</v>
      </c>
      <c r="S322" s="221">
        <v>0</v>
      </c>
      <c r="T322" s="222">
        <f>S322*H322</f>
        <v>0</v>
      </c>
      <c r="U322" s="38"/>
      <c r="V322" s="38"/>
      <c r="W322" s="38"/>
      <c r="X322" s="38"/>
      <c r="Y322" s="38"/>
      <c r="Z322" s="38"/>
      <c r="AA322" s="38"/>
      <c r="AB322" s="38"/>
      <c r="AC322" s="38"/>
      <c r="AD322" s="38"/>
      <c r="AE322" s="38"/>
      <c r="AR322" s="223" t="s">
        <v>149</v>
      </c>
      <c r="AT322" s="223" t="s">
        <v>144</v>
      </c>
      <c r="AU322" s="223" t="s">
        <v>80</v>
      </c>
      <c r="AY322" s="17" t="s">
        <v>142</v>
      </c>
      <c r="BE322" s="224">
        <f>IF(N322="základní",J322,0)</f>
        <v>0</v>
      </c>
      <c r="BF322" s="224">
        <f>IF(N322="snížená",J322,0)</f>
        <v>0</v>
      </c>
      <c r="BG322" s="224">
        <f>IF(N322="zákl. přenesená",J322,0)</f>
        <v>0</v>
      </c>
      <c r="BH322" s="224">
        <f>IF(N322="sníž. přenesená",J322,0)</f>
        <v>0</v>
      </c>
      <c r="BI322" s="224">
        <f>IF(N322="nulová",J322,0)</f>
        <v>0</v>
      </c>
      <c r="BJ322" s="17" t="s">
        <v>78</v>
      </c>
      <c r="BK322" s="224">
        <f>ROUND(I322*H322,2)</f>
        <v>0</v>
      </c>
      <c r="BL322" s="17" t="s">
        <v>149</v>
      </c>
      <c r="BM322" s="223" t="s">
        <v>515</v>
      </c>
    </row>
    <row r="323" spans="1:47" s="2" customFormat="1" ht="12">
      <c r="A323" s="38"/>
      <c r="B323" s="39"/>
      <c r="C323" s="40"/>
      <c r="D323" s="225" t="s">
        <v>151</v>
      </c>
      <c r="E323" s="40"/>
      <c r="F323" s="226" t="s">
        <v>516</v>
      </c>
      <c r="G323" s="40"/>
      <c r="H323" s="40"/>
      <c r="I323" s="227"/>
      <c r="J323" s="40"/>
      <c r="K323" s="40"/>
      <c r="L323" s="44"/>
      <c r="M323" s="228"/>
      <c r="N323" s="229"/>
      <c r="O323" s="84"/>
      <c r="P323" s="84"/>
      <c r="Q323" s="84"/>
      <c r="R323" s="84"/>
      <c r="S323" s="84"/>
      <c r="T323" s="85"/>
      <c r="U323" s="38"/>
      <c r="V323" s="38"/>
      <c r="W323" s="38"/>
      <c r="X323" s="38"/>
      <c r="Y323" s="38"/>
      <c r="Z323" s="38"/>
      <c r="AA323" s="38"/>
      <c r="AB323" s="38"/>
      <c r="AC323" s="38"/>
      <c r="AD323" s="38"/>
      <c r="AE323" s="38"/>
      <c r="AT323" s="17" t="s">
        <v>151</v>
      </c>
      <c r="AU323" s="17" t="s">
        <v>80</v>
      </c>
    </row>
    <row r="324" spans="1:47" s="2" customFormat="1" ht="12">
      <c r="A324" s="38"/>
      <c r="B324" s="39"/>
      <c r="C324" s="40"/>
      <c r="D324" s="225" t="s">
        <v>153</v>
      </c>
      <c r="E324" s="40"/>
      <c r="F324" s="230" t="s">
        <v>517</v>
      </c>
      <c r="G324" s="40"/>
      <c r="H324" s="40"/>
      <c r="I324" s="227"/>
      <c r="J324" s="40"/>
      <c r="K324" s="40"/>
      <c r="L324" s="44"/>
      <c r="M324" s="228"/>
      <c r="N324" s="229"/>
      <c r="O324" s="84"/>
      <c r="P324" s="84"/>
      <c r="Q324" s="84"/>
      <c r="R324" s="84"/>
      <c r="S324" s="84"/>
      <c r="T324" s="85"/>
      <c r="U324" s="38"/>
      <c r="V324" s="38"/>
      <c r="W324" s="38"/>
      <c r="X324" s="38"/>
      <c r="Y324" s="38"/>
      <c r="Z324" s="38"/>
      <c r="AA324" s="38"/>
      <c r="AB324" s="38"/>
      <c r="AC324" s="38"/>
      <c r="AD324" s="38"/>
      <c r="AE324" s="38"/>
      <c r="AT324" s="17" t="s">
        <v>153</v>
      </c>
      <c r="AU324" s="17" t="s">
        <v>80</v>
      </c>
    </row>
    <row r="325" spans="1:51" s="13" customFormat="1" ht="12">
      <c r="A325" s="13"/>
      <c r="B325" s="231"/>
      <c r="C325" s="232"/>
      <c r="D325" s="225" t="s">
        <v>172</v>
      </c>
      <c r="E325" s="233" t="s">
        <v>19</v>
      </c>
      <c r="F325" s="234" t="s">
        <v>518</v>
      </c>
      <c r="G325" s="232"/>
      <c r="H325" s="235">
        <v>2576</v>
      </c>
      <c r="I325" s="236"/>
      <c r="J325" s="232"/>
      <c r="K325" s="232"/>
      <c r="L325" s="237"/>
      <c r="M325" s="238"/>
      <c r="N325" s="239"/>
      <c r="O325" s="239"/>
      <c r="P325" s="239"/>
      <c r="Q325" s="239"/>
      <c r="R325" s="239"/>
      <c r="S325" s="239"/>
      <c r="T325" s="240"/>
      <c r="U325" s="13"/>
      <c r="V325" s="13"/>
      <c r="W325" s="13"/>
      <c r="X325" s="13"/>
      <c r="Y325" s="13"/>
      <c r="Z325" s="13"/>
      <c r="AA325" s="13"/>
      <c r="AB325" s="13"/>
      <c r="AC325" s="13"/>
      <c r="AD325" s="13"/>
      <c r="AE325" s="13"/>
      <c r="AT325" s="241" t="s">
        <v>172</v>
      </c>
      <c r="AU325" s="241" t="s">
        <v>80</v>
      </c>
      <c r="AV325" s="13" t="s">
        <v>80</v>
      </c>
      <c r="AW325" s="13" t="s">
        <v>33</v>
      </c>
      <c r="AX325" s="13" t="s">
        <v>78</v>
      </c>
      <c r="AY325" s="241" t="s">
        <v>142</v>
      </c>
    </row>
    <row r="326" spans="1:65" s="2" customFormat="1" ht="14.4" customHeight="1">
      <c r="A326" s="38"/>
      <c r="B326" s="39"/>
      <c r="C326" s="212" t="s">
        <v>519</v>
      </c>
      <c r="D326" s="212" t="s">
        <v>144</v>
      </c>
      <c r="E326" s="213" t="s">
        <v>520</v>
      </c>
      <c r="F326" s="214" t="s">
        <v>521</v>
      </c>
      <c r="G326" s="215" t="s">
        <v>147</v>
      </c>
      <c r="H326" s="216">
        <v>358</v>
      </c>
      <c r="I326" s="217"/>
      <c r="J326" s="218">
        <f>ROUND(I326*H326,2)</f>
        <v>0</v>
      </c>
      <c r="K326" s="214" t="s">
        <v>148</v>
      </c>
      <c r="L326" s="44"/>
      <c r="M326" s="219" t="s">
        <v>19</v>
      </c>
      <c r="N326" s="220" t="s">
        <v>42</v>
      </c>
      <c r="O326" s="84"/>
      <c r="P326" s="221">
        <f>O326*H326</f>
        <v>0</v>
      </c>
      <c r="Q326" s="221">
        <v>0.2916</v>
      </c>
      <c r="R326" s="221">
        <f>Q326*H326</f>
        <v>104.39280000000001</v>
      </c>
      <c r="S326" s="221">
        <v>0</v>
      </c>
      <c r="T326" s="222">
        <f>S326*H326</f>
        <v>0</v>
      </c>
      <c r="U326" s="38"/>
      <c r="V326" s="38"/>
      <c r="W326" s="38"/>
      <c r="X326" s="38"/>
      <c r="Y326" s="38"/>
      <c r="Z326" s="38"/>
      <c r="AA326" s="38"/>
      <c r="AB326" s="38"/>
      <c r="AC326" s="38"/>
      <c r="AD326" s="38"/>
      <c r="AE326" s="38"/>
      <c r="AR326" s="223" t="s">
        <v>149</v>
      </c>
      <c r="AT326" s="223" t="s">
        <v>144</v>
      </c>
      <c r="AU326" s="223" t="s">
        <v>80</v>
      </c>
      <c r="AY326" s="17" t="s">
        <v>142</v>
      </c>
      <c r="BE326" s="224">
        <f>IF(N326="základní",J326,0)</f>
        <v>0</v>
      </c>
      <c r="BF326" s="224">
        <f>IF(N326="snížená",J326,0)</f>
        <v>0</v>
      </c>
      <c r="BG326" s="224">
        <f>IF(N326="zákl. přenesená",J326,0)</f>
        <v>0</v>
      </c>
      <c r="BH326" s="224">
        <f>IF(N326="sníž. přenesená",J326,0)</f>
        <v>0</v>
      </c>
      <c r="BI326" s="224">
        <f>IF(N326="nulová",J326,0)</f>
        <v>0</v>
      </c>
      <c r="BJ326" s="17" t="s">
        <v>78</v>
      </c>
      <c r="BK326" s="224">
        <f>ROUND(I326*H326,2)</f>
        <v>0</v>
      </c>
      <c r="BL326" s="17" t="s">
        <v>149</v>
      </c>
      <c r="BM326" s="223" t="s">
        <v>522</v>
      </c>
    </row>
    <row r="327" spans="1:47" s="2" customFormat="1" ht="12">
      <c r="A327" s="38"/>
      <c r="B327" s="39"/>
      <c r="C327" s="40"/>
      <c r="D327" s="225" t="s">
        <v>151</v>
      </c>
      <c r="E327" s="40"/>
      <c r="F327" s="226" t="s">
        <v>523</v>
      </c>
      <c r="G327" s="40"/>
      <c r="H327" s="40"/>
      <c r="I327" s="227"/>
      <c r="J327" s="40"/>
      <c r="K327" s="40"/>
      <c r="L327" s="44"/>
      <c r="M327" s="228"/>
      <c r="N327" s="229"/>
      <c r="O327" s="84"/>
      <c r="P327" s="84"/>
      <c r="Q327" s="84"/>
      <c r="R327" s="84"/>
      <c r="S327" s="84"/>
      <c r="T327" s="85"/>
      <c r="U327" s="38"/>
      <c r="V327" s="38"/>
      <c r="W327" s="38"/>
      <c r="X327" s="38"/>
      <c r="Y327" s="38"/>
      <c r="Z327" s="38"/>
      <c r="AA327" s="38"/>
      <c r="AB327" s="38"/>
      <c r="AC327" s="38"/>
      <c r="AD327" s="38"/>
      <c r="AE327" s="38"/>
      <c r="AT327" s="17" t="s">
        <v>151</v>
      </c>
      <c r="AU327" s="17" t="s">
        <v>80</v>
      </c>
    </row>
    <row r="328" spans="1:47" s="2" customFormat="1" ht="12">
      <c r="A328" s="38"/>
      <c r="B328" s="39"/>
      <c r="C328" s="40"/>
      <c r="D328" s="225" t="s">
        <v>153</v>
      </c>
      <c r="E328" s="40"/>
      <c r="F328" s="230" t="s">
        <v>524</v>
      </c>
      <c r="G328" s="40"/>
      <c r="H328" s="40"/>
      <c r="I328" s="227"/>
      <c r="J328" s="40"/>
      <c r="K328" s="40"/>
      <c r="L328" s="44"/>
      <c r="M328" s="228"/>
      <c r="N328" s="229"/>
      <c r="O328" s="84"/>
      <c r="P328" s="84"/>
      <c r="Q328" s="84"/>
      <c r="R328" s="84"/>
      <c r="S328" s="84"/>
      <c r="T328" s="85"/>
      <c r="U328" s="38"/>
      <c r="V328" s="38"/>
      <c r="W328" s="38"/>
      <c r="X328" s="38"/>
      <c r="Y328" s="38"/>
      <c r="Z328" s="38"/>
      <c r="AA328" s="38"/>
      <c r="AB328" s="38"/>
      <c r="AC328" s="38"/>
      <c r="AD328" s="38"/>
      <c r="AE328" s="38"/>
      <c r="AT328" s="17" t="s">
        <v>153</v>
      </c>
      <c r="AU328" s="17" t="s">
        <v>80</v>
      </c>
    </row>
    <row r="329" spans="1:51" s="13" customFormat="1" ht="12">
      <c r="A329" s="13"/>
      <c r="B329" s="231"/>
      <c r="C329" s="232"/>
      <c r="D329" s="225" t="s">
        <v>172</v>
      </c>
      <c r="E329" s="233" t="s">
        <v>19</v>
      </c>
      <c r="F329" s="234" t="s">
        <v>525</v>
      </c>
      <c r="G329" s="232"/>
      <c r="H329" s="235">
        <v>358</v>
      </c>
      <c r="I329" s="236"/>
      <c r="J329" s="232"/>
      <c r="K329" s="232"/>
      <c r="L329" s="237"/>
      <c r="M329" s="238"/>
      <c r="N329" s="239"/>
      <c r="O329" s="239"/>
      <c r="P329" s="239"/>
      <c r="Q329" s="239"/>
      <c r="R329" s="239"/>
      <c r="S329" s="239"/>
      <c r="T329" s="240"/>
      <c r="U329" s="13"/>
      <c r="V329" s="13"/>
      <c r="W329" s="13"/>
      <c r="X329" s="13"/>
      <c r="Y329" s="13"/>
      <c r="Z329" s="13"/>
      <c r="AA329" s="13"/>
      <c r="AB329" s="13"/>
      <c r="AC329" s="13"/>
      <c r="AD329" s="13"/>
      <c r="AE329" s="13"/>
      <c r="AT329" s="241" t="s">
        <v>172</v>
      </c>
      <c r="AU329" s="241" t="s">
        <v>80</v>
      </c>
      <c r="AV329" s="13" t="s">
        <v>80</v>
      </c>
      <c r="AW329" s="13" t="s">
        <v>33</v>
      </c>
      <c r="AX329" s="13" t="s">
        <v>78</v>
      </c>
      <c r="AY329" s="241" t="s">
        <v>142</v>
      </c>
    </row>
    <row r="330" spans="1:65" s="2" customFormat="1" ht="14.4" customHeight="1">
      <c r="A330" s="38"/>
      <c r="B330" s="39"/>
      <c r="C330" s="212" t="s">
        <v>526</v>
      </c>
      <c r="D330" s="212" t="s">
        <v>144</v>
      </c>
      <c r="E330" s="213" t="s">
        <v>527</v>
      </c>
      <c r="F330" s="214" t="s">
        <v>528</v>
      </c>
      <c r="G330" s="215" t="s">
        <v>181</v>
      </c>
      <c r="H330" s="216">
        <v>107.4</v>
      </c>
      <c r="I330" s="217"/>
      <c r="J330" s="218">
        <f>ROUND(I330*H330,2)</f>
        <v>0</v>
      </c>
      <c r="K330" s="214" t="s">
        <v>148</v>
      </c>
      <c r="L330" s="44"/>
      <c r="M330" s="219" t="s">
        <v>19</v>
      </c>
      <c r="N330" s="220" t="s">
        <v>42</v>
      </c>
      <c r="O330" s="84"/>
      <c r="P330" s="221">
        <f>O330*H330</f>
        <v>0</v>
      </c>
      <c r="Q330" s="221">
        <v>0</v>
      </c>
      <c r="R330" s="221">
        <f>Q330*H330</f>
        <v>0</v>
      </c>
      <c r="S330" s="221">
        <v>0</v>
      </c>
      <c r="T330" s="222">
        <f>S330*H330</f>
        <v>0</v>
      </c>
      <c r="U330" s="38"/>
      <c r="V330" s="38"/>
      <c r="W330" s="38"/>
      <c r="X330" s="38"/>
      <c r="Y330" s="38"/>
      <c r="Z330" s="38"/>
      <c r="AA330" s="38"/>
      <c r="AB330" s="38"/>
      <c r="AC330" s="38"/>
      <c r="AD330" s="38"/>
      <c r="AE330" s="38"/>
      <c r="AR330" s="223" t="s">
        <v>149</v>
      </c>
      <c r="AT330" s="223" t="s">
        <v>144</v>
      </c>
      <c r="AU330" s="223" t="s">
        <v>80</v>
      </c>
      <c r="AY330" s="17" t="s">
        <v>142</v>
      </c>
      <c r="BE330" s="224">
        <f>IF(N330="základní",J330,0)</f>
        <v>0</v>
      </c>
      <c r="BF330" s="224">
        <f>IF(N330="snížená",J330,0)</f>
        <v>0</v>
      </c>
      <c r="BG330" s="224">
        <f>IF(N330="zákl. přenesená",J330,0)</f>
        <v>0</v>
      </c>
      <c r="BH330" s="224">
        <f>IF(N330="sníž. přenesená",J330,0)</f>
        <v>0</v>
      </c>
      <c r="BI330" s="224">
        <f>IF(N330="nulová",J330,0)</f>
        <v>0</v>
      </c>
      <c r="BJ330" s="17" t="s">
        <v>78</v>
      </c>
      <c r="BK330" s="224">
        <f>ROUND(I330*H330,2)</f>
        <v>0</v>
      </c>
      <c r="BL330" s="17" t="s">
        <v>149</v>
      </c>
      <c r="BM330" s="223" t="s">
        <v>529</v>
      </c>
    </row>
    <row r="331" spans="1:47" s="2" customFormat="1" ht="12">
      <c r="A331" s="38"/>
      <c r="B331" s="39"/>
      <c r="C331" s="40"/>
      <c r="D331" s="225" t="s">
        <v>151</v>
      </c>
      <c r="E331" s="40"/>
      <c r="F331" s="226" t="s">
        <v>530</v>
      </c>
      <c r="G331" s="40"/>
      <c r="H331" s="40"/>
      <c r="I331" s="227"/>
      <c r="J331" s="40"/>
      <c r="K331" s="40"/>
      <c r="L331" s="44"/>
      <c r="M331" s="228"/>
      <c r="N331" s="229"/>
      <c r="O331" s="84"/>
      <c r="P331" s="84"/>
      <c r="Q331" s="84"/>
      <c r="R331" s="84"/>
      <c r="S331" s="84"/>
      <c r="T331" s="85"/>
      <c r="U331" s="38"/>
      <c r="V331" s="38"/>
      <c r="W331" s="38"/>
      <c r="X331" s="38"/>
      <c r="Y331" s="38"/>
      <c r="Z331" s="38"/>
      <c r="AA331" s="38"/>
      <c r="AB331" s="38"/>
      <c r="AC331" s="38"/>
      <c r="AD331" s="38"/>
      <c r="AE331" s="38"/>
      <c r="AT331" s="17" t="s">
        <v>151</v>
      </c>
      <c r="AU331" s="17" t="s">
        <v>80</v>
      </c>
    </row>
    <row r="332" spans="1:47" s="2" customFormat="1" ht="12">
      <c r="A332" s="38"/>
      <c r="B332" s="39"/>
      <c r="C332" s="40"/>
      <c r="D332" s="225" t="s">
        <v>153</v>
      </c>
      <c r="E332" s="40"/>
      <c r="F332" s="230" t="s">
        <v>531</v>
      </c>
      <c r="G332" s="40"/>
      <c r="H332" s="40"/>
      <c r="I332" s="227"/>
      <c r="J332" s="40"/>
      <c r="K332" s="40"/>
      <c r="L332" s="44"/>
      <c r="M332" s="228"/>
      <c r="N332" s="229"/>
      <c r="O332" s="84"/>
      <c r="P332" s="84"/>
      <c r="Q332" s="84"/>
      <c r="R332" s="84"/>
      <c r="S332" s="84"/>
      <c r="T332" s="85"/>
      <c r="U332" s="38"/>
      <c r="V332" s="38"/>
      <c r="W332" s="38"/>
      <c r="X332" s="38"/>
      <c r="Y332" s="38"/>
      <c r="Z332" s="38"/>
      <c r="AA332" s="38"/>
      <c r="AB332" s="38"/>
      <c r="AC332" s="38"/>
      <c r="AD332" s="38"/>
      <c r="AE332" s="38"/>
      <c r="AT332" s="17" t="s">
        <v>153</v>
      </c>
      <c r="AU332" s="17" t="s">
        <v>80</v>
      </c>
    </row>
    <row r="333" spans="1:51" s="13" customFormat="1" ht="12">
      <c r="A333" s="13"/>
      <c r="B333" s="231"/>
      <c r="C333" s="232"/>
      <c r="D333" s="225" t="s">
        <v>172</v>
      </c>
      <c r="E333" s="233" t="s">
        <v>19</v>
      </c>
      <c r="F333" s="234" t="s">
        <v>532</v>
      </c>
      <c r="G333" s="232"/>
      <c r="H333" s="235">
        <v>107.4</v>
      </c>
      <c r="I333" s="236"/>
      <c r="J333" s="232"/>
      <c r="K333" s="232"/>
      <c r="L333" s="237"/>
      <c r="M333" s="238"/>
      <c r="N333" s="239"/>
      <c r="O333" s="239"/>
      <c r="P333" s="239"/>
      <c r="Q333" s="239"/>
      <c r="R333" s="239"/>
      <c r="S333" s="239"/>
      <c r="T333" s="240"/>
      <c r="U333" s="13"/>
      <c r="V333" s="13"/>
      <c r="W333" s="13"/>
      <c r="X333" s="13"/>
      <c r="Y333" s="13"/>
      <c r="Z333" s="13"/>
      <c r="AA333" s="13"/>
      <c r="AB333" s="13"/>
      <c r="AC333" s="13"/>
      <c r="AD333" s="13"/>
      <c r="AE333" s="13"/>
      <c r="AT333" s="241" t="s">
        <v>172</v>
      </c>
      <c r="AU333" s="241" t="s">
        <v>80</v>
      </c>
      <c r="AV333" s="13" t="s">
        <v>80</v>
      </c>
      <c r="AW333" s="13" t="s">
        <v>33</v>
      </c>
      <c r="AX333" s="13" t="s">
        <v>78</v>
      </c>
      <c r="AY333" s="241" t="s">
        <v>142</v>
      </c>
    </row>
    <row r="334" spans="1:65" s="2" customFormat="1" ht="24.15" customHeight="1">
      <c r="A334" s="38"/>
      <c r="B334" s="39"/>
      <c r="C334" s="212" t="s">
        <v>533</v>
      </c>
      <c r="D334" s="212" t="s">
        <v>144</v>
      </c>
      <c r="E334" s="213" t="s">
        <v>534</v>
      </c>
      <c r="F334" s="214" t="s">
        <v>535</v>
      </c>
      <c r="G334" s="215" t="s">
        <v>147</v>
      </c>
      <c r="H334" s="216">
        <v>3</v>
      </c>
      <c r="I334" s="217"/>
      <c r="J334" s="218">
        <f>ROUND(I334*H334,2)</f>
        <v>0</v>
      </c>
      <c r="K334" s="214" t="s">
        <v>148</v>
      </c>
      <c r="L334" s="44"/>
      <c r="M334" s="219" t="s">
        <v>19</v>
      </c>
      <c r="N334" s="220" t="s">
        <v>42</v>
      </c>
      <c r="O334" s="84"/>
      <c r="P334" s="221">
        <f>O334*H334</f>
        <v>0</v>
      </c>
      <c r="Q334" s="221">
        <v>0.00561</v>
      </c>
      <c r="R334" s="221">
        <f>Q334*H334</f>
        <v>0.01683</v>
      </c>
      <c r="S334" s="221">
        <v>0</v>
      </c>
      <c r="T334" s="222">
        <f>S334*H334</f>
        <v>0</v>
      </c>
      <c r="U334" s="38"/>
      <c r="V334" s="38"/>
      <c r="W334" s="38"/>
      <c r="X334" s="38"/>
      <c r="Y334" s="38"/>
      <c r="Z334" s="38"/>
      <c r="AA334" s="38"/>
      <c r="AB334" s="38"/>
      <c r="AC334" s="38"/>
      <c r="AD334" s="38"/>
      <c r="AE334" s="38"/>
      <c r="AR334" s="223" t="s">
        <v>149</v>
      </c>
      <c r="AT334" s="223" t="s">
        <v>144</v>
      </c>
      <c r="AU334" s="223" t="s">
        <v>80</v>
      </c>
      <c r="AY334" s="17" t="s">
        <v>142</v>
      </c>
      <c r="BE334" s="224">
        <f>IF(N334="základní",J334,0)</f>
        <v>0</v>
      </c>
      <c r="BF334" s="224">
        <f>IF(N334="snížená",J334,0)</f>
        <v>0</v>
      </c>
      <c r="BG334" s="224">
        <f>IF(N334="zákl. přenesená",J334,0)</f>
        <v>0</v>
      </c>
      <c r="BH334" s="224">
        <f>IF(N334="sníž. přenesená",J334,0)</f>
        <v>0</v>
      </c>
      <c r="BI334" s="224">
        <f>IF(N334="nulová",J334,0)</f>
        <v>0</v>
      </c>
      <c r="BJ334" s="17" t="s">
        <v>78</v>
      </c>
      <c r="BK334" s="224">
        <f>ROUND(I334*H334,2)</f>
        <v>0</v>
      </c>
      <c r="BL334" s="17" t="s">
        <v>149</v>
      </c>
      <c r="BM334" s="223" t="s">
        <v>536</v>
      </c>
    </row>
    <row r="335" spans="1:47" s="2" customFormat="1" ht="12">
      <c r="A335" s="38"/>
      <c r="B335" s="39"/>
      <c r="C335" s="40"/>
      <c r="D335" s="225" t="s">
        <v>151</v>
      </c>
      <c r="E335" s="40"/>
      <c r="F335" s="226" t="s">
        <v>537</v>
      </c>
      <c r="G335" s="40"/>
      <c r="H335" s="40"/>
      <c r="I335" s="227"/>
      <c r="J335" s="40"/>
      <c r="K335" s="40"/>
      <c r="L335" s="44"/>
      <c r="M335" s="228"/>
      <c r="N335" s="229"/>
      <c r="O335" s="84"/>
      <c r="P335" s="84"/>
      <c r="Q335" s="84"/>
      <c r="R335" s="84"/>
      <c r="S335" s="84"/>
      <c r="T335" s="85"/>
      <c r="U335" s="38"/>
      <c r="V335" s="38"/>
      <c r="W335" s="38"/>
      <c r="X335" s="38"/>
      <c r="Y335" s="38"/>
      <c r="Z335" s="38"/>
      <c r="AA335" s="38"/>
      <c r="AB335" s="38"/>
      <c r="AC335" s="38"/>
      <c r="AD335" s="38"/>
      <c r="AE335" s="38"/>
      <c r="AT335" s="17" t="s">
        <v>151</v>
      </c>
      <c r="AU335" s="17" t="s">
        <v>80</v>
      </c>
    </row>
    <row r="336" spans="1:65" s="2" customFormat="1" ht="14.4" customHeight="1">
      <c r="A336" s="38"/>
      <c r="B336" s="39"/>
      <c r="C336" s="212" t="s">
        <v>538</v>
      </c>
      <c r="D336" s="212" t="s">
        <v>144</v>
      </c>
      <c r="E336" s="213" t="s">
        <v>539</v>
      </c>
      <c r="F336" s="214" t="s">
        <v>540</v>
      </c>
      <c r="G336" s="215" t="s">
        <v>147</v>
      </c>
      <c r="H336" s="216">
        <v>38</v>
      </c>
      <c r="I336" s="217"/>
      <c r="J336" s="218">
        <f>ROUND(I336*H336,2)</f>
        <v>0</v>
      </c>
      <c r="K336" s="214" t="s">
        <v>148</v>
      </c>
      <c r="L336" s="44"/>
      <c r="M336" s="219" t="s">
        <v>19</v>
      </c>
      <c r="N336" s="220" t="s">
        <v>42</v>
      </c>
      <c r="O336" s="84"/>
      <c r="P336" s="221">
        <f>O336*H336</f>
        <v>0</v>
      </c>
      <c r="Q336" s="221">
        <v>0.00061</v>
      </c>
      <c r="R336" s="221">
        <f>Q336*H336</f>
        <v>0.02318</v>
      </c>
      <c r="S336" s="221">
        <v>0</v>
      </c>
      <c r="T336" s="222">
        <f>S336*H336</f>
        <v>0</v>
      </c>
      <c r="U336" s="38"/>
      <c r="V336" s="38"/>
      <c r="W336" s="38"/>
      <c r="X336" s="38"/>
      <c r="Y336" s="38"/>
      <c r="Z336" s="38"/>
      <c r="AA336" s="38"/>
      <c r="AB336" s="38"/>
      <c r="AC336" s="38"/>
      <c r="AD336" s="38"/>
      <c r="AE336" s="38"/>
      <c r="AR336" s="223" t="s">
        <v>149</v>
      </c>
      <c r="AT336" s="223" t="s">
        <v>144</v>
      </c>
      <c r="AU336" s="223" t="s">
        <v>80</v>
      </c>
      <c r="AY336" s="17" t="s">
        <v>142</v>
      </c>
      <c r="BE336" s="224">
        <f>IF(N336="základní",J336,0)</f>
        <v>0</v>
      </c>
      <c r="BF336" s="224">
        <f>IF(N336="snížená",J336,0)</f>
        <v>0</v>
      </c>
      <c r="BG336" s="224">
        <f>IF(N336="zákl. přenesená",J336,0)</f>
        <v>0</v>
      </c>
      <c r="BH336" s="224">
        <f>IF(N336="sníž. přenesená",J336,0)</f>
        <v>0</v>
      </c>
      <c r="BI336" s="224">
        <f>IF(N336="nulová",J336,0)</f>
        <v>0</v>
      </c>
      <c r="BJ336" s="17" t="s">
        <v>78</v>
      </c>
      <c r="BK336" s="224">
        <f>ROUND(I336*H336,2)</f>
        <v>0</v>
      </c>
      <c r="BL336" s="17" t="s">
        <v>149</v>
      </c>
      <c r="BM336" s="223" t="s">
        <v>541</v>
      </c>
    </row>
    <row r="337" spans="1:47" s="2" customFormat="1" ht="12">
      <c r="A337" s="38"/>
      <c r="B337" s="39"/>
      <c r="C337" s="40"/>
      <c r="D337" s="225" t="s">
        <v>151</v>
      </c>
      <c r="E337" s="40"/>
      <c r="F337" s="226" t="s">
        <v>542</v>
      </c>
      <c r="G337" s="40"/>
      <c r="H337" s="40"/>
      <c r="I337" s="227"/>
      <c r="J337" s="40"/>
      <c r="K337" s="40"/>
      <c r="L337" s="44"/>
      <c r="M337" s="228"/>
      <c r="N337" s="229"/>
      <c r="O337" s="84"/>
      <c r="P337" s="84"/>
      <c r="Q337" s="84"/>
      <c r="R337" s="84"/>
      <c r="S337" s="84"/>
      <c r="T337" s="85"/>
      <c r="U337" s="38"/>
      <c r="V337" s="38"/>
      <c r="W337" s="38"/>
      <c r="X337" s="38"/>
      <c r="Y337" s="38"/>
      <c r="Z337" s="38"/>
      <c r="AA337" s="38"/>
      <c r="AB337" s="38"/>
      <c r="AC337" s="38"/>
      <c r="AD337" s="38"/>
      <c r="AE337" s="38"/>
      <c r="AT337" s="17" t="s">
        <v>151</v>
      </c>
      <c r="AU337" s="17" t="s">
        <v>80</v>
      </c>
    </row>
    <row r="338" spans="1:65" s="2" customFormat="1" ht="24.15" customHeight="1">
      <c r="A338" s="38"/>
      <c r="B338" s="39"/>
      <c r="C338" s="212" t="s">
        <v>543</v>
      </c>
      <c r="D338" s="212" t="s">
        <v>144</v>
      </c>
      <c r="E338" s="213" t="s">
        <v>544</v>
      </c>
      <c r="F338" s="214" t="s">
        <v>545</v>
      </c>
      <c r="G338" s="215" t="s">
        <v>147</v>
      </c>
      <c r="H338" s="216">
        <v>2571</v>
      </c>
      <c r="I338" s="217"/>
      <c r="J338" s="218">
        <f>ROUND(I338*H338,2)</f>
        <v>0</v>
      </c>
      <c r="K338" s="214" t="s">
        <v>148</v>
      </c>
      <c r="L338" s="44"/>
      <c r="M338" s="219" t="s">
        <v>19</v>
      </c>
      <c r="N338" s="220" t="s">
        <v>42</v>
      </c>
      <c r="O338" s="84"/>
      <c r="P338" s="221">
        <f>O338*H338</f>
        <v>0</v>
      </c>
      <c r="Q338" s="221">
        <v>0.10373</v>
      </c>
      <c r="R338" s="221">
        <f>Q338*H338</f>
        <v>266.68983000000003</v>
      </c>
      <c r="S338" s="221">
        <v>0</v>
      </c>
      <c r="T338" s="222">
        <f>S338*H338</f>
        <v>0</v>
      </c>
      <c r="U338" s="38"/>
      <c r="V338" s="38"/>
      <c r="W338" s="38"/>
      <c r="X338" s="38"/>
      <c r="Y338" s="38"/>
      <c r="Z338" s="38"/>
      <c r="AA338" s="38"/>
      <c r="AB338" s="38"/>
      <c r="AC338" s="38"/>
      <c r="AD338" s="38"/>
      <c r="AE338" s="38"/>
      <c r="AR338" s="223" t="s">
        <v>149</v>
      </c>
      <c r="AT338" s="223" t="s">
        <v>144</v>
      </c>
      <c r="AU338" s="223" t="s">
        <v>80</v>
      </c>
      <c r="AY338" s="17" t="s">
        <v>142</v>
      </c>
      <c r="BE338" s="224">
        <f>IF(N338="základní",J338,0)</f>
        <v>0</v>
      </c>
      <c r="BF338" s="224">
        <f>IF(N338="snížená",J338,0)</f>
        <v>0</v>
      </c>
      <c r="BG338" s="224">
        <f>IF(N338="zákl. přenesená",J338,0)</f>
        <v>0</v>
      </c>
      <c r="BH338" s="224">
        <f>IF(N338="sníž. přenesená",J338,0)</f>
        <v>0</v>
      </c>
      <c r="BI338" s="224">
        <f>IF(N338="nulová",J338,0)</f>
        <v>0</v>
      </c>
      <c r="BJ338" s="17" t="s">
        <v>78</v>
      </c>
      <c r="BK338" s="224">
        <f>ROUND(I338*H338,2)</f>
        <v>0</v>
      </c>
      <c r="BL338" s="17" t="s">
        <v>149</v>
      </c>
      <c r="BM338" s="223" t="s">
        <v>546</v>
      </c>
    </row>
    <row r="339" spans="1:47" s="2" customFormat="1" ht="12">
      <c r="A339" s="38"/>
      <c r="B339" s="39"/>
      <c r="C339" s="40"/>
      <c r="D339" s="225" t="s">
        <v>151</v>
      </c>
      <c r="E339" s="40"/>
      <c r="F339" s="226" t="s">
        <v>547</v>
      </c>
      <c r="G339" s="40"/>
      <c r="H339" s="40"/>
      <c r="I339" s="227"/>
      <c r="J339" s="40"/>
      <c r="K339" s="40"/>
      <c r="L339" s="44"/>
      <c r="M339" s="228"/>
      <c r="N339" s="229"/>
      <c r="O339" s="84"/>
      <c r="P339" s="84"/>
      <c r="Q339" s="84"/>
      <c r="R339" s="84"/>
      <c r="S339" s="84"/>
      <c r="T339" s="85"/>
      <c r="U339" s="38"/>
      <c r="V339" s="38"/>
      <c r="W339" s="38"/>
      <c r="X339" s="38"/>
      <c r="Y339" s="38"/>
      <c r="Z339" s="38"/>
      <c r="AA339" s="38"/>
      <c r="AB339" s="38"/>
      <c r="AC339" s="38"/>
      <c r="AD339" s="38"/>
      <c r="AE339" s="38"/>
      <c r="AT339" s="17" t="s">
        <v>151</v>
      </c>
      <c r="AU339" s="17" t="s">
        <v>80</v>
      </c>
    </row>
    <row r="340" spans="1:47" s="2" customFormat="1" ht="12">
      <c r="A340" s="38"/>
      <c r="B340" s="39"/>
      <c r="C340" s="40"/>
      <c r="D340" s="225" t="s">
        <v>153</v>
      </c>
      <c r="E340" s="40"/>
      <c r="F340" s="230" t="s">
        <v>548</v>
      </c>
      <c r="G340" s="40"/>
      <c r="H340" s="40"/>
      <c r="I340" s="227"/>
      <c r="J340" s="40"/>
      <c r="K340" s="40"/>
      <c r="L340" s="44"/>
      <c r="M340" s="228"/>
      <c r="N340" s="229"/>
      <c r="O340" s="84"/>
      <c r="P340" s="84"/>
      <c r="Q340" s="84"/>
      <c r="R340" s="84"/>
      <c r="S340" s="84"/>
      <c r="T340" s="85"/>
      <c r="U340" s="38"/>
      <c r="V340" s="38"/>
      <c r="W340" s="38"/>
      <c r="X340" s="38"/>
      <c r="Y340" s="38"/>
      <c r="Z340" s="38"/>
      <c r="AA340" s="38"/>
      <c r="AB340" s="38"/>
      <c r="AC340" s="38"/>
      <c r="AD340" s="38"/>
      <c r="AE340" s="38"/>
      <c r="AT340" s="17" t="s">
        <v>153</v>
      </c>
      <c r="AU340" s="17" t="s">
        <v>80</v>
      </c>
    </row>
    <row r="341" spans="1:51" s="13" customFormat="1" ht="12">
      <c r="A341" s="13"/>
      <c r="B341" s="231"/>
      <c r="C341" s="232"/>
      <c r="D341" s="225" t="s">
        <v>172</v>
      </c>
      <c r="E341" s="233" t="s">
        <v>19</v>
      </c>
      <c r="F341" s="234" t="s">
        <v>549</v>
      </c>
      <c r="G341" s="232"/>
      <c r="H341" s="235">
        <v>2571</v>
      </c>
      <c r="I341" s="236"/>
      <c r="J341" s="232"/>
      <c r="K341" s="232"/>
      <c r="L341" s="237"/>
      <c r="M341" s="238"/>
      <c r="N341" s="239"/>
      <c r="O341" s="239"/>
      <c r="P341" s="239"/>
      <c r="Q341" s="239"/>
      <c r="R341" s="239"/>
      <c r="S341" s="239"/>
      <c r="T341" s="240"/>
      <c r="U341" s="13"/>
      <c r="V341" s="13"/>
      <c r="W341" s="13"/>
      <c r="X341" s="13"/>
      <c r="Y341" s="13"/>
      <c r="Z341" s="13"/>
      <c r="AA341" s="13"/>
      <c r="AB341" s="13"/>
      <c r="AC341" s="13"/>
      <c r="AD341" s="13"/>
      <c r="AE341" s="13"/>
      <c r="AT341" s="241" t="s">
        <v>172</v>
      </c>
      <c r="AU341" s="241" t="s">
        <v>80</v>
      </c>
      <c r="AV341" s="13" t="s">
        <v>80</v>
      </c>
      <c r="AW341" s="13" t="s">
        <v>33</v>
      </c>
      <c r="AX341" s="13" t="s">
        <v>78</v>
      </c>
      <c r="AY341" s="241" t="s">
        <v>142</v>
      </c>
    </row>
    <row r="342" spans="1:65" s="2" customFormat="1" ht="24.15" customHeight="1">
      <c r="A342" s="38"/>
      <c r="B342" s="39"/>
      <c r="C342" s="212" t="s">
        <v>550</v>
      </c>
      <c r="D342" s="212" t="s">
        <v>144</v>
      </c>
      <c r="E342" s="213" t="s">
        <v>551</v>
      </c>
      <c r="F342" s="214" t="s">
        <v>552</v>
      </c>
      <c r="G342" s="215" t="s">
        <v>147</v>
      </c>
      <c r="H342" s="216">
        <v>5</v>
      </c>
      <c r="I342" s="217"/>
      <c r="J342" s="218">
        <f>ROUND(I342*H342,2)</f>
        <v>0</v>
      </c>
      <c r="K342" s="214" t="s">
        <v>148</v>
      </c>
      <c r="L342" s="44"/>
      <c r="M342" s="219" t="s">
        <v>19</v>
      </c>
      <c r="N342" s="220" t="s">
        <v>42</v>
      </c>
      <c r="O342" s="84"/>
      <c r="P342" s="221">
        <f>O342*H342</f>
        <v>0</v>
      </c>
      <c r="Q342" s="221">
        <v>0.61404</v>
      </c>
      <c r="R342" s="221">
        <f>Q342*H342</f>
        <v>3.0702000000000003</v>
      </c>
      <c r="S342" s="221">
        <v>0</v>
      </c>
      <c r="T342" s="222">
        <f>S342*H342</f>
        <v>0</v>
      </c>
      <c r="U342" s="38"/>
      <c r="V342" s="38"/>
      <c r="W342" s="38"/>
      <c r="X342" s="38"/>
      <c r="Y342" s="38"/>
      <c r="Z342" s="38"/>
      <c r="AA342" s="38"/>
      <c r="AB342" s="38"/>
      <c r="AC342" s="38"/>
      <c r="AD342" s="38"/>
      <c r="AE342" s="38"/>
      <c r="AR342" s="223" t="s">
        <v>149</v>
      </c>
      <c r="AT342" s="223" t="s">
        <v>144</v>
      </c>
      <c r="AU342" s="223" t="s">
        <v>80</v>
      </c>
      <c r="AY342" s="17" t="s">
        <v>142</v>
      </c>
      <c r="BE342" s="224">
        <f>IF(N342="základní",J342,0)</f>
        <v>0</v>
      </c>
      <c r="BF342" s="224">
        <f>IF(N342="snížená",J342,0)</f>
        <v>0</v>
      </c>
      <c r="BG342" s="224">
        <f>IF(N342="zákl. přenesená",J342,0)</f>
        <v>0</v>
      </c>
      <c r="BH342" s="224">
        <f>IF(N342="sníž. přenesená",J342,0)</f>
        <v>0</v>
      </c>
      <c r="BI342" s="224">
        <f>IF(N342="nulová",J342,0)</f>
        <v>0</v>
      </c>
      <c r="BJ342" s="17" t="s">
        <v>78</v>
      </c>
      <c r="BK342" s="224">
        <f>ROUND(I342*H342,2)</f>
        <v>0</v>
      </c>
      <c r="BL342" s="17" t="s">
        <v>149</v>
      </c>
      <c r="BM342" s="223" t="s">
        <v>553</v>
      </c>
    </row>
    <row r="343" spans="1:47" s="2" customFormat="1" ht="12">
      <c r="A343" s="38"/>
      <c r="B343" s="39"/>
      <c r="C343" s="40"/>
      <c r="D343" s="225" t="s">
        <v>151</v>
      </c>
      <c r="E343" s="40"/>
      <c r="F343" s="226" t="s">
        <v>554</v>
      </c>
      <c r="G343" s="40"/>
      <c r="H343" s="40"/>
      <c r="I343" s="227"/>
      <c r="J343" s="40"/>
      <c r="K343" s="40"/>
      <c r="L343" s="44"/>
      <c r="M343" s="228"/>
      <c r="N343" s="229"/>
      <c r="O343" s="84"/>
      <c r="P343" s="84"/>
      <c r="Q343" s="84"/>
      <c r="R343" s="84"/>
      <c r="S343" s="84"/>
      <c r="T343" s="85"/>
      <c r="U343" s="38"/>
      <c r="V343" s="38"/>
      <c r="W343" s="38"/>
      <c r="X343" s="38"/>
      <c r="Y343" s="38"/>
      <c r="Z343" s="38"/>
      <c r="AA343" s="38"/>
      <c r="AB343" s="38"/>
      <c r="AC343" s="38"/>
      <c r="AD343" s="38"/>
      <c r="AE343" s="38"/>
      <c r="AT343" s="17" t="s">
        <v>151</v>
      </c>
      <c r="AU343" s="17" t="s">
        <v>80</v>
      </c>
    </row>
    <row r="344" spans="1:47" s="2" customFormat="1" ht="12">
      <c r="A344" s="38"/>
      <c r="B344" s="39"/>
      <c r="C344" s="40"/>
      <c r="D344" s="225" t="s">
        <v>153</v>
      </c>
      <c r="E344" s="40"/>
      <c r="F344" s="230" t="s">
        <v>555</v>
      </c>
      <c r="G344" s="40"/>
      <c r="H344" s="40"/>
      <c r="I344" s="227"/>
      <c r="J344" s="40"/>
      <c r="K344" s="40"/>
      <c r="L344" s="44"/>
      <c r="M344" s="228"/>
      <c r="N344" s="229"/>
      <c r="O344" s="84"/>
      <c r="P344" s="84"/>
      <c r="Q344" s="84"/>
      <c r="R344" s="84"/>
      <c r="S344" s="84"/>
      <c r="T344" s="85"/>
      <c r="U344" s="38"/>
      <c r="V344" s="38"/>
      <c r="W344" s="38"/>
      <c r="X344" s="38"/>
      <c r="Y344" s="38"/>
      <c r="Z344" s="38"/>
      <c r="AA344" s="38"/>
      <c r="AB344" s="38"/>
      <c r="AC344" s="38"/>
      <c r="AD344" s="38"/>
      <c r="AE344" s="38"/>
      <c r="AT344" s="17" t="s">
        <v>153</v>
      </c>
      <c r="AU344" s="17" t="s">
        <v>80</v>
      </c>
    </row>
    <row r="345" spans="1:63" s="12" customFormat="1" ht="22.8" customHeight="1">
      <c r="A345" s="12"/>
      <c r="B345" s="196"/>
      <c r="C345" s="197"/>
      <c r="D345" s="198" t="s">
        <v>70</v>
      </c>
      <c r="E345" s="210" t="s">
        <v>201</v>
      </c>
      <c r="F345" s="210" t="s">
        <v>556</v>
      </c>
      <c r="G345" s="197"/>
      <c r="H345" s="197"/>
      <c r="I345" s="200"/>
      <c r="J345" s="211">
        <f>BK345</f>
        <v>0</v>
      </c>
      <c r="K345" s="197"/>
      <c r="L345" s="202"/>
      <c r="M345" s="203"/>
      <c r="N345" s="204"/>
      <c r="O345" s="204"/>
      <c r="P345" s="205">
        <f>SUM(P346:P353)</f>
        <v>0</v>
      </c>
      <c r="Q345" s="204"/>
      <c r="R345" s="205">
        <f>SUM(R346:R353)</f>
        <v>0.22540328</v>
      </c>
      <c r="S345" s="204"/>
      <c r="T345" s="206">
        <f>SUM(T346:T353)</f>
        <v>0</v>
      </c>
      <c r="U345" s="12"/>
      <c r="V345" s="12"/>
      <c r="W345" s="12"/>
      <c r="X345" s="12"/>
      <c r="Y345" s="12"/>
      <c r="Z345" s="12"/>
      <c r="AA345" s="12"/>
      <c r="AB345" s="12"/>
      <c r="AC345" s="12"/>
      <c r="AD345" s="12"/>
      <c r="AE345" s="12"/>
      <c r="AR345" s="207" t="s">
        <v>78</v>
      </c>
      <c r="AT345" s="208" t="s">
        <v>70</v>
      </c>
      <c r="AU345" s="208" t="s">
        <v>78</v>
      </c>
      <c r="AY345" s="207" t="s">
        <v>142</v>
      </c>
      <c r="BK345" s="209">
        <f>SUM(BK346:BK353)</f>
        <v>0</v>
      </c>
    </row>
    <row r="346" spans="1:65" s="2" customFormat="1" ht="24.15" customHeight="1">
      <c r="A346" s="38"/>
      <c r="B346" s="39"/>
      <c r="C346" s="212" t="s">
        <v>557</v>
      </c>
      <c r="D346" s="212" t="s">
        <v>144</v>
      </c>
      <c r="E346" s="213" t="s">
        <v>558</v>
      </c>
      <c r="F346" s="214" t="s">
        <v>559</v>
      </c>
      <c r="G346" s="215" t="s">
        <v>471</v>
      </c>
      <c r="H346" s="216">
        <v>436</v>
      </c>
      <c r="I346" s="217"/>
      <c r="J346" s="218">
        <f>ROUND(I346*H346,2)</f>
        <v>0</v>
      </c>
      <c r="K346" s="214" t="s">
        <v>148</v>
      </c>
      <c r="L346" s="44"/>
      <c r="M346" s="219" t="s">
        <v>19</v>
      </c>
      <c r="N346" s="220" t="s">
        <v>42</v>
      </c>
      <c r="O346" s="84"/>
      <c r="P346" s="221">
        <f>O346*H346</f>
        <v>0</v>
      </c>
      <c r="Q346" s="221">
        <v>0</v>
      </c>
      <c r="R346" s="221">
        <f>Q346*H346</f>
        <v>0</v>
      </c>
      <c r="S346" s="221">
        <v>0</v>
      </c>
      <c r="T346" s="222">
        <f>S346*H346</f>
        <v>0</v>
      </c>
      <c r="U346" s="38"/>
      <c r="V346" s="38"/>
      <c r="W346" s="38"/>
      <c r="X346" s="38"/>
      <c r="Y346" s="38"/>
      <c r="Z346" s="38"/>
      <c r="AA346" s="38"/>
      <c r="AB346" s="38"/>
      <c r="AC346" s="38"/>
      <c r="AD346" s="38"/>
      <c r="AE346" s="38"/>
      <c r="AR346" s="223" t="s">
        <v>149</v>
      </c>
      <c r="AT346" s="223" t="s">
        <v>144</v>
      </c>
      <c r="AU346" s="223" t="s">
        <v>80</v>
      </c>
      <c r="AY346" s="17" t="s">
        <v>142</v>
      </c>
      <c r="BE346" s="224">
        <f>IF(N346="základní",J346,0)</f>
        <v>0</v>
      </c>
      <c r="BF346" s="224">
        <f>IF(N346="snížená",J346,0)</f>
        <v>0</v>
      </c>
      <c r="BG346" s="224">
        <f>IF(N346="zákl. přenesená",J346,0)</f>
        <v>0</v>
      </c>
      <c r="BH346" s="224">
        <f>IF(N346="sníž. přenesená",J346,0)</f>
        <v>0</v>
      </c>
      <c r="BI346" s="224">
        <f>IF(N346="nulová",J346,0)</f>
        <v>0</v>
      </c>
      <c r="BJ346" s="17" t="s">
        <v>78</v>
      </c>
      <c r="BK346" s="224">
        <f>ROUND(I346*H346,2)</f>
        <v>0</v>
      </c>
      <c r="BL346" s="17" t="s">
        <v>149</v>
      </c>
      <c r="BM346" s="223" t="s">
        <v>560</v>
      </c>
    </row>
    <row r="347" spans="1:47" s="2" customFormat="1" ht="12">
      <c r="A347" s="38"/>
      <c r="B347" s="39"/>
      <c r="C347" s="40"/>
      <c r="D347" s="225" t="s">
        <v>151</v>
      </c>
      <c r="E347" s="40"/>
      <c r="F347" s="226" t="s">
        <v>561</v>
      </c>
      <c r="G347" s="40"/>
      <c r="H347" s="40"/>
      <c r="I347" s="227"/>
      <c r="J347" s="40"/>
      <c r="K347" s="40"/>
      <c r="L347" s="44"/>
      <c r="M347" s="228"/>
      <c r="N347" s="229"/>
      <c r="O347" s="84"/>
      <c r="P347" s="84"/>
      <c r="Q347" s="84"/>
      <c r="R347" s="84"/>
      <c r="S347" s="84"/>
      <c r="T347" s="85"/>
      <c r="U347" s="38"/>
      <c r="V347" s="38"/>
      <c r="W347" s="38"/>
      <c r="X347" s="38"/>
      <c r="Y347" s="38"/>
      <c r="Z347" s="38"/>
      <c r="AA347" s="38"/>
      <c r="AB347" s="38"/>
      <c r="AC347" s="38"/>
      <c r="AD347" s="38"/>
      <c r="AE347" s="38"/>
      <c r="AT347" s="17" t="s">
        <v>151</v>
      </c>
      <c r="AU347" s="17" t="s">
        <v>80</v>
      </c>
    </row>
    <row r="348" spans="1:47" s="2" customFormat="1" ht="12">
      <c r="A348" s="38"/>
      <c r="B348" s="39"/>
      <c r="C348" s="40"/>
      <c r="D348" s="225" t="s">
        <v>153</v>
      </c>
      <c r="E348" s="40"/>
      <c r="F348" s="230" t="s">
        <v>562</v>
      </c>
      <c r="G348" s="40"/>
      <c r="H348" s="40"/>
      <c r="I348" s="227"/>
      <c r="J348" s="40"/>
      <c r="K348" s="40"/>
      <c r="L348" s="44"/>
      <c r="M348" s="228"/>
      <c r="N348" s="229"/>
      <c r="O348" s="84"/>
      <c r="P348" s="84"/>
      <c r="Q348" s="84"/>
      <c r="R348" s="84"/>
      <c r="S348" s="84"/>
      <c r="T348" s="85"/>
      <c r="U348" s="38"/>
      <c r="V348" s="38"/>
      <c r="W348" s="38"/>
      <c r="X348" s="38"/>
      <c r="Y348" s="38"/>
      <c r="Z348" s="38"/>
      <c r="AA348" s="38"/>
      <c r="AB348" s="38"/>
      <c r="AC348" s="38"/>
      <c r="AD348" s="38"/>
      <c r="AE348" s="38"/>
      <c r="AT348" s="17" t="s">
        <v>153</v>
      </c>
      <c r="AU348" s="17" t="s">
        <v>80</v>
      </c>
    </row>
    <row r="349" spans="1:65" s="2" customFormat="1" ht="14.4" customHeight="1">
      <c r="A349" s="38"/>
      <c r="B349" s="39"/>
      <c r="C349" s="253" t="s">
        <v>563</v>
      </c>
      <c r="D349" s="253" t="s">
        <v>275</v>
      </c>
      <c r="E349" s="254" t="s">
        <v>564</v>
      </c>
      <c r="F349" s="255" t="s">
        <v>565</v>
      </c>
      <c r="G349" s="256" t="s">
        <v>471</v>
      </c>
      <c r="H349" s="257">
        <v>436</v>
      </c>
      <c r="I349" s="258"/>
      <c r="J349" s="259">
        <f>ROUND(I349*H349,2)</f>
        <v>0</v>
      </c>
      <c r="K349" s="255" t="s">
        <v>19</v>
      </c>
      <c r="L349" s="260"/>
      <c r="M349" s="261" t="s">
        <v>19</v>
      </c>
      <c r="N349" s="262" t="s">
        <v>42</v>
      </c>
      <c r="O349" s="84"/>
      <c r="P349" s="221">
        <f>O349*H349</f>
        <v>0</v>
      </c>
      <c r="Q349" s="221">
        <v>0.0005</v>
      </c>
      <c r="R349" s="221">
        <f>Q349*H349</f>
        <v>0.218</v>
      </c>
      <c r="S349" s="221">
        <v>0</v>
      </c>
      <c r="T349" s="222">
        <f>S349*H349</f>
        <v>0</v>
      </c>
      <c r="U349" s="38"/>
      <c r="V349" s="38"/>
      <c r="W349" s="38"/>
      <c r="X349" s="38"/>
      <c r="Y349" s="38"/>
      <c r="Z349" s="38"/>
      <c r="AA349" s="38"/>
      <c r="AB349" s="38"/>
      <c r="AC349" s="38"/>
      <c r="AD349" s="38"/>
      <c r="AE349" s="38"/>
      <c r="AR349" s="223" t="s">
        <v>201</v>
      </c>
      <c r="AT349" s="223" t="s">
        <v>275</v>
      </c>
      <c r="AU349" s="223" t="s">
        <v>80</v>
      </c>
      <c r="AY349" s="17" t="s">
        <v>142</v>
      </c>
      <c r="BE349" s="224">
        <f>IF(N349="základní",J349,0)</f>
        <v>0</v>
      </c>
      <c r="BF349" s="224">
        <f>IF(N349="snížená",J349,0)</f>
        <v>0</v>
      </c>
      <c r="BG349" s="224">
        <f>IF(N349="zákl. přenesená",J349,0)</f>
        <v>0</v>
      </c>
      <c r="BH349" s="224">
        <f>IF(N349="sníž. přenesená",J349,0)</f>
        <v>0</v>
      </c>
      <c r="BI349" s="224">
        <f>IF(N349="nulová",J349,0)</f>
        <v>0</v>
      </c>
      <c r="BJ349" s="17" t="s">
        <v>78</v>
      </c>
      <c r="BK349" s="224">
        <f>ROUND(I349*H349,2)</f>
        <v>0</v>
      </c>
      <c r="BL349" s="17" t="s">
        <v>149</v>
      </c>
      <c r="BM349" s="223" t="s">
        <v>566</v>
      </c>
    </row>
    <row r="350" spans="1:47" s="2" customFormat="1" ht="12">
      <c r="A350" s="38"/>
      <c r="B350" s="39"/>
      <c r="C350" s="40"/>
      <c r="D350" s="225" t="s">
        <v>151</v>
      </c>
      <c r="E350" s="40"/>
      <c r="F350" s="226" t="s">
        <v>565</v>
      </c>
      <c r="G350" s="40"/>
      <c r="H350" s="40"/>
      <c r="I350" s="227"/>
      <c r="J350" s="40"/>
      <c r="K350" s="40"/>
      <c r="L350" s="44"/>
      <c r="M350" s="228"/>
      <c r="N350" s="229"/>
      <c r="O350" s="84"/>
      <c r="P350" s="84"/>
      <c r="Q350" s="84"/>
      <c r="R350" s="84"/>
      <c r="S350" s="84"/>
      <c r="T350" s="85"/>
      <c r="U350" s="38"/>
      <c r="V350" s="38"/>
      <c r="W350" s="38"/>
      <c r="X350" s="38"/>
      <c r="Y350" s="38"/>
      <c r="Z350" s="38"/>
      <c r="AA350" s="38"/>
      <c r="AB350" s="38"/>
      <c r="AC350" s="38"/>
      <c r="AD350" s="38"/>
      <c r="AE350" s="38"/>
      <c r="AT350" s="17" t="s">
        <v>151</v>
      </c>
      <c r="AU350" s="17" t="s">
        <v>80</v>
      </c>
    </row>
    <row r="351" spans="1:65" s="2" customFormat="1" ht="24.15" customHeight="1">
      <c r="A351" s="38"/>
      <c r="B351" s="39"/>
      <c r="C351" s="212" t="s">
        <v>567</v>
      </c>
      <c r="D351" s="212" t="s">
        <v>144</v>
      </c>
      <c r="E351" s="213" t="s">
        <v>568</v>
      </c>
      <c r="F351" s="214" t="s">
        <v>569</v>
      </c>
      <c r="G351" s="215" t="s">
        <v>471</v>
      </c>
      <c r="H351" s="216">
        <v>436</v>
      </c>
      <c r="I351" s="217"/>
      <c r="J351" s="218">
        <f>ROUND(I351*H351,2)</f>
        <v>0</v>
      </c>
      <c r="K351" s="214" t="s">
        <v>148</v>
      </c>
      <c r="L351" s="44"/>
      <c r="M351" s="219" t="s">
        <v>19</v>
      </c>
      <c r="N351" s="220" t="s">
        <v>42</v>
      </c>
      <c r="O351" s="84"/>
      <c r="P351" s="221">
        <f>O351*H351</f>
        <v>0</v>
      </c>
      <c r="Q351" s="221">
        <v>1.698E-05</v>
      </c>
      <c r="R351" s="221">
        <f>Q351*H351</f>
        <v>0.00740328</v>
      </c>
      <c r="S351" s="221">
        <v>0</v>
      </c>
      <c r="T351" s="222">
        <f>S351*H351</f>
        <v>0</v>
      </c>
      <c r="U351" s="38"/>
      <c r="V351" s="38"/>
      <c r="W351" s="38"/>
      <c r="X351" s="38"/>
      <c r="Y351" s="38"/>
      <c r="Z351" s="38"/>
      <c r="AA351" s="38"/>
      <c r="AB351" s="38"/>
      <c r="AC351" s="38"/>
      <c r="AD351" s="38"/>
      <c r="AE351" s="38"/>
      <c r="AR351" s="223" t="s">
        <v>149</v>
      </c>
      <c r="AT351" s="223" t="s">
        <v>144</v>
      </c>
      <c r="AU351" s="223" t="s">
        <v>80</v>
      </c>
      <c r="AY351" s="17" t="s">
        <v>142</v>
      </c>
      <c r="BE351" s="224">
        <f>IF(N351="základní",J351,0)</f>
        <v>0</v>
      </c>
      <c r="BF351" s="224">
        <f>IF(N351="snížená",J351,0)</f>
        <v>0</v>
      </c>
      <c r="BG351" s="224">
        <f>IF(N351="zákl. přenesená",J351,0)</f>
        <v>0</v>
      </c>
      <c r="BH351" s="224">
        <f>IF(N351="sníž. přenesená",J351,0)</f>
        <v>0</v>
      </c>
      <c r="BI351" s="224">
        <f>IF(N351="nulová",J351,0)</f>
        <v>0</v>
      </c>
      <c r="BJ351" s="17" t="s">
        <v>78</v>
      </c>
      <c r="BK351" s="224">
        <f>ROUND(I351*H351,2)</f>
        <v>0</v>
      </c>
      <c r="BL351" s="17" t="s">
        <v>149</v>
      </c>
      <c r="BM351" s="223" t="s">
        <v>570</v>
      </c>
    </row>
    <row r="352" spans="1:47" s="2" customFormat="1" ht="12">
      <c r="A352" s="38"/>
      <c r="B352" s="39"/>
      <c r="C352" s="40"/>
      <c r="D352" s="225" t="s">
        <v>151</v>
      </c>
      <c r="E352" s="40"/>
      <c r="F352" s="226" t="s">
        <v>571</v>
      </c>
      <c r="G352" s="40"/>
      <c r="H352" s="40"/>
      <c r="I352" s="227"/>
      <c r="J352" s="40"/>
      <c r="K352" s="40"/>
      <c r="L352" s="44"/>
      <c r="M352" s="228"/>
      <c r="N352" s="229"/>
      <c r="O352" s="84"/>
      <c r="P352" s="84"/>
      <c r="Q352" s="84"/>
      <c r="R352" s="84"/>
      <c r="S352" s="84"/>
      <c r="T352" s="85"/>
      <c r="U352" s="38"/>
      <c r="V352" s="38"/>
      <c r="W352" s="38"/>
      <c r="X352" s="38"/>
      <c r="Y352" s="38"/>
      <c r="Z352" s="38"/>
      <c r="AA352" s="38"/>
      <c r="AB352" s="38"/>
      <c r="AC352" s="38"/>
      <c r="AD352" s="38"/>
      <c r="AE352" s="38"/>
      <c r="AT352" s="17" t="s">
        <v>151</v>
      </c>
      <c r="AU352" s="17" t="s">
        <v>80</v>
      </c>
    </row>
    <row r="353" spans="1:47" s="2" customFormat="1" ht="12">
      <c r="A353" s="38"/>
      <c r="B353" s="39"/>
      <c r="C353" s="40"/>
      <c r="D353" s="225" t="s">
        <v>153</v>
      </c>
      <c r="E353" s="40"/>
      <c r="F353" s="230" t="s">
        <v>572</v>
      </c>
      <c r="G353" s="40"/>
      <c r="H353" s="40"/>
      <c r="I353" s="227"/>
      <c r="J353" s="40"/>
      <c r="K353" s="40"/>
      <c r="L353" s="44"/>
      <c r="M353" s="228"/>
      <c r="N353" s="229"/>
      <c r="O353" s="84"/>
      <c r="P353" s="84"/>
      <c r="Q353" s="84"/>
      <c r="R353" s="84"/>
      <c r="S353" s="84"/>
      <c r="T353" s="85"/>
      <c r="U353" s="38"/>
      <c r="V353" s="38"/>
      <c r="W353" s="38"/>
      <c r="X353" s="38"/>
      <c r="Y353" s="38"/>
      <c r="Z353" s="38"/>
      <c r="AA353" s="38"/>
      <c r="AB353" s="38"/>
      <c r="AC353" s="38"/>
      <c r="AD353" s="38"/>
      <c r="AE353" s="38"/>
      <c r="AT353" s="17" t="s">
        <v>153</v>
      </c>
      <c r="AU353" s="17" t="s">
        <v>80</v>
      </c>
    </row>
    <row r="354" spans="1:63" s="12" customFormat="1" ht="22.8" customHeight="1">
      <c r="A354" s="12"/>
      <c r="B354" s="196"/>
      <c r="C354" s="197"/>
      <c r="D354" s="198" t="s">
        <v>70</v>
      </c>
      <c r="E354" s="210" t="s">
        <v>207</v>
      </c>
      <c r="F354" s="210" t="s">
        <v>573</v>
      </c>
      <c r="G354" s="197"/>
      <c r="H354" s="197"/>
      <c r="I354" s="200"/>
      <c r="J354" s="211">
        <f>BK354</f>
        <v>0</v>
      </c>
      <c r="K354" s="197"/>
      <c r="L354" s="202"/>
      <c r="M354" s="203"/>
      <c r="N354" s="204"/>
      <c r="O354" s="204"/>
      <c r="P354" s="205">
        <f>SUM(P355:P376)</f>
        <v>0</v>
      </c>
      <c r="Q354" s="204"/>
      <c r="R354" s="205">
        <f>SUM(R355:R376)</f>
        <v>9.089684850000001</v>
      </c>
      <c r="S354" s="204"/>
      <c r="T354" s="206">
        <f>SUM(T355:T376)</f>
        <v>2.52</v>
      </c>
      <c r="U354" s="12"/>
      <c r="V354" s="12"/>
      <c r="W354" s="12"/>
      <c r="X354" s="12"/>
      <c r="Y354" s="12"/>
      <c r="Z354" s="12"/>
      <c r="AA354" s="12"/>
      <c r="AB354" s="12"/>
      <c r="AC354" s="12"/>
      <c r="AD354" s="12"/>
      <c r="AE354" s="12"/>
      <c r="AR354" s="207" t="s">
        <v>78</v>
      </c>
      <c r="AT354" s="208" t="s">
        <v>70</v>
      </c>
      <c r="AU354" s="208" t="s">
        <v>78</v>
      </c>
      <c r="AY354" s="207" t="s">
        <v>142</v>
      </c>
      <c r="BK354" s="209">
        <f>SUM(BK355:BK376)</f>
        <v>0</v>
      </c>
    </row>
    <row r="355" spans="1:65" s="2" customFormat="1" ht="14.4" customHeight="1">
      <c r="A355" s="38"/>
      <c r="B355" s="39"/>
      <c r="C355" s="253" t="s">
        <v>574</v>
      </c>
      <c r="D355" s="253" t="s">
        <v>275</v>
      </c>
      <c r="E355" s="254" t="s">
        <v>575</v>
      </c>
      <c r="F355" s="255" t="s">
        <v>576</v>
      </c>
      <c r="G355" s="256" t="s">
        <v>157</v>
      </c>
      <c r="H355" s="257">
        <v>4</v>
      </c>
      <c r="I355" s="258"/>
      <c r="J355" s="259">
        <f>ROUND(I355*H355,2)</f>
        <v>0</v>
      </c>
      <c r="K355" s="255" t="s">
        <v>148</v>
      </c>
      <c r="L355" s="260"/>
      <c r="M355" s="261" t="s">
        <v>19</v>
      </c>
      <c r="N355" s="262" t="s">
        <v>42</v>
      </c>
      <c r="O355" s="84"/>
      <c r="P355" s="221">
        <f>O355*H355</f>
        <v>0</v>
      </c>
      <c r="Q355" s="221">
        <v>0.0021</v>
      </c>
      <c r="R355" s="221">
        <f>Q355*H355</f>
        <v>0.0084</v>
      </c>
      <c r="S355" s="221">
        <v>0</v>
      </c>
      <c r="T355" s="222">
        <f>S355*H355</f>
        <v>0</v>
      </c>
      <c r="U355" s="38"/>
      <c r="V355" s="38"/>
      <c r="W355" s="38"/>
      <c r="X355" s="38"/>
      <c r="Y355" s="38"/>
      <c r="Z355" s="38"/>
      <c r="AA355" s="38"/>
      <c r="AB355" s="38"/>
      <c r="AC355" s="38"/>
      <c r="AD355" s="38"/>
      <c r="AE355" s="38"/>
      <c r="AR355" s="223" t="s">
        <v>201</v>
      </c>
      <c r="AT355" s="223" t="s">
        <v>275</v>
      </c>
      <c r="AU355" s="223" t="s">
        <v>80</v>
      </c>
      <c r="AY355" s="17" t="s">
        <v>142</v>
      </c>
      <c r="BE355" s="224">
        <f>IF(N355="základní",J355,0)</f>
        <v>0</v>
      </c>
      <c r="BF355" s="224">
        <f>IF(N355="snížená",J355,0)</f>
        <v>0</v>
      </c>
      <c r="BG355" s="224">
        <f>IF(N355="zákl. přenesená",J355,0)</f>
        <v>0</v>
      </c>
      <c r="BH355" s="224">
        <f>IF(N355="sníž. přenesená",J355,0)</f>
        <v>0</v>
      </c>
      <c r="BI355" s="224">
        <f>IF(N355="nulová",J355,0)</f>
        <v>0</v>
      </c>
      <c r="BJ355" s="17" t="s">
        <v>78</v>
      </c>
      <c r="BK355" s="224">
        <f>ROUND(I355*H355,2)</f>
        <v>0</v>
      </c>
      <c r="BL355" s="17" t="s">
        <v>149</v>
      </c>
      <c r="BM355" s="223" t="s">
        <v>577</v>
      </c>
    </row>
    <row r="356" spans="1:47" s="2" customFormat="1" ht="12">
      <c r="A356" s="38"/>
      <c r="B356" s="39"/>
      <c r="C356" s="40"/>
      <c r="D356" s="225" t="s">
        <v>151</v>
      </c>
      <c r="E356" s="40"/>
      <c r="F356" s="226" t="s">
        <v>576</v>
      </c>
      <c r="G356" s="40"/>
      <c r="H356" s="40"/>
      <c r="I356" s="227"/>
      <c r="J356" s="40"/>
      <c r="K356" s="40"/>
      <c r="L356" s="44"/>
      <c r="M356" s="228"/>
      <c r="N356" s="229"/>
      <c r="O356" s="84"/>
      <c r="P356" s="84"/>
      <c r="Q356" s="84"/>
      <c r="R356" s="84"/>
      <c r="S356" s="84"/>
      <c r="T356" s="85"/>
      <c r="U356" s="38"/>
      <c r="V356" s="38"/>
      <c r="W356" s="38"/>
      <c r="X356" s="38"/>
      <c r="Y356" s="38"/>
      <c r="Z356" s="38"/>
      <c r="AA356" s="38"/>
      <c r="AB356" s="38"/>
      <c r="AC356" s="38"/>
      <c r="AD356" s="38"/>
      <c r="AE356" s="38"/>
      <c r="AT356" s="17" t="s">
        <v>151</v>
      </c>
      <c r="AU356" s="17" t="s">
        <v>80</v>
      </c>
    </row>
    <row r="357" spans="1:65" s="2" customFormat="1" ht="24.15" customHeight="1">
      <c r="A357" s="38"/>
      <c r="B357" s="39"/>
      <c r="C357" s="212" t="s">
        <v>578</v>
      </c>
      <c r="D357" s="212" t="s">
        <v>144</v>
      </c>
      <c r="E357" s="213" t="s">
        <v>579</v>
      </c>
      <c r="F357" s="214" t="s">
        <v>580</v>
      </c>
      <c r="G357" s="215" t="s">
        <v>157</v>
      </c>
      <c r="H357" s="216">
        <v>4</v>
      </c>
      <c r="I357" s="217"/>
      <c r="J357" s="218">
        <f>ROUND(I357*H357,2)</f>
        <v>0</v>
      </c>
      <c r="K357" s="214" t="s">
        <v>148</v>
      </c>
      <c r="L357" s="44"/>
      <c r="M357" s="219" t="s">
        <v>19</v>
      </c>
      <c r="N357" s="220" t="s">
        <v>42</v>
      </c>
      <c r="O357" s="84"/>
      <c r="P357" s="221">
        <f>O357*H357</f>
        <v>0</v>
      </c>
      <c r="Q357" s="221">
        <v>0</v>
      </c>
      <c r="R357" s="221">
        <f>Q357*H357</f>
        <v>0</v>
      </c>
      <c r="S357" s="221">
        <v>0</v>
      </c>
      <c r="T357" s="222">
        <f>S357*H357</f>
        <v>0</v>
      </c>
      <c r="U357" s="38"/>
      <c r="V357" s="38"/>
      <c r="W357" s="38"/>
      <c r="X357" s="38"/>
      <c r="Y357" s="38"/>
      <c r="Z357" s="38"/>
      <c r="AA357" s="38"/>
      <c r="AB357" s="38"/>
      <c r="AC357" s="38"/>
      <c r="AD357" s="38"/>
      <c r="AE357" s="38"/>
      <c r="AR357" s="223" t="s">
        <v>149</v>
      </c>
      <c r="AT357" s="223" t="s">
        <v>144</v>
      </c>
      <c r="AU357" s="223" t="s">
        <v>80</v>
      </c>
      <c r="AY357" s="17" t="s">
        <v>142</v>
      </c>
      <c r="BE357" s="224">
        <f>IF(N357="základní",J357,0)</f>
        <v>0</v>
      </c>
      <c r="BF357" s="224">
        <f>IF(N357="snížená",J357,0)</f>
        <v>0</v>
      </c>
      <c r="BG357" s="224">
        <f>IF(N357="zákl. přenesená",J357,0)</f>
        <v>0</v>
      </c>
      <c r="BH357" s="224">
        <f>IF(N357="sníž. přenesená",J357,0)</f>
        <v>0</v>
      </c>
      <c r="BI357" s="224">
        <f>IF(N357="nulová",J357,0)</f>
        <v>0</v>
      </c>
      <c r="BJ357" s="17" t="s">
        <v>78</v>
      </c>
      <c r="BK357" s="224">
        <f>ROUND(I357*H357,2)</f>
        <v>0</v>
      </c>
      <c r="BL357" s="17" t="s">
        <v>149</v>
      </c>
      <c r="BM357" s="223" t="s">
        <v>581</v>
      </c>
    </row>
    <row r="358" spans="1:47" s="2" customFormat="1" ht="12">
      <c r="A358" s="38"/>
      <c r="B358" s="39"/>
      <c r="C358" s="40"/>
      <c r="D358" s="225" t="s">
        <v>151</v>
      </c>
      <c r="E358" s="40"/>
      <c r="F358" s="226" t="s">
        <v>582</v>
      </c>
      <c r="G358" s="40"/>
      <c r="H358" s="40"/>
      <c r="I358" s="227"/>
      <c r="J358" s="40"/>
      <c r="K358" s="40"/>
      <c r="L358" s="44"/>
      <c r="M358" s="228"/>
      <c r="N358" s="229"/>
      <c r="O358" s="84"/>
      <c r="P358" s="84"/>
      <c r="Q358" s="84"/>
      <c r="R358" s="84"/>
      <c r="S358" s="84"/>
      <c r="T358" s="85"/>
      <c r="U358" s="38"/>
      <c r="V358" s="38"/>
      <c r="W358" s="38"/>
      <c r="X358" s="38"/>
      <c r="Y358" s="38"/>
      <c r="Z358" s="38"/>
      <c r="AA358" s="38"/>
      <c r="AB358" s="38"/>
      <c r="AC358" s="38"/>
      <c r="AD358" s="38"/>
      <c r="AE358" s="38"/>
      <c r="AT358" s="17" t="s">
        <v>151</v>
      </c>
      <c r="AU358" s="17" t="s">
        <v>80</v>
      </c>
    </row>
    <row r="359" spans="1:47" s="2" customFormat="1" ht="12">
      <c r="A359" s="38"/>
      <c r="B359" s="39"/>
      <c r="C359" s="40"/>
      <c r="D359" s="225" t="s">
        <v>153</v>
      </c>
      <c r="E359" s="40"/>
      <c r="F359" s="230" t="s">
        <v>583</v>
      </c>
      <c r="G359" s="40"/>
      <c r="H359" s="40"/>
      <c r="I359" s="227"/>
      <c r="J359" s="40"/>
      <c r="K359" s="40"/>
      <c r="L359" s="44"/>
      <c r="M359" s="228"/>
      <c r="N359" s="229"/>
      <c r="O359" s="84"/>
      <c r="P359" s="84"/>
      <c r="Q359" s="84"/>
      <c r="R359" s="84"/>
      <c r="S359" s="84"/>
      <c r="T359" s="85"/>
      <c r="U359" s="38"/>
      <c r="V359" s="38"/>
      <c r="W359" s="38"/>
      <c r="X359" s="38"/>
      <c r="Y359" s="38"/>
      <c r="Z359" s="38"/>
      <c r="AA359" s="38"/>
      <c r="AB359" s="38"/>
      <c r="AC359" s="38"/>
      <c r="AD359" s="38"/>
      <c r="AE359" s="38"/>
      <c r="AT359" s="17" t="s">
        <v>153</v>
      </c>
      <c r="AU359" s="17" t="s">
        <v>80</v>
      </c>
    </row>
    <row r="360" spans="1:65" s="2" customFormat="1" ht="14.4" customHeight="1">
      <c r="A360" s="38"/>
      <c r="B360" s="39"/>
      <c r="C360" s="212" t="s">
        <v>584</v>
      </c>
      <c r="D360" s="212" t="s">
        <v>144</v>
      </c>
      <c r="E360" s="213" t="s">
        <v>585</v>
      </c>
      <c r="F360" s="214" t="s">
        <v>586</v>
      </c>
      <c r="G360" s="215" t="s">
        <v>471</v>
      </c>
      <c r="H360" s="216">
        <v>6</v>
      </c>
      <c r="I360" s="217"/>
      <c r="J360" s="218">
        <f>ROUND(I360*H360,2)</f>
        <v>0</v>
      </c>
      <c r="K360" s="214" t="s">
        <v>148</v>
      </c>
      <c r="L360" s="44"/>
      <c r="M360" s="219" t="s">
        <v>19</v>
      </c>
      <c r="N360" s="220" t="s">
        <v>42</v>
      </c>
      <c r="O360" s="84"/>
      <c r="P360" s="221">
        <f>O360*H360</f>
        <v>0</v>
      </c>
      <c r="Q360" s="221">
        <v>1.08911</v>
      </c>
      <c r="R360" s="221">
        <f>Q360*H360</f>
        <v>6.534660000000001</v>
      </c>
      <c r="S360" s="221">
        <v>0</v>
      </c>
      <c r="T360" s="222">
        <f>S360*H360</f>
        <v>0</v>
      </c>
      <c r="U360" s="38"/>
      <c r="V360" s="38"/>
      <c r="W360" s="38"/>
      <c r="X360" s="38"/>
      <c r="Y360" s="38"/>
      <c r="Z360" s="38"/>
      <c r="AA360" s="38"/>
      <c r="AB360" s="38"/>
      <c r="AC360" s="38"/>
      <c r="AD360" s="38"/>
      <c r="AE360" s="38"/>
      <c r="AR360" s="223" t="s">
        <v>149</v>
      </c>
      <c r="AT360" s="223" t="s">
        <v>144</v>
      </c>
      <c r="AU360" s="223" t="s">
        <v>80</v>
      </c>
      <c r="AY360" s="17" t="s">
        <v>142</v>
      </c>
      <c r="BE360" s="224">
        <f>IF(N360="základní",J360,0)</f>
        <v>0</v>
      </c>
      <c r="BF360" s="224">
        <f>IF(N360="snížená",J360,0)</f>
        <v>0</v>
      </c>
      <c r="BG360" s="224">
        <f>IF(N360="zákl. přenesená",J360,0)</f>
        <v>0</v>
      </c>
      <c r="BH360" s="224">
        <f>IF(N360="sníž. přenesená",J360,0)</f>
        <v>0</v>
      </c>
      <c r="BI360" s="224">
        <f>IF(N360="nulová",J360,0)</f>
        <v>0</v>
      </c>
      <c r="BJ360" s="17" t="s">
        <v>78</v>
      </c>
      <c r="BK360" s="224">
        <f>ROUND(I360*H360,2)</f>
        <v>0</v>
      </c>
      <c r="BL360" s="17" t="s">
        <v>149</v>
      </c>
      <c r="BM360" s="223" t="s">
        <v>587</v>
      </c>
    </row>
    <row r="361" spans="1:47" s="2" customFormat="1" ht="12">
      <c r="A361" s="38"/>
      <c r="B361" s="39"/>
      <c r="C361" s="40"/>
      <c r="D361" s="225" t="s">
        <v>151</v>
      </c>
      <c r="E361" s="40"/>
      <c r="F361" s="226" t="s">
        <v>588</v>
      </c>
      <c r="G361" s="40"/>
      <c r="H361" s="40"/>
      <c r="I361" s="227"/>
      <c r="J361" s="40"/>
      <c r="K361" s="40"/>
      <c r="L361" s="44"/>
      <c r="M361" s="228"/>
      <c r="N361" s="229"/>
      <c r="O361" s="84"/>
      <c r="P361" s="84"/>
      <c r="Q361" s="84"/>
      <c r="R361" s="84"/>
      <c r="S361" s="84"/>
      <c r="T361" s="85"/>
      <c r="U361" s="38"/>
      <c r="V361" s="38"/>
      <c r="W361" s="38"/>
      <c r="X361" s="38"/>
      <c r="Y361" s="38"/>
      <c r="Z361" s="38"/>
      <c r="AA361" s="38"/>
      <c r="AB361" s="38"/>
      <c r="AC361" s="38"/>
      <c r="AD361" s="38"/>
      <c r="AE361" s="38"/>
      <c r="AT361" s="17" t="s">
        <v>151</v>
      </c>
      <c r="AU361" s="17" t="s">
        <v>80</v>
      </c>
    </row>
    <row r="362" spans="1:47" s="2" customFormat="1" ht="12">
      <c r="A362" s="38"/>
      <c r="B362" s="39"/>
      <c r="C362" s="40"/>
      <c r="D362" s="225" t="s">
        <v>153</v>
      </c>
      <c r="E362" s="40"/>
      <c r="F362" s="230" t="s">
        <v>589</v>
      </c>
      <c r="G362" s="40"/>
      <c r="H362" s="40"/>
      <c r="I362" s="227"/>
      <c r="J362" s="40"/>
      <c r="K362" s="40"/>
      <c r="L362" s="44"/>
      <c r="M362" s="228"/>
      <c r="N362" s="229"/>
      <c r="O362" s="84"/>
      <c r="P362" s="84"/>
      <c r="Q362" s="84"/>
      <c r="R362" s="84"/>
      <c r="S362" s="84"/>
      <c r="T362" s="85"/>
      <c r="U362" s="38"/>
      <c r="V362" s="38"/>
      <c r="W362" s="38"/>
      <c r="X362" s="38"/>
      <c r="Y362" s="38"/>
      <c r="Z362" s="38"/>
      <c r="AA362" s="38"/>
      <c r="AB362" s="38"/>
      <c r="AC362" s="38"/>
      <c r="AD362" s="38"/>
      <c r="AE362" s="38"/>
      <c r="AT362" s="17" t="s">
        <v>153</v>
      </c>
      <c r="AU362" s="17" t="s">
        <v>80</v>
      </c>
    </row>
    <row r="363" spans="1:65" s="2" customFormat="1" ht="14.4" customHeight="1">
      <c r="A363" s="38"/>
      <c r="B363" s="39"/>
      <c r="C363" s="253" t="s">
        <v>590</v>
      </c>
      <c r="D363" s="253" t="s">
        <v>275</v>
      </c>
      <c r="E363" s="254" t="s">
        <v>591</v>
      </c>
      <c r="F363" s="255" t="s">
        <v>592</v>
      </c>
      <c r="G363" s="256" t="s">
        <v>471</v>
      </c>
      <c r="H363" s="257">
        <v>6</v>
      </c>
      <c r="I363" s="258"/>
      <c r="J363" s="259">
        <f>ROUND(I363*H363,2)</f>
        <v>0</v>
      </c>
      <c r="K363" s="255" t="s">
        <v>148</v>
      </c>
      <c r="L363" s="260"/>
      <c r="M363" s="261" t="s">
        <v>19</v>
      </c>
      <c r="N363" s="262" t="s">
        <v>42</v>
      </c>
      <c r="O363" s="84"/>
      <c r="P363" s="221">
        <f>O363*H363</f>
        <v>0</v>
      </c>
      <c r="Q363" s="221">
        <v>0.3716</v>
      </c>
      <c r="R363" s="221">
        <f>Q363*H363</f>
        <v>2.2296</v>
      </c>
      <c r="S363" s="221">
        <v>0</v>
      </c>
      <c r="T363" s="222">
        <f>S363*H363</f>
        <v>0</v>
      </c>
      <c r="U363" s="38"/>
      <c r="V363" s="38"/>
      <c r="W363" s="38"/>
      <c r="X363" s="38"/>
      <c r="Y363" s="38"/>
      <c r="Z363" s="38"/>
      <c r="AA363" s="38"/>
      <c r="AB363" s="38"/>
      <c r="AC363" s="38"/>
      <c r="AD363" s="38"/>
      <c r="AE363" s="38"/>
      <c r="AR363" s="223" t="s">
        <v>201</v>
      </c>
      <c r="AT363" s="223" t="s">
        <v>275</v>
      </c>
      <c r="AU363" s="223" t="s">
        <v>80</v>
      </c>
      <c r="AY363" s="17" t="s">
        <v>142</v>
      </c>
      <c r="BE363" s="224">
        <f>IF(N363="základní",J363,0)</f>
        <v>0</v>
      </c>
      <c r="BF363" s="224">
        <f>IF(N363="snížená",J363,0)</f>
        <v>0</v>
      </c>
      <c r="BG363" s="224">
        <f>IF(N363="zákl. přenesená",J363,0)</f>
        <v>0</v>
      </c>
      <c r="BH363" s="224">
        <f>IF(N363="sníž. přenesená",J363,0)</f>
        <v>0</v>
      </c>
      <c r="BI363" s="224">
        <f>IF(N363="nulová",J363,0)</f>
        <v>0</v>
      </c>
      <c r="BJ363" s="17" t="s">
        <v>78</v>
      </c>
      <c r="BK363" s="224">
        <f>ROUND(I363*H363,2)</f>
        <v>0</v>
      </c>
      <c r="BL363" s="17" t="s">
        <v>149</v>
      </c>
      <c r="BM363" s="223" t="s">
        <v>593</v>
      </c>
    </row>
    <row r="364" spans="1:47" s="2" customFormat="1" ht="12">
      <c r="A364" s="38"/>
      <c r="B364" s="39"/>
      <c r="C364" s="40"/>
      <c r="D364" s="225" t="s">
        <v>151</v>
      </c>
      <c r="E364" s="40"/>
      <c r="F364" s="226" t="s">
        <v>592</v>
      </c>
      <c r="G364" s="40"/>
      <c r="H364" s="40"/>
      <c r="I364" s="227"/>
      <c r="J364" s="40"/>
      <c r="K364" s="40"/>
      <c r="L364" s="44"/>
      <c r="M364" s="228"/>
      <c r="N364" s="229"/>
      <c r="O364" s="84"/>
      <c r="P364" s="84"/>
      <c r="Q364" s="84"/>
      <c r="R364" s="84"/>
      <c r="S364" s="84"/>
      <c r="T364" s="85"/>
      <c r="U364" s="38"/>
      <c r="V364" s="38"/>
      <c r="W364" s="38"/>
      <c r="X364" s="38"/>
      <c r="Y364" s="38"/>
      <c r="Z364" s="38"/>
      <c r="AA364" s="38"/>
      <c r="AB364" s="38"/>
      <c r="AC364" s="38"/>
      <c r="AD364" s="38"/>
      <c r="AE364" s="38"/>
      <c r="AT364" s="17" t="s">
        <v>151</v>
      </c>
      <c r="AU364" s="17" t="s">
        <v>80</v>
      </c>
    </row>
    <row r="365" spans="1:65" s="2" customFormat="1" ht="24.15" customHeight="1">
      <c r="A365" s="38"/>
      <c r="B365" s="39"/>
      <c r="C365" s="212" t="s">
        <v>594</v>
      </c>
      <c r="D365" s="212" t="s">
        <v>144</v>
      </c>
      <c r="E365" s="213" t="s">
        <v>595</v>
      </c>
      <c r="F365" s="214" t="s">
        <v>596</v>
      </c>
      <c r="G365" s="215" t="s">
        <v>147</v>
      </c>
      <c r="H365" s="216">
        <v>678</v>
      </c>
      <c r="I365" s="217"/>
      <c r="J365" s="218">
        <f>ROUND(I365*H365,2)</f>
        <v>0</v>
      </c>
      <c r="K365" s="214" t="s">
        <v>148</v>
      </c>
      <c r="L365" s="44"/>
      <c r="M365" s="219" t="s">
        <v>19</v>
      </c>
      <c r="N365" s="220" t="s">
        <v>42</v>
      </c>
      <c r="O365" s="84"/>
      <c r="P365" s="221">
        <f>O365*H365</f>
        <v>0</v>
      </c>
      <c r="Q365" s="221">
        <v>0.0004675</v>
      </c>
      <c r="R365" s="221">
        <f>Q365*H365</f>
        <v>0.316965</v>
      </c>
      <c r="S365" s="221">
        <v>0</v>
      </c>
      <c r="T365" s="222">
        <f>S365*H365</f>
        <v>0</v>
      </c>
      <c r="U365" s="38"/>
      <c r="V365" s="38"/>
      <c r="W365" s="38"/>
      <c r="X365" s="38"/>
      <c r="Y365" s="38"/>
      <c r="Z365" s="38"/>
      <c r="AA365" s="38"/>
      <c r="AB365" s="38"/>
      <c r="AC365" s="38"/>
      <c r="AD365" s="38"/>
      <c r="AE365" s="38"/>
      <c r="AR365" s="223" t="s">
        <v>149</v>
      </c>
      <c r="AT365" s="223" t="s">
        <v>144</v>
      </c>
      <c r="AU365" s="223" t="s">
        <v>80</v>
      </c>
      <c r="AY365" s="17" t="s">
        <v>142</v>
      </c>
      <c r="BE365" s="224">
        <f>IF(N365="základní",J365,0)</f>
        <v>0</v>
      </c>
      <c r="BF365" s="224">
        <f>IF(N365="snížená",J365,0)</f>
        <v>0</v>
      </c>
      <c r="BG365" s="224">
        <f>IF(N365="zákl. přenesená",J365,0)</f>
        <v>0</v>
      </c>
      <c r="BH365" s="224">
        <f>IF(N365="sníž. přenesená",J365,0)</f>
        <v>0</v>
      </c>
      <c r="BI365" s="224">
        <f>IF(N365="nulová",J365,0)</f>
        <v>0</v>
      </c>
      <c r="BJ365" s="17" t="s">
        <v>78</v>
      </c>
      <c r="BK365" s="224">
        <f>ROUND(I365*H365,2)</f>
        <v>0</v>
      </c>
      <c r="BL365" s="17" t="s">
        <v>149</v>
      </c>
      <c r="BM365" s="223" t="s">
        <v>597</v>
      </c>
    </row>
    <row r="366" spans="1:47" s="2" customFormat="1" ht="12">
      <c r="A366" s="38"/>
      <c r="B366" s="39"/>
      <c r="C366" s="40"/>
      <c r="D366" s="225" t="s">
        <v>151</v>
      </c>
      <c r="E366" s="40"/>
      <c r="F366" s="226" t="s">
        <v>598</v>
      </c>
      <c r="G366" s="40"/>
      <c r="H366" s="40"/>
      <c r="I366" s="227"/>
      <c r="J366" s="40"/>
      <c r="K366" s="40"/>
      <c r="L366" s="44"/>
      <c r="M366" s="228"/>
      <c r="N366" s="229"/>
      <c r="O366" s="84"/>
      <c r="P366" s="84"/>
      <c r="Q366" s="84"/>
      <c r="R366" s="84"/>
      <c r="S366" s="84"/>
      <c r="T366" s="85"/>
      <c r="U366" s="38"/>
      <c r="V366" s="38"/>
      <c r="W366" s="38"/>
      <c r="X366" s="38"/>
      <c r="Y366" s="38"/>
      <c r="Z366" s="38"/>
      <c r="AA366" s="38"/>
      <c r="AB366" s="38"/>
      <c r="AC366" s="38"/>
      <c r="AD366" s="38"/>
      <c r="AE366" s="38"/>
      <c r="AT366" s="17" t="s">
        <v>151</v>
      </c>
      <c r="AU366" s="17" t="s">
        <v>80</v>
      </c>
    </row>
    <row r="367" spans="1:47" s="2" customFormat="1" ht="12">
      <c r="A367" s="38"/>
      <c r="B367" s="39"/>
      <c r="C367" s="40"/>
      <c r="D367" s="225" t="s">
        <v>153</v>
      </c>
      <c r="E367" s="40"/>
      <c r="F367" s="230" t="s">
        <v>599</v>
      </c>
      <c r="G367" s="40"/>
      <c r="H367" s="40"/>
      <c r="I367" s="227"/>
      <c r="J367" s="40"/>
      <c r="K367" s="40"/>
      <c r="L367" s="44"/>
      <c r="M367" s="228"/>
      <c r="N367" s="229"/>
      <c r="O367" s="84"/>
      <c r="P367" s="84"/>
      <c r="Q367" s="84"/>
      <c r="R367" s="84"/>
      <c r="S367" s="84"/>
      <c r="T367" s="85"/>
      <c r="U367" s="38"/>
      <c r="V367" s="38"/>
      <c r="W367" s="38"/>
      <c r="X367" s="38"/>
      <c r="Y367" s="38"/>
      <c r="Z367" s="38"/>
      <c r="AA367" s="38"/>
      <c r="AB367" s="38"/>
      <c r="AC367" s="38"/>
      <c r="AD367" s="38"/>
      <c r="AE367" s="38"/>
      <c r="AT367" s="17" t="s">
        <v>153</v>
      </c>
      <c r="AU367" s="17" t="s">
        <v>80</v>
      </c>
    </row>
    <row r="368" spans="1:51" s="13" customFormat="1" ht="12">
      <c r="A368" s="13"/>
      <c r="B368" s="231"/>
      <c r="C368" s="232"/>
      <c r="D368" s="225" t="s">
        <v>172</v>
      </c>
      <c r="E368" s="233" t="s">
        <v>19</v>
      </c>
      <c r="F368" s="234" t="s">
        <v>600</v>
      </c>
      <c r="G368" s="232"/>
      <c r="H368" s="235">
        <v>242</v>
      </c>
      <c r="I368" s="236"/>
      <c r="J368" s="232"/>
      <c r="K368" s="232"/>
      <c r="L368" s="237"/>
      <c r="M368" s="238"/>
      <c r="N368" s="239"/>
      <c r="O368" s="239"/>
      <c r="P368" s="239"/>
      <c r="Q368" s="239"/>
      <c r="R368" s="239"/>
      <c r="S368" s="239"/>
      <c r="T368" s="240"/>
      <c r="U368" s="13"/>
      <c r="V368" s="13"/>
      <c r="W368" s="13"/>
      <c r="X368" s="13"/>
      <c r="Y368" s="13"/>
      <c r="Z368" s="13"/>
      <c r="AA368" s="13"/>
      <c r="AB368" s="13"/>
      <c r="AC368" s="13"/>
      <c r="AD368" s="13"/>
      <c r="AE368" s="13"/>
      <c r="AT368" s="241" t="s">
        <v>172</v>
      </c>
      <c r="AU368" s="241" t="s">
        <v>80</v>
      </c>
      <c r="AV368" s="13" t="s">
        <v>80</v>
      </c>
      <c r="AW368" s="13" t="s">
        <v>33</v>
      </c>
      <c r="AX368" s="13" t="s">
        <v>71</v>
      </c>
      <c r="AY368" s="241" t="s">
        <v>142</v>
      </c>
    </row>
    <row r="369" spans="1:51" s="13" customFormat="1" ht="12">
      <c r="A369" s="13"/>
      <c r="B369" s="231"/>
      <c r="C369" s="232"/>
      <c r="D369" s="225" t="s">
        <v>172</v>
      </c>
      <c r="E369" s="233" t="s">
        <v>19</v>
      </c>
      <c r="F369" s="234" t="s">
        <v>601</v>
      </c>
      <c r="G369" s="232"/>
      <c r="H369" s="235">
        <v>436</v>
      </c>
      <c r="I369" s="236"/>
      <c r="J369" s="232"/>
      <c r="K369" s="232"/>
      <c r="L369" s="237"/>
      <c r="M369" s="238"/>
      <c r="N369" s="239"/>
      <c r="O369" s="239"/>
      <c r="P369" s="239"/>
      <c r="Q369" s="239"/>
      <c r="R369" s="239"/>
      <c r="S369" s="239"/>
      <c r="T369" s="240"/>
      <c r="U369" s="13"/>
      <c r="V369" s="13"/>
      <c r="W369" s="13"/>
      <c r="X369" s="13"/>
      <c r="Y369" s="13"/>
      <c r="Z369" s="13"/>
      <c r="AA369" s="13"/>
      <c r="AB369" s="13"/>
      <c r="AC369" s="13"/>
      <c r="AD369" s="13"/>
      <c r="AE369" s="13"/>
      <c r="AT369" s="241" t="s">
        <v>172</v>
      </c>
      <c r="AU369" s="241" t="s">
        <v>80</v>
      </c>
      <c r="AV369" s="13" t="s">
        <v>80</v>
      </c>
      <c r="AW369" s="13" t="s">
        <v>33</v>
      </c>
      <c r="AX369" s="13" t="s">
        <v>71</v>
      </c>
      <c r="AY369" s="241" t="s">
        <v>142</v>
      </c>
    </row>
    <row r="370" spans="1:51" s="14" customFormat="1" ht="12">
      <c r="A370" s="14"/>
      <c r="B370" s="242"/>
      <c r="C370" s="243"/>
      <c r="D370" s="225" t="s">
        <v>172</v>
      </c>
      <c r="E370" s="244" t="s">
        <v>19</v>
      </c>
      <c r="F370" s="245" t="s">
        <v>177</v>
      </c>
      <c r="G370" s="243"/>
      <c r="H370" s="246">
        <v>678</v>
      </c>
      <c r="I370" s="247"/>
      <c r="J370" s="243"/>
      <c r="K370" s="243"/>
      <c r="L370" s="248"/>
      <c r="M370" s="249"/>
      <c r="N370" s="250"/>
      <c r="O370" s="250"/>
      <c r="P370" s="250"/>
      <c r="Q370" s="250"/>
      <c r="R370" s="250"/>
      <c r="S370" s="250"/>
      <c r="T370" s="251"/>
      <c r="U370" s="14"/>
      <c r="V370" s="14"/>
      <c r="W370" s="14"/>
      <c r="X370" s="14"/>
      <c r="Y370" s="14"/>
      <c r="Z370" s="14"/>
      <c r="AA370" s="14"/>
      <c r="AB370" s="14"/>
      <c r="AC370" s="14"/>
      <c r="AD370" s="14"/>
      <c r="AE370" s="14"/>
      <c r="AT370" s="252" t="s">
        <v>172</v>
      </c>
      <c r="AU370" s="252" t="s">
        <v>80</v>
      </c>
      <c r="AV370" s="14" t="s">
        <v>149</v>
      </c>
      <c r="AW370" s="14" t="s">
        <v>33</v>
      </c>
      <c r="AX370" s="14" t="s">
        <v>78</v>
      </c>
      <c r="AY370" s="252" t="s">
        <v>142</v>
      </c>
    </row>
    <row r="371" spans="1:65" s="2" customFormat="1" ht="14.4" customHeight="1">
      <c r="A371" s="38"/>
      <c r="B371" s="39"/>
      <c r="C371" s="212" t="s">
        <v>602</v>
      </c>
      <c r="D371" s="212" t="s">
        <v>144</v>
      </c>
      <c r="E371" s="213" t="s">
        <v>603</v>
      </c>
      <c r="F371" s="214" t="s">
        <v>604</v>
      </c>
      <c r="G371" s="215" t="s">
        <v>471</v>
      </c>
      <c r="H371" s="216">
        <v>30</v>
      </c>
      <c r="I371" s="217"/>
      <c r="J371" s="218">
        <f>ROUND(I371*H371,2)</f>
        <v>0</v>
      </c>
      <c r="K371" s="214" t="s">
        <v>148</v>
      </c>
      <c r="L371" s="44"/>
      <c r="M371" s="219" t="s">
        <v>19</v>
      </c>
      <c r="N371" s="220" t="s">
        <v>42</v>
      </c>
      <c r="O371" s="84"/>
      <c r="P371" s="221">
        <f>O371*H371</f>
        <v>0</v>
      </c>
      <c r="Q371" s="221">
        <v>1.995E-06</v>
      </c>
      <c r="R371" s="221">
        <f>Q371*H371</f>
        <v>5.985E-05</v>
      </c>
      <c r="S371" s="221">
        <v>0</v>
      </c>
      <c r="T371" s="222">
        <f>S371*H371</f>
        <v>0</v>
      </c>
      <c r="U371" s="38"/>
      <c r="V371" s="38"/>
      <c r="W371" s="38"/>
      <c r="X371" s="38"/>
      <c r="Y371" s="38"/>
      <c r="Z371" s="38"/>
      <c r="AA371" s="38"/>
      <c r="AB371" s="38"/>
      <c r="AC371" s="38"/>
      <c r="AD371" s="38"/>
      <c r="AE371" s="38"/>
      <c r="AR371" s="223" t="s">
        <v>149</v>
      </c>
      <c r="AT371" s="223" t="s">
        <v>144</v>
      </c>
      <c r="AU371" s="223" t="s">
        <v>80</v>
      </c>
      <c r="AY371" s="17" t="s">
        <v>142</v>
      </c>
      <c r="BE371" s="224">
        <f>IF(N371="základní",J371,0)</f>
        <v>0</v>
      </c>
      <c r="BF371" s="224">
        <f>IF(N371="snížená",J371,0)</f>
        <v>0</v>
      </c>
      <c r="BG371" s="224">
        <f>IF(N371="zákl. přenesená",J371,0)</f>
        <v>0</v>
      </c>
      <c r="BH371" s="224">
        <f>IF(N371="sníž. přenesená",J371,0)</f>
        <v>0</v>
      </c>
      <c r="BI371" s="224">
        <f>IF(N371="nulová",J371,0)</f>
        <v>0</v>
      </c>
      <c r="BJ371" s="17" t="s">
        <v>78</v>
      </c>
      <c r="BK371" s="224">
        <f>ROUND(I371*H371,2)</f>
        <v>0</v>
      </c>
      <c r="BL371" s="17" t="s">
        <v>149</v>
      </c>
      <c r="BM371" s="223" t="s">
        <v>605</v>
      </c>
    </row>
    <row r="372" spans="1:47" s="2" customFormat="1" ht="12">
      <c r="A372" s="38"/>
      <c r="B372" s="39"/>
      <c r="C372" s="40"/>
      <c r="D372" s="225" t="s">
        <v>151</v>
      </c>
      <c r="E372" s="40"/>
      <c r="F372" s="226" t="s">
        <v>606</v>
      </c>
      <c r="G372" s="40"/>
      <c r="H372" s="40"/>
      <c r="I372" s="227"/>
      <c r="J372" s="40"/>
      <c r="K372" s="40"/>
      <c r="L372" s="44"/>
      <c r="M372" s="228"/>
      <c r="N372" s="229"/>
      <c r="O372" s="84"/>
      <c r="P372" s="84"/>
      <c r="Q372" s="84"/>
      <c r="R372" s="84"/>
      <c r="S372" s="84"/>
      <c r="T372" s="85"/>
      <c r="U372" s="38"/>
      <c r="V372" s="38"/>
      <c r="W372" s="38"/>
      <c r="X372" s="38"/>
      <c r="Y372" s="38"/>
      <c r="Z372" s="38"/>
      <c r="AA372" s="38"/>
      <c r="AB372" s="38"/>
      <c r="AC372" s="38"/>
      <c r="AD372" s="38"/>
      <c r="AE372" s="38"/>
      <c r="AT372" s="17" t="s">
        <v>151</v>
      </c>
      <c r="AU372" s="17" t="s">
        <v>80</v>
      </c>
    </row>
    <row r="373" spans="1:47" s="2" customFormat="1" ht="12">
      <c r="A373" s="38"/>
      <c r="B373" s="39"/>
      <c r="C373" s="40"/>
      <c r="D373" s="225" t="s">
        <v>153</v>
      </c>
      <c r="E373" s="40"/>
      <c r="F373" s="230" t="s">
        <v>607</v>
      </c>
      <c r="G373" s="40"/>
      <c r="H373" s="40"/>
      <c r="I373" s="227"/>
      <c r="J373" s="40"/>
      <c r="K373" s="40"/>
      <c r="L373" s="44"/>
      <c r="M373" s="228"/>
      <c r="N373" s="229"/>
      <c r="O373" s="84"/>
      <c r="P373" s="84"/>
      <c r="Q373" s="84"/>
      <c r="R373" s="84"/>
      <c r="S373" s="84"/>
      <c r="T373" s="85"/>
      <c r="U373" s="38"/>
      <c r="V373" s="38"/>
      <c r="W373" s="38"/>
      <c r="X373" s="38"/>
      <c r="Y373" s="38"/>
      <c r="Z373" s="38"/>
      <c r="AA373" s="38"/>
      <c r="AB373" s="38"/>
      <c r="AC373" s="38"/>
      <c r="AD373" s="38"/>
      <c r="AE373" s="38"/>
      <c r="AT373" s="17" t="s">
        <v>153</v>
      </c>
      <c r="AU373" s="17" t="s">
        <v>80</v>
      </c>
    </row>
    <row r="374" spans="1:65" s="2" customFormat="1" ht="24.15" customHeight="1">
      <c r="A374" s="38"/>
      <c r="B374" s="39"/>
      <c r="C374" s="212" t="s">
        <v>608</v>
      </c>
      <c r="D374" s="212" t="s">
        <v>144</v>
      </c>
      <c r="E374" s="213" t="s">
        <v>609</v>
      </c>
      <c r="F374" s="214" t="s">
        <v>610</v>
      </c>
      <c r="G374" s="215" t="s">
        <v>471</v>
      </c>
      <c r="H374" s="216">
        <v>10</v>
      </c>
      <c r="I374" s="217"/>
      <c r="J374" s="218">
        <f>ROUND(I374*H374,2)</f>
        <v>0</v>
      </c>
      <c r="K374" s="214" t="s">
        <v>148</v>
      </c>
      <c r="L374" s="44"/>
      <c r="M374" s="219" t="s">
        <v>19</v>
      </c>
      <c r="N374" s="220" t="s">
        <v>42</v>
      </c>
      <c r="O374" s="84"/>
      <c r="P374" s="221">
        <f>O374*H374</f>
        <v>0</v>
      </c>
      <c r="Q374" s="221">
        <v>0</v>
      </c>
      <c r="R374" s="221">
        <f>Q374*H374</f>
        <v>0</v>
      </c>
      <c r="S374" s="221">
        <v>0.252</v>
      </c>
      <c r="T374" s="222">
        <f>S374*H374</f>
        <v>2.52</v>
      </c>
      <c r="U374" s="38"/>
      <c r="V374" s="38"/>
      <c r="W374" s="38"/>
      <c r="X374" s="38"/>
      <c r="Y374" s="38"/>
      <c r="Z374" s="38"/>
      <c r="AA374" s="38"/>
      <c r="AB374" s="38"/>
      <c r="AC374" s="38"/>
      <c r="AD374" s="38"/>
      <c r="AE374" s="38"/>
      <c r="AR374" s="223" t="s">
        <v>149</v>
      </c>
      <c r="AT374" s="223" t="s">
        <v>144</v>
      </c>
      <c r="AU374" s="223" t="s">
        <v>80</v>
      </c>
      <c r="AY374" s="17" t="s">
        <v>142</v>
      </c>
      <c r="BE374" s="224">
        <f>IF(N374="základní",J374,0)</f>
        <v>0</v>
      </c>
      <c r="BF374" s="224">
        <f>IF(N374="snížená",J374,0)</f>
        <v>0</v>
      </c>
      <c r="BG374" s="224">
        <f>IF(N374="zákl. přenesená",J374,0)</f>
        <v>0</v>
      </c>
      <c r="BH374" s="224">
        <f>IF(N374="sníž. přenesená",J374,0)</f>
        <v>0</v>
      </c>
      <c r="BI374" s="224">
        <f>IF(N374="nulová",J374,0)</f>
        <v>0</v>
      </c>
      <c r="BJ374" s="17" t="s">
        <v>78</v>
      </c>
      <c r="BK374" s="224">
        <f>ROUND(I374*H374,2)</f>
        <v>0</v>
      </c>
      <c r="BL374" s="17" t="s">
        <v>149</v>
      </c>
      <c r="BM374" s="223" t="s">
        <v>611</v>
      </c>
    </row>
    <row r="375" spans="1:47" s="2" customFormat="1" ht="12">
      <c r="A375" s="38"/>
      <c r="B375" s="39"/>
      <c r="C375" s="40"/>
      <c r="D375" s="225" t="s">
        <v>151</v>
      </c>
      <c r="E375" s="40"/>
      <c r="F375" s="226" t="s">
        <v>612</v>
      </c>
      <c r="G375" s="40"/>
      <c r="H375" s="40"/>
      <c r="I375" s="227"/>
      <c r="J375" s="40"/>
      <c r="K375" s="40"/>
      <c r="L375" s="44"/>
      <c r="M375" s="228"/>
      <c r="N375" s="229"/>
      <c r="O375" s="84"/>
      <c r="P375" s="84"/>
      <c r="Q375" s="84"/>
      <c r="R375" s="84"/>
      <c r="S375" s="84"/>
      <c r="T375" s="85"/>
      <c r="U375" s="38"/>
      <c r="V375" s="38"/>
      <c r="W375" s="38"/>
      <c r="X375" s="38"/>
      <c r="Y375" s="38"/>
      <c r="Z375" s="38"/>
      <c r="AA375" s="38"/>
      <c r="AB375" s="38"/>
      <c r="AC375" s="38"/>
      <c r="AD375" s="38"/>
      <c r="AE375" s="38"/>
      <c r="AT375" s="17" t="s">
        <v>151</v>
      </c>
      <c r="AU375" s="17" t="s">
        <v>80</v>
      </c>
    </row>
    <row r="376" spans="1:47" s="2" customFormat="1" ht="12">
      <c r="A376" s="38"/>
      <c r="B376" s="39"/>
      <c r="C376" s="40"/>
      <c r="D376" s="225" t="s">
        <v>153</v>
      </c>
      <c r="E376" s="40"/>
      <c r="F376" s="230" t="s">
        <v>613</v>
      </c>
      <c r="G376" s="40"/>
      <c r="H376" s="40"/>
      <c r="I376" s="227"/>
      <c r="J376" s="40"/>
      <c r="K376" s="40"/>
      <c r="L376" s="44"/>
      <c r="M376" s="228"/>
      <c r="N376" s="229"/>
      <c r="O376" s="84"/>
      <c r="P376" s="84"/>
      <c r="Q376" s="84"/>
      <c r="R376" s="84"/>
      <c r="S376" s="84"/>
      <c r="T376" s="85"/>
      <c r="U376" s="38"/>
      <c r="V376" s="38"/>
      <c r="W376" s="38"/>
      <c r="X376" s="38"/>
      <c r="Y376" s="38"/>
      <c r="Z376" s="38"/>
      <c r="AA376" s="38"/>
      <c r="AB376" s="38"/>
      <c r="AC376" s="38"/>
      <c r="AD376" s="38"/>
      <c r="AE376" s="38"/>
      <c r="AT376" s="17" t="s">
        <v>153</v>
      </c>
      <c r="AU376" s="17" t="s">
        <v>80</v>
      </c>
    </row>
    <row r="377" spans="1:63" s="12" customFormat="1" ht="22.8" customHeight="1">
      <c r="A377" s="12"/>
      <c r="B377" s="196"/>
      <c r="C377" s="197"/>
      <c r="D377" s="198" t="s">
        <v>70</v>
      </c>
      <c r="E377" s="210" t="s">
        <v>614</v>
      </c>
      <c r="F377" s="210" t="s">
        <v>615</v>
      </c>
      <c r="G377" s="197"/>
      <c r="H377" s="197"/>
      <c r="I377" s="200"/>
      <c r="J377" s="211">
        <f>BK377</f>
        <v>0</v>
      </c>
      <c r="K377" s="197"/>
      <c r="L377" s="202"/>
      <c r="M377" s="203"/>
      <c r="N377" s="204"/>
      <c r="O377" s="204"/>
      <c r="P377" s="205">
        <f>SUM(P378:P380)</f>
        <v>0</v>
      </c>
      <c r="Q377" s="204"/>
      <c r="R377" s="205">
        <f>SUM(R378:R380)</f>
        <v>0</v>
      </c>
      <c r="S377" s="204"/>
      <c r="T377" s="206">
        <f>SUM(T378:T380)</f>
        <v>0</v>
      </c>
      <c r="U377" s="12"/>
      <c r="V377" s="12"/>
      <c r="W377" s="12"/>
      <c r="X377" s="12"/>
      <c r="Y377" s="12"/>
      <c r="Z377" s="12"/>
      <c r="AA377" s="12"/>
      <c r="AB377" s="12"/>
      <c r="AC377" s="12"/>
      <c r="AD377" s="12"/>
      <c r="AE377" s="12"/>
      <c r="AR377" s="207" t="s">
        <v>78</v>
      </c>
      <c r="AT377" s="208" t="s">
        <v>70</v>
      </c>
      <c r="AU377" s="208" t="s">
        <v>78</v>
      </c>
      <c r="AY377" s="207" t="s">
        <v>142</v>
      </c>
      <c r="BK377" s="209">
        <f>SUM(BK378:BK380)</f>
        <v>0</v>
      </c>
    </row>
    <row r="378" spans="1:65" s="2" customFormat="1" ht="24.15" customHeight="1">
      <c r="A378" s="38"/>
      <c r="B378" s="39"/>
      <c r="C378" s="212" t="s">
        <v>616</v>
      </c>
      <c r="D378" s="212" t="s">
        <v>144</v>
      </c>
      <c r="E378" s="213" t="s">
        <v>617</v>
      </c>
      <c r="F378" s="214" t="s">
        <v>618</v>
      </c>
      <c r="G378" s="215" t="s">
        <v>248</v>
      </c>
      <c r="H378" s="216">
        <v>4432.705</v>
      </c>
      <c r="I378" s="217"/>
      <c r="J378" s="218">
        <f>ROUND(I378*H378,2)</f>
        <v>0</v>
      </c>
      <c r="K378" s="214" t="s">
        <v>148</v>
      </c>
      <c r="L378" s="44"/>
      <c r="M378" s="219" t="s">
        <v>19</v>
      </c>
      <c r="N378" s="220" t="s">
        <v>42</v>
      </c>
      <c r="O378" s="84"/>
      <c r="P378" s="221">
        <f>O378*H378</f>
        <v>0</v>
      </c>
      <c r="Q378" s="221">
        <v>0</v>
      </c>
      <c r="R378" s="221">
        <f>Q378*H378</f>
        <v>0</v>
      </c>
      <c r="S378" s="221">
        <v>0</v>
      </c>
      <c r="T378" s="222">
        <f>S378*H378</f>
        <v>0</v>
      </c>
      <c r="U378" s="38"/>
      <c r="V378" s="38"/>
      <c r="W378" s="38"/>
      <c r="X378" s="38"/>
      <c r="Y378" s="38"/>
      <c r="Z378" s="38"/>
      <c r="AA378" s="38"/>
      <c r="AB378" s="38"/>
      <c r="AC378" s="38"/>
      <c r="AD378" s="38"/>
      <c r="AE378" s="38"/>
      <c r="AR378" s="223" t="s">
        <v>149</v>
      </c>
      <c r="AT378" s="223" t="s">
        <v>144</v>
      </c>
      <c r="AU378" s="223" t="s">
        <v>80</v>
      </c>
      <c r="AY378" s="17" t="s">
        <v>142</v>
      </c>
      <c r="BE378" s="224">
        <f>IF(N378="základní",J378,0)</f>
        <v>0</v>
      </c>
      <c r="BF378" s="224">
        <f>IF(N378="snížená",J378,0)</f>
        <v>0</v>
      </c>
      <c r="BG378" s="224">
        <f>IF(N378="zákl. přenesená",J378,0)</f>
        <v>0</v>
      </c>
      <c r="BH378" s="224">
        <f>IF(N378="sníž. přenesená",J378,0)</f>
        <v>0</v>
      </c>
      <c r="BI378" s="224">
        <f>IF(N378="nulová",J378,0)</f>
        <v>0</v>
      </c>
      <c r="BJ378" s="17" t="s">
        <v>78</v>
      </c>
      <c r="BK378" s="224">
        <f>ROUND(I378*H378,2)</f>
        <v>0</v>
      </c>
      <c r="BL378" s="17" t="s">
        <v>149</v>
      </c>
      <c r="BM378" s="223" t="s">
        <v>619</v>
      </c>
    </row>
    <row r="379" spans="1:47" s="2" customFormat="1" ht="12">
      <c r="A379" s="38"/>
      <c r="B379" s="39"/>
      <c r="C379" s="40"/>
      <c r="D379" s="225" t="s">
        <v>151</v>
      </c>
      <c r="E379" s="40"/>
      <c r="F379" s="226" t="s">
        <v>620</v>
      </c>
      <c r="G379" s="40"/>
      <c r="H379" s="40"/>
      <c r="I379" s="227"/>
      <c r="J379" s="40"/>
      <c r="K379" s="40"/>
      <c r="L379" s="44"/>
      <c r="M379" s="228"/>
      <c r="N379" s="229"/>
      <c r="O379" s="84"/>
      <c r="P379" s="84"/>
      <c r="Q379" s="84"/>
      <c r="R379" s="84"/>
      <c r="S379" s="84"/>
      <c r="T379" s="85"/>
      <c r="U379" s="38"/>
      <c r="V379" s="38"/>
      <c r="W379" s="38"/>
      <c r="X379" s="38"/>
      <c r="Y379" s="38"/>
      <c r="Z379" s="38"/>
      <c r="AA379" s="38"/>
      <c r="AB379" s="38"/>
      <c r="AC379" s="38"/>
      <c r="AD379" s="38"/>
      <c r="AE379" s="38"/>
      <c r="AT379" s="17" t="s">
        <v>151</v>
      </c>
      <c r="AU379" s="17" t="s">
        <v>80</v>
      </c>
    </row>
    <row r="380" spans="1:47" s="2" customFormat="1" ht="12">
      <c r="A380" s="38"/>
      <c r="B380" s="39"/>
      <c r="C380" s="40"/>
      <c r="D380" s="225" t="s">
        <v>153</v>
      </c>
      <c r="E380" s="40"/>
      <c r="F380" s="230" t="s">
        <v>621</v>
      </c>
      <c r="G380" s="40"/>
      <c r="H380" s="40"/>
      <c r="I380" s="227"/>
      <c r="J380" s="40"/>
      <c r="K380" s="40"/>
      <c r="L380" s="44"/>
      <c r="M380" s="263"/>
      <c r="N380" s="264"/>
      <c r="O380" s="265"/>
      <c r="P380" s="265"/>
      <c r="Q380" s="265"/>
      <c r="R380" s="265"/>
      <c r="S380" s="265"/>
      <c r="T380" s="266"/>
      <c r="U380" s="38"/>
      <c r="V380" s="38"/>
      <c r="W380" s="38"/>
      <c r="X380" s="38"/>
      <c r="Y380" s="38"/>
      <c r="Z380" s="38"/>
      <c r="AA380" s="38"/>
      <c r="AB380" s="38"/>
      <c r="AC380" s="38"/>
      <c r="AD380" s="38"/>
      <c r="AE380" s="38"/>
      <c r="AT380" s="17" t="s">
        <v>153</v>
      </c>
      <c r="AU380" s="17" t="s">
        <v>80</v>
      </c>
    </row>
    <row r="381" spans="1:31" s="2" customFormat="1" ht="6.95" customHeight="1">
      <c r="A381" s="38"/>
      <c r="B381" s="59"/>
      <c r="C381" s="60"/>
      <c r="D381" s="60"/>
      <c r="E381" s="60"/>
      <c r="F381" s="60"/>
      <c r="G381" s="60"/>
      <c r="H381" s="60"/>
      <c r="I381" s="60"/>
      <c r="J381" s="60"/>
      <c r="K381" s="60"/>
      <c r="L381" s="44"/>
      <c r="M381" s="38"/>
      <c r="O381" s="38"/>
      <c r="P381" s="38"/>
      <c r="Q381" s="38"/>
      <c r="R381" s="38"/>
      <c r="S381" s="38"/>
      <c r="T381" s="38"/>
      <c r="U381" s="38"/>
      <c r="V381" s="38"/>
      <c r="W381" s="38"/>
      <c r="X381" s="38"/>
      <c r="Y381" s="38"/>
      <c r="Z381" s="38"/>
      <c r="AA381" s="38"/>
      <c r="AB381" s="38"/>
      <c r="AC381" s="38"/>
      <c r="AD381" s="38"/>
      <c r="AE381" s="38"/>
    </row>
  </sheetData>
  <sheetProtection password="CC35" sheet="1" objects="1" scenarios="1" formatColumns="0" formatRows="0" autoFilter="0"/>
  <autoFilter ref="C93:K380"/>
  <mergeCells count="12">
    <mergeCell ref="E7:H7"/>
    <mergeCell ref="E9:H9"/>
    <mergeCell ref="E11:H11"/>
    <mergeCell ref="E20:H20"/>
    <mergeCell ref="E29:H29"/>
    <mergeCell ref="E50:H50"/>
    <mergeCell ref="E52:H52"/>
    <mergeCell ref="E54:H54"/>
    <mergeCell ref="E82:H82"/>
    <mergeCell ref="E84:H84"/>
    <mergeCell ref="E86:H8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7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88</v>
      </c>
    </row>
    <row r="3" spans="2:46" s="1" customFormat="1" ht="6.95" customHeight="1">
      <c r="B3" s="138"/>
      <c r="C3" s="139"/>
      <c r="D3" s="139"/>
      <c r="E3" s="139"/>
      <c r="F3" s="139"/>
      <c r="G3" s="139"/>
      <c r="H3" s="139"/>
      <c r="I3" s="139"/>
      <c r="J3" s="139"/>
      <c r="K3" s="139"/>
      <c r="L3" s="20"/>
      <c r="AT3" s="17" t="s">
        <v>80</v>
      </c>
    </row>
    <row r="4" spans="2:46" s="1" customFormat="1" ht="24.95" customHeight="1">
      <c r="B4" s="20"/>
      <c r="D4" s="140" t="s">
        <v>107</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Soubor staveb společných zařízení v k. ú. Třebom</v>
      </c>
      <c r="F7" s="142"/>
      <c r="G7" s="142"/>
      <c r="H7" s="142"/>
      <c r="L7" s="20"/>
    </row>
    <row r="8" spans="2:12" s="1" customFormat="1" ht="12" customHeight="1">
      <c r="B8" s="20"/>
      <c r="D8" s="142" t="s">
        <v>108</v>
      </c>
      <c r="L8" s="20"/>
    </row>
    <row r="9" spans="1:31" s="2" customFormat="1" ht="16.5" customHeight="1">
      <c r="A9" s="38"/>
      <c r="B9" s="44"/>
      <c r="C9" s="38"/>
      <c r="D9" s="38"/>
      <c r="E9" s="143" t="s">
        <v>109</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110</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16.5" customHeight="1">
      <c r="A11" s="38"/>
      <c r="B11" s="44"/>
      <c r="C11" s="38"/>
      <c r="D11" s="38"/>
      <c r="E11" s="145" t="s">
        <v>622</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18</v>
      </c>
      <c r="E13" s="38"/>
      <c r="F13" s="133" t="s">
        <v>19</v>
      </c>
      <c r="G13" s="38"/>
      <c r="H13" s="38"/>
      <c r="I13" s="142" t="s">
        <v>20</v>
      </c>
      <c r="J13" s="133" t="s">
        <v>19</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21</v>
      </c>
      <c r="E14" s="38"/>
      <c r="F14" s="133" t="s">
        <v>22</v>
      </c>
      <c r="G14" s="38"/>
      <c r="H14" s="38"/>
      <c r="I14" s="142" t="s">
        <v>23</v>
      </c>
      <c r="J14" s="146" t="str">
        <f>'Rekapitulace stavby'!AN8</f>
        <v>15. 10. 2020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25</v>
      </c>
      <c r="E16" s="38"/>
      <c r="F16" s="38"/>
      <c r="G16" s="38"/>
      <c r="H16" s="38"/>
      <c r="I16" s="142" t="s">
        <v>26</v>
      </c>
      <c r="J16" s="133" t="s">
        <v>19</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27</v>
      </c>
      <c r="F17" s="38"/>
      <c r="G17" s="38"/>
      <c r="H17" s="38"/>
      <c r="I17" s="142" t="s">
        <v>28</v>
      </c>
      <c r="J17" s="133" t="s">
        <v>19</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29</v>
      </c>
      <c r="E19" s="38"/>
      <c r="F19" s="38"/>
      <c r="G19" s="38"/>
      <c r="H19" s="38"/>
      <c r="I19" s="142" t="s">
        <v>26</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28</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31</v>
      </c>
      <c r="E22" s="38"/>
      <c r="F22" s="38"/>
      <c r="G22" s="38"/>
      <c r="H22" s="38"/>
      <c r="I22" s="142" t="s">
        <v>26</v>
      </c>
      <c r="J22" s="133" t="s">
        <v>19</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
        <v>112</v>
      </c>
      <c r="F23" s="38"/>
      <c r="G23" s="38"/>
      <c r="H23" s="38"/>
      <c r="I23" s="142" t="s">
        <v>28</v>
      </c>
      <c r="J23" s="133" t="s">
        <v>19</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34</v>
      </c>
      <c r="E25" s="38"/>
      <c r="F25" s="38"/>
      <c r="G25" s="38"/>
      <c r="H25" s="38"/>
      <c r="I25" s="142" t="s">
        <v>26</v>
      </c>
      <c r="J25" s="133" t="s">
        <v>19</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
        <v>113</v>
      </c>
      <c r="F26" s="38"/>
      <c r="G26" s="38"/>
      <c r="H26" s="38"/>
      <c r="I26" s="142" t="s">
        <v>28</v>
      </c>
      <c r="J26" s="133" t="s">
        <v>19</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35</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19</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37</v>
      </c>
      <c r="E32" s="38"/>
      <c r="F32" s="38"/>
      <c r="G32" s="38"/>
      <c r="H32" s="38"/>
      <c r="I32" s="38"/>
      <c r="J32" s="153">
        <f>ROUND(J93,2)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39</v>
      </c>
      <c r="G34" s="38"/>
      <c r="H34" s="38"/>
      <c r="I34" s="154" t="s">
        <v>38</v>
      </c>
      <c r="J34" s="154" t="s">
        <v>40</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41</v>
      </c>
      <c r="E35" s="142" t="s">
        <v>42</v>
      </c>
      <c r="F35" s="156">
        <f>ROUND((SUM(BE93:BE372)),2)</f>
        <v>0</v>
      </c>
      <c r="G35" s="38"/>
      <c r="H35" s="38"/>
      <c r="I35" s="157">
        <v>0.21</v>
      </c>
      <c r="J35" s="156">
        <f>ROUND(((SUM(BE93:BE372))*I35),2)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43</v>
      </c>
      <c r="F36" s="156">
        <f>ROUND((SUM(BF93:BF372)),2)</f>
        <v>0</v>
      </c>
      <c r="G36" s="38"/>
      <c r="H36" s="38"/>
      <c r="I36" s="157">
        <v>0.15</v>
      </c>
      <c r="J36" s="156">
        <f>ROUND(((SUM(BF93:BF372))*I36),2)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44</v>
      </c>
      <c r="F37" s="156">
        <f>ROUND((SUM(BG93:BG372)),2)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45</v>
      </c>
      <c r="F38" s="156">
        <f>ROUND((SUM(BH93:BH372)),2)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46</v>
      </c>
      <c r="F39" s="156">
        <f>ROUND((SUM(BI93:BI372)),2)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47</v>
      </c>
      <c r="E41" s="160"/>
      <c r="F41" s="160"/>
      <c r="G41" s="161" t="s">
        <v>48</v>
      </c>
      <c r="H41" s="162" t="s">
        <v>49</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114</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Soubor staveb společných zařízení v k. ú. Třebom</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108</v>
      </c>
      <c r="D51" s="22"/>
      <c r="E51" s="22"/>
      <c r="F51" s="22"/>
      <c r="G51" s="22"/>
      <c r="H51" s="22"/>
      <c r="I51" s="22"/>
      <c r="J51" s="22"/>
      <c r="K51" s="22"/>
      <c r="L51" s="20"/>
    </row>
    <row r="52" spans="1:31" s="2" customFormat="1" ht="16.5" customHeight="1">
      <c r="A52" s="38"/>
      <c r="B52" s="39"/>
      <c r="C52" s="40"/>
      <c r="D52" s="40"/>
      <c r="E52" s="169" t="s">
        <v>109</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110</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16.5" customHeight="1">
      <c r="A54" s="38"/>
      <c r="B54" s="39"/>
      <c r="C54" s="40"/>
      <c r="D54" s="40"/>
      <c r="E54" s="69" t="str">
        <f>E11</f>
        <v>2917-17-1-2 - SO-02 Polní cesta CH3</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21</v>
      </c>
      <c r="D56" s="40"/>
      <c r="E56" s="40"/>
      <c r="F56" s="27" t="str">
        <f>F14</f>
        <v>Brno</v>
      </c>
      <c r="G56" s="40"/>
      <c r="H56" s="40"/>
      <c r="I56" s="32" t="s">
        <v>23</v>
      </c>
      <c r="J56" s="72" t="str">
        <f>IF(J14="","",J14)</f>
        <v>15. 10. 2020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15.15" customHeight="1">
      <c r="A58" s="38"/>
      <c r="B58" s="39"/>
      <c r="C58" s="32" t="s">
        <v>25</v>
      </c>
      <c r="D58" s="40"/>
      <c r="E58" s="40"/>
      <c r="F58" s="27" t="str">
        <f>E17</f>
        <v>SPÚ ČR</v>
      </c>
      <c r="G58" s="40"/>
      <c r="H58" s="40"/>
      <c r="I58" s="32" t="s">
        <v>31</v>
      </c>
      <c r="J58" s="36" t="str">
        <f>E23</f>
        <v>Ing. Jiří Hermany</v>
      </c>
      <c r="K58" s="40"/>
      <c r="L58" s="144"/>
      <c r="S58" s="38"/>
      <c r="T58" s="38"/>
      <c r="U58" s="38"/>
      <c r="V58" s="38"/>
      <c r="W58" s="38"/>
      <c r="X58" s="38"/>
      <c r="Y58" s="38"/>
      <c r="Z58" s="38"/>
      <c r="AA58" s="38"/>
      <c r="AB58" s="38"/>
      <c r="AC58" s="38"/>
      <c r="AD58" s="38"/>
      <c r="AE58" s="38"/>
    </row>
    <row r="59" spans="1:31" s="2" customFormat="1" ht="25.65" customHeight="1">
      <c r="A59" s="38"/>
      <c r="B59" s="39"/>
      <c r="C59" s="32" t="s">
        <v>29</v>
      </c>
      <c r="D59" s="40"/>
      <c r="E59" s="40"/>
      <c r="F59" s="27" t="str">
        <f>IF(E20="","",E20)</f>
        <v>Vyplň údaj</v>
      </c>
      <c r="G59" s="40"/>
      <c r="H59" s="40"/>
      <c r="I59" s="32" t="s">
        <v>34</v>
      </c>
      <c r="J59" s="36" t="str">
        <f>E26</f>
        <v>Agroprojekt PSO, s.r.o.</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115</v>
      </c>
      <c r="D61" s="171"/>
      <c r="E61" s="171"/>
      <c r="F61" s="171"/>
      <c r="G61" s="171"/>
      <c r="H61" s="171"/>
      <c r="I61" s="171"/>
      <c r="J61" s="172" t="s">
        <v>116</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69</v>
      </c>
      <c r="D63" s="40"/>
      <c r="E63" s="40"/>
      <c r="F63" s="40"/>
      <c r="G63" s="40"/>
      <c r="H63" s="40"/>
      <c r="I63" s="40"/>
      <c r="J63" s="102">
        <f>J93</f>
        <v>0</v>
      </c>
      <c r="K63" s="40"/>
      <c r="L63" s="144"/>
      <c r="S63" s="38"/>
      <c r="T63" s="38"/>
      <c r="U63" s="38"/>
      <c r="V63" s="38"/>
      <c r="W63" s="38"/>
      <c r="X63" s="38"/>
      <c r="Y63" s="38"/>
      <c r="Z63" s="38"/>
      <c r="AA63" s="38"/>
      <c r="AB63" s="38"/>
      <c r="AC63" s="38"/>
      <c r="AD63" s="38"/>
      <c r="AE63" s="38"/>
      <c r="AU63" s="17" t="s">
        <v>117</v>
      </c>
    </row>
    <row r="64" spans="1:31" s="9" customFormat="1" ht="24.95" customHeight="1">
      <c r="A64" s="9"/>
      <c r="B64" s="174"/>
      <c r="C64" s="175"/>
      <c r="D64" s="176" t="s">
        <v>118</v>
      </c>
      <c r="E64" s="177"/>
      <c r="F64" s="177"/>
      <c r="G64" s="177"/>
      <c r="H64" s="177"/>
      <c r="I64" s="177"/>
      <c r="J64" s="178">
        <f>J94</f>
        <v>0</v>
      </c>
      <c r="K64" s="175"/>
      <c r="L64" s="179"/>
      <c r="S64" s="9"/>
      <c r="T64" s="9"/>
      <c r="U64" s="9"/>
      <c r="V64" s="9"/>
      <c r="W64" s="9"/>
      <c r="X64" s="9"/>
      <c r="Y64" s="9"/>
      <c r="Z64" s="9"/>
      <c r="AA64" s="9"/>
      <c r="AB64" s="9"/>
      <c r="AC64" s="9"/>
      <c r="AD64" s="9"/>
      <c r="AE64" s="9"/>
    </row>
    <row r="65" spans="1:31" s="10" customFormat="1" ht="19.9" customHeight="1">
      <c r="A65" s="10"/>
      <c r="B65" s="180"/>
      <c r="C65" s="125"/>
      <c r="D65" s="181" t="s">
        <v>119</v>
      </c>
      <c r="E65" s="182"/>
      <c r="F65" s="182"/>
      <c r="G65" s="182"/>
      <c r="H65" s="182"/>
      <c r="I65" s="182"/>
      <c r="J65" s="183">
        <f>J95</f>
        <v>0</v>
      </c>
      <c r="K65" s="125"/>
      <c r="L65" s="184"/>
      <c r="S65" s="10"/>
      <c r="T65" s="10"/>
      <c r="U65" s="10"/>
      <c r="V65" s="10"/>
      <c r="W65" s="10"/>
      <c r="X65" s="10"/>
      <c r="Y65" s="10"/>
      <c r="Z65" s="10"/>
      <c r="AA65" s="10"/>
      <c r="AB65" s="10"/>
      <c r="AC65" s="10"/>
      <c r="AD65" s="10"/>
      <c r="AE65" s="10"/>
    </row>
    <row r="66" spans="1:31" s="10" customFormat="1" ht="19.9" customHeight="1">
      <c r="A66" s="10"/>
      <c r="B66" s="180"/>
      <c r="C66" s="125"/>
      <c r="D66" s="181" t="s">
        <v>120</v>
      </c>
      <c r="E66" s="182"/>
      <c r="F66" s="182"/>
      <c r="G66" s="182"/>
      <c r="H66" s="182"/>
      <c r="I66" s="182"/>
      <c r="J66" s="183">
        <f>J272</f>
        <v>0</v>
      </c>
      <c r="K66" s="125"/>
      <c r="L66" s="184"/>
      <c r="S66" s="10"/>
      <c r="T66" s="10"/>
      <c r="U66" s="10"/>
      <c r="V66" s="10"/>
      <c r="W66" s="10"/>
      <c r="X66" s="10"/>
      <c r="Y66" s="10"/>
      <c r="Z66" s="10"/>
      <c r="AA66" s="10"/>
      <c r="AB66" s="10"/>
      <c r="AC66" s="10"/>
      <c r="AD66" s="10"/>
      <c r="AE66" s="10"/>
    </row>
    <row r="67" spans="1:31" s="10" customFormat="1" ht="19.9" customHeight="1">
      <c r="A67" s="10"/>
      <c r="B67" s="180"/>
      <c r="C67" s="125"/>
      <c r="D67" s="181" t="s">
        <v>121</v>
      </c>
      <c r="E67" s="182"/>
      <c r="F67" s="182"/>
      <c r="G67" s="182"/>
      <c r="H67" s="182"/>
      <c r="I67" s="182"/>
      <c r="J67" s="183">
        <f>J287</f>
        <v>0</v>
      </c>
      <c r="K67" s="125"/>
      <c r="L67" s="184"/>
      <c r="S67" s="10"/>
      <c r="T67" s="10"/>
      <c r="U67" s="10"/>
      <c r="V67" s="10"/>
      <c r="W67" s="10"/>
      <c r="X67" s="10"/>
      <c r="Y67" s="10"/>
      <c r="Z67" s="10"/>
      <c r="AA67" s="10"/>
      <c r="AB67" s="10"/>
      <c r="AC67" s="10"/>
      <c r="AD67" s="10"/>
      <c r="AE67" s="10"/>
    </row>
    <row r="68" spans="1:31" s="10" customFormat="1" ht="19.9" customHeight="1">
      <c r="A68" s="10"/>
      <c r="B68" s="180"/>
      <c r="C68" s="125"/>
      <c r="D68" s="181" t="s">
        <v>123</v>
      </c>
      <c r="E68" s="182"/>
      <c r="F68" s="182"/>
      <c r="G68" s="182"/>
      <c r="H68" s="182"/>
      <c r="I68" s="182"/>
      <c r="J68" s="183">
        <f>J295</f>
        <v>0</v>
      </c>
      <c r="K68" s="125"/>
      <c r="L68" s="184"/>
      <c r="S68" s="10"/>
      <c r="T68" s="10"/>
      <c r="U68" s="10"/>
      <c r="V68" s="10"/>
      <c r="W68" s="10"/>
      <c r="X68" s="10"/>
      <c r="Y68" s="10"/>
      <c r="Z68" s="10"/>
      <c r="AA68" s="10"/>
      <c r="AB68" s="10"/>
      <c r="AC68" s="10"/>
      <c r="AD68" s="10"/>
      <c r="AE68" s="10"/>
    </row>
    <row r="69" spans="1:31" s="10" customFormat="1" ht="19.9" customHeight="1">
      <c r="A69" s="10"/>
      <c r="B69" s="180"/>
      <c r="C69" s="125"/>
      <c r="D69" s="181" t="s">
        <v>623</v>
      </c>
      <c r="E69" s="182"/>
      <c r="F69" s="182"/>
      <c r="G69" s="182"/>
      <c r="H69" s="182"/>
      <c r="I69" s="182"/>
      <c r="J69" s="183">
        <f>J335</f>
        <v>0</v>
      </c>
      <c r="K69" s="125"/>
      <c r="L69" s="184"/>
      <c r="S69" s="10"/>
      <c r="T69" s="10"/>
      <c r="U69" s="10"/>
      <c r="V69" s="10"/>
      <c r="W69" s="10"/>
      <c r="X69" s="10"/>
      <c r="Y69" s="10"/>
      <c r="Z69" s="10"/>
      <c r="AA69" s="10"/>
      <c r="AB69" s="10"/>
      <c r="AC69" s="10"/>
      <c r="AD69" s="10"/>
      <c r="AE69" s="10"/>
    </row>
    <row r="70" spans="1:31" s="10" customFormat="1" ht="19.9" customHeight="1">
      <c r="A70" s="10"/>
      <c r="B70" s="180"/>
      <c r="C70" s="125"/>
      <c r="D70" s="181" t="s">
        <v>125</v>
      </c>
      <c r="E70" s="182"/>
      <c r="F70" s="182"/>
      <c r="G70" s="182"/>
      <c r="H70" s="182"/>
      <c r="I70" s="182"/>
      <c r="J70" s="183">
        <f>J345</f>
        <v>0</v>
      </c>
      <c r="K70" s="125"/>
      <c r="L70" s="184"/>
      <c r="S70" s="10"/>
      <c r="T70" s="10"/>
      <c r="U70" s="10"/>
      <c r="V70" s="10"/>
      <c r="W70" s="10"/>
      <c r="X70" s="10"/>
      <c r="Y70" s="10"/>
      <c r="Z70" s="10"/>
      <c r="AA70" s="10"/>
      <c r="AB70" s="10"/>
      <c r="AC70" s="10"/>
      <c r="AD70" s="10"/>
      <c r="AE70" s="10"/>
    </row>
    <row r="71" spans="1:31" s="10" customFormat="1" ht="19.9" customHeight="1">
      <c r="A71" s="10"/>
      <c r="B71" s="180"/>
      <c r="C71" s="125"/>
      <c r="D71" s="181" t="s">
        <v>126</v>
      </c>
      <c r="E71" s="182"/>
      <c r="F71" s="182"/>
      <c r="G71" s="182"/>
      <c r="H71" s="182"/>
      <c r="I71" s="182"/>
      <c r="J71" s="183">
        <f>J369</f>
        <v>0</v>
      </c>
      <c r="K71" s="125"/>
      <c r="L71" s="184"/>
      <c r="S71" s="10"/>
      <c r="T71" s="10"/>
      <c r="U71" s="10"/>
      <c r="V71" s="10"/>
      <c r="W71" s="10"/>
      <c r="X71" s="10"/>
      <c r="Y71" s="10"/>
      <c r="Z71" s="10"/>
      <c r="AA71" s="10"/>
      <c r="AB71" s="10"/>
      <c r="AC71" s="10"/>
      <c r="AD71" s="10"/>
      <c r="AE71" s="10"/>
    </row>
    <row r="72" spans="1:31" s="2" customFormat="1" ht="21.8" customHeight="1">
      <c r="A72" s="38"/>
      <c r="B72" s="39"/>
      <c r="C72" s="40"/>
      <c r="D72" s="40"/>
      <c r="E72" s="40"/>
      <c r="F72" s="40"/>
      <c r="G72" s="40"/>
      <c r="H72" s="40"/>
      <c r="I72" s="40"/>
      <c r="J72" s="40"/>
      <c r="K72" s="40"/>
      <c r="L72" s="144"/>
      <c r="S72" s="38"/>
      <c r="T72" s="38"/>
      <c r="U72" s="38"/>
      <c r="V72" s="38"/>
      <c r="W72" s="38"/>
      <c r="X72" s="38"/>
      <c r="Y72" s="38"/>
      <c r="Z72" s="38"/>
      <c r="AA72" s="38"/>
      <c r="AB72" s="38"/>
      <c r="AC72" s="38"/>
      <c r="AD72" s="38"/>
      <c r="AE72" s="38"/>
    </row>
    <row r="73" spans="1:31" s="2" customFormat="1" ht="6.95" customHeight="1">
      <c r="A73" s="38"/>
      <c r="B73" s="59"/>
      <c r="C73" s="60"/>
      <c r="D73" s="60"/>
      <c r="E73" s="60"/>
      <c r="F73" s="60"/>
      <c r="G73" s="60"/>
      <c r="H73" s="60"/>
      <c r="I73" s="60"/>
      <c r="J73" s="60"/>
      <c r="K73" s="60"/>
      <c r="L73" s="144"/>
      <c r="S73" s="38"/>
      <c r="T73" s="38"/>
      <c r="U73" s="38"/>
      <c r="V73" s="38"/>
      <c r="W73" s="38"/>
      <c r="X73" s="38"/>
      <c r="Y73" s="38"/>
      <c r="Z73" s="38"/>
      <c r="AA73" s="38"/>
      <c r="AB73" s="38"/>
      <c r="AC73" s="38"/>
      <c r="AD73" s="38"/>
      <c r="AE73" s="38"/>
    </row>
    <row r="77" spans="1:31" s="2" customFormat="1" ht="6.95" customHeight="1">
      <c r="A77" s="38"/>
      <c r="B77" s="61"/>
      <c r="C77" s="62"/>
      <c r="D77" s="62"/>
      <c r="E77" s="62"/>
      <c r="F77" s="62"/>
      <c r="G77" s="62"/>
      <c r="H77" s="62"/>
      <c r="I77" s="62"/>
      <c r="J77" s="62"/>
      <c r="K77" s="62"/>
      <c r="L77" s="144"/>
      <c r="S77" s="38"/>
      <c r="T77" s="38"/>
      <c r="U77" s="38"/>
      <c r="V77" s="38"/>
      <c r="W77" s="38"/>
      <c r="X77" s="38"/>
      <c r="Y77" s="38"/>
      <c r="Z77" s="38"/>
      <c r="AA77" s="38"/>
      <c r="AB77" s="38"/>
      <c r="AC77" s="38"/>
      <c r="AD77" s="38"/>
      <c r="AE77" s="38"/>
    </row>
    <row r="78" spans="1:31" s="2" customFormat="1" ht="24.95" customHeight="1">
      <c r="A78" s="38"/>
      <c r="B78" s="39"/>
      <c r="C78" s="23" t="s">
        <v>127</v>
      </c>
      <c r="D78" s="40"/>
      <c r="E78" s="40"/>
      <c r="F78" s="40"/>
      <c r="G78" s="40"/>
      <c r="H78" s="40"/>
      <c r="I78" s="40"/>
      <c r="J78" s="40"/>
      <c r="K78" s="40"/>
      <c r="L78" s="144"/>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40"/>
      <c r="J79" s="40"/>
      <c r="K79" s="40"/>
      <c r="L79" s="144"/>
      <c r="S79" s="38"/>
      <c r="T79" s="38"/>
      <c r="U79" s="38"/>
      <c r="V79" s="38"/>
      <c r="W79" s="38"/>
      <c r="X79" s="38"/>
      <c r="Y79" s="38"/>
      <c r="Z79" s="38"/>
      <c r="AA79" s="38"/>
      <c r="AB79" s="38"/>
      <c r="AC79" s="38"/>
      <c r="AD79" s="38"/>
      <c r="AE79" s="38"/>
    </row>
    <row r="80" spans="1:31" s="2" customFormat="1" ht="12" customHeight="1">
      <c r="A80" s="38"/>
      <c r="B80" s="39"/>
      <c r="C80" s="32" t="s">
        <v>16</v>
      </c>
      <c r="D80" s="40"/>
      <c r="E80" s="40"/>
      <c r="F80" s="40"/>
      <c r="G80" s="40"/>
      <c r="H80" s="40"/>
      <c r="I80" s="40"/>
      <c r="J80" s="40"/>
      <c r="K80" s="40"/>
      <c r="L80" s="144"/>
      <c r="S80" s="38"/>
      <c r="T80" s="38"/>
      <c r="U80" s="38"/>
      <c r="V80" s="38"/>
      <c r="W80" s="38"/>
      <c r="X80" s="38"/>
      <c r="Y80" s="38"/>
      <c r="Z80" s="38"/>
      <c r="AA80" s="38"/>
      <c r="AB80" s="38"/>
      <c r="AC80" s="38"/>
      <c r="AD80" s="38"/>
      <c r="AE80" s="38"/>
    </row>
    <row r="81" spans="1:31" s="2" customFormat="1" ht="16.5" customHeight="1">
      <c r="A81" s="38"/>
      <c r="B81" s="39"/>
      <c r="C81" s="40"/>
      <c r="D81" s="40"/>
      <c r="E81" s="169" t="str">
        <f>E7</f>
        <v>Soubor staveb společných zařízení v k. ú. Třebom</v>
      </c>
      <c r="F81" s="32"/>
      <c r="G81" s="32"/>
      <c r="H81" s="32"/>
      <c r="I81" s="40"/>
      <c r="J81" s="40"/>
      <c r="K81" s="40"/>
      <c r="L81" s="144"/>
      <c r="S81" s="38"/>
      <c r="T81" s="38"/>
      <c r="U81" s="38"/>
      <c r="V81" s="38"/>
      <c r="W81" s="38"/>
      <c r="X81" s="38"/>
      <c r="Y81" s="38"/>
      <c r="Z81" s="38"/>
      <c r="AA81" s="38"/>
      <c r="AB81" s="38"/>
      <c r="AC81" s="38"/>
      <c r="AD81" s="38"/>
      <c r="AE81" s="38"/>
    </row>
    <row r="82" spans="2:12" s="1" customFormat="1" ht="12" customHeight="1">
      <c r="B82" s="21"/>
      <c r="C82" s="32" t="s">
        <v>108</v>
      </c>
      <c r="D82" s="22"/>
      <c r="E82" s="22"/>
      <c r="F82" s="22"/>
      <c r="G82" s="22"/>
      <c r="H82" s="22"/>
      <c r="I82" s="22"/>
      <c r="J82" s="22"/>
      <c r="K82" s="22"/>
      <c r="L82" s="20"/>
    </row>
    <row r="83" spans="1:31" s="2" customFormat="1" ht="16.5" customHeight="1">
      <c r="A83" s="38"/>
      <c r="B83" s="39"/>
      <c r="C83" s="40"/>
      <c r="D83" s="40"/>
      <c r="E83" s="169" t="s">
        <v>109</v>
      </c>
      <c r="F83" s="40"/>
      <c r="G83" s="40"/>
      <c r="H83" s="40"/>
      <c r="I83" s="40"/>
      <c r="J83" s="40"/>
      <c r="K83" s="40"/>
      <c r="L83" s="144"/>
      <c r="S83" s="38"/>
      <c r="T83" s="38"/>
      <c r="U83" s="38"/>
      <c r="V83" s="38"/>
      <c r="W83" s="38"/>
      <c r="X83" s="38"/>
      <c r="Y83" s="38"/>
      <c r="Z83" s="38"/>
      <c r="AA83" s="38"/>
      <c r="AB83" s="38"/>
      <c r="AC83" s="38"/>
      <c r="AD83" s="38"/>
      <c r="AE83" s="38"/>
    </row>
    <row r="84" spans="1:31" s="2" customFormat="1" ht="12" customHeight="1">
      <c r="A84" s="38"/>
      <c r="B84" s="39"/>
      <c r="C84" s="32" t="s">
        <v>110</v>
      </c>
      <c r="D84" s="40"/>
      <c r="E84" s="40"/>
      <c r="F84" s="40"/>
      <c r="G84" s="40"/>
      <c r="H84" s="40"/>
      <c r="I84" s="40"/>
      <c r="J84" s="40"/>
      <c r="K84" s="40"/>
      <c r="L84" s="144"/>
      <c r="S84" s="38"/>
      <c r="T84" s="38"/>
      <c r="U84" s="38"/>
      <c r="V84" s="38"/>
      <c r="W84" s="38"/>
      <c r="X84" s="38"/>
      <c r="Y84" s="38"/>
      <c r="Z84" s="38"/>
      <c r="AA84" s="38"/>
      <c r="AB84" s="38"/>
      <c r="AC84" s="38"/>
      <c r="AD84" s="38"/>
      <c r="AE84" s="38"/>
    </row>
    <row r="85" spans="1:31" s="2" customFormat="1" ht="16.5" customHeight="1">
      <c r="A85" s="38"/>
      <c r="B85" s="39"/>
      <c r="C85" s="40"/>
      <c r="D85" s="40"/>
      <c r="E85" s="69" t="str">
        <f>E11</f>
        <v>2917-17-1-2 - SO-02 Polní cesta CH3</v>
      </c>
      <c r="F85" s="40"/>
      <c r="G85" s="40"/>
      <c r="H85" s="40"/>
      <c r="I85" s="40"/>
      <c r="J85" s="40"/>
      <c r="K85" s="40"/>
      <c r="L85" s="144"/>
      <c r="S85" s="38"/>
      <c r="T85" s="38"/>
      <c r="U85" s="38"/>
      <c r="V85" s="38"/>
      <c r="W85" s="38"/>
      <c r="X85" s="38"/>
      <c r="Y85" s="38"/>
      <c r="Z85" s="38"/>
      <c r="AA85" s="38"/>
      <c r="AB85" s="38"/>
      <c r="AC85" s="38"/>
      <c r="AD85" s="38"/>
      <c r="AE85" s="38"/>
    </row>
    <row r="86" spans="1:31" s="2" customFormat="1" ht="6.95" customHeight="1">
      <c r="A86" s="38"/>
      <c r="B86" s="39"/>
      <c r="C86" s="40"/>
      <c r="D86" s="40"/>
      <c r="E86" s="40"/>
      <c r="F86" s="40"/>
      <c r="G86" s="40"/>
      <c r="H86" s="40"/>
      <c r="I86" s="40"/>
      <c r="J86" s="40"/>
      <c r="K86" s="40"/>
      <c r="L86" s="144"/>
      <c r="S86" s="38"/>
      <c r="T86" s="38"/>
      <c r="U86" s="38"/>
      <c r="V86" s="38"/>
      <c r="W86" s="38"/>
      <c r="X86" s="38"/>
      <c r="Y86" s="38"/>
      <c r="Z86" s="38"/>
      <c r="AA86" s="38"/>
      <c r="AB86" s="38"/>
      <c r="AC86" s="38"/>
      <c r="AD86" s="38"/>
      <c r="AE86" s="38"/>
    </row>
    <row r="87" spans="1:31" s="2" customFormat="1" ht="12" customHeight="1">
      <c r="A87" s="38"/>
      <c r="B87" s="39"/>
      <c r="C87" s="32" t="s">
        <v>21</v>
      </c>
      <c r="D87" s="40"/>
      <c r="E87" s="40"/>
      <c r="F87" s="27" t="str">
        <f>F14</f>
        <v>Brno</v>
      </c>
      <c r="G87" s="40"/>
      <c r="H87" s="40"/>
      <c r="I87" s="32" t="s">
        <v>23</v>
      </c>
      <c r="J87" s="72" t="str">
        <f>IF(J14="","",J14)</f>
        <v>15. 10. 2020</v>
      </c>
      <c r="K87" s="40"/>
      <c r="L87" s="144"/>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144"/>
      <c r="S88" s="38"/>
      <c r="T88" s="38"/>
      <c r="U88" s="38"/>
      <c r="V88" s="38"/>
      <c r="W88" s="38"/>
      <c r="X88" s="38"/>
      <c r="Y88" s="38"/>
      <c r="Z88" s="38"/>
      <c r="AA88" s="38"/>
      <c r="AB88" s="38"/>
      <c r="AC88" s="38"/>
      <c r="AD88" s="38"/>
      <c r="AE88" s="38"/>
    </row>
    <row r="89" spans="1:31" s="2" customFormat="1" ht="15.15" customHeight="1">
      <c r="A89" s="38"/>
      <c r="B89" s="39"/>
      <c r="C89" s="32" t="s">
        <v>25</v>
      </c>
      <c r="D89" s="40"/>
      <c r="E89" s="40"/>
      <c r="F89" s="27" t="str">
        <f>E17</f>
        <v>SPÚ ČR</v>
      </c>
      <c r="G89" s="40"/>
      <c r="H89" s="40"/>
      <c r="I89" s="32" t="s">
        <v>31</v>
      </c>
      <c r="J89" s="36" t="str">
        <f>E23</f>
        <v>Ing. Jiří Hermany</v>
      </c>
      <c r="K89" s="40"/>
      <c r="L89" s="144"/>
      <c r="S89" s="38"/>
      <c r="T89" s="38"/>
      <c r="U89" s="38"/>
      <c r="V89" s="38"/>
      <c r="W89" s="38"/>
      <c r="X89" s="38"/>
      <c r="Y89" s="38"/>
      <c r="Z89" s="38"/>
      <c r="AA89" s="38"/>
      <c r="AB89" s="38"/>
      <c r="AC89" s="38"/>
      <c r="AD89" s="38"/>
      <c r="AE89" s="38"/>
    </row>
    <row r="90" spans="1:31" s="2" customFormat="1" ht="25.65" customHeight="1">
      <c r="A90" s="38"/>
      <c r="B90" s="39"/>
      <c r="C90" s="32" t="s">
        <v>29</v>
      </c>
      <c r="D90" s="40"/>
      <c r="E90" s="40"/>
      <c r="F90" s="27" t="str">
        <f>IF(E20="","",E20)</f>
        <v>Vyplň údaj</v>
      </c>
      <c r="G90" s="40"/>
      <c r="H90" s="40"/>
      <c r="I90" s="32" t="s">
        <v>34</v>
      </c>
      <c r="J90" s="36" t="str">
        <f>E26</f>
        <v>Agroprojekt PSO, s.r.o.</v>
      </c>
      <c r="K90" s="40"/>
      <c r="L90" s="144"/>
      <c r="S90" s="38"/>
      <c r="T90" s="38"/>
      <c r="U90" s="38"/>
      <c r="V90" s="38"/>
      <c r="W90" s="38"/>
      <c r="X90" s="38"/>
      <c r="Y90" s="38"/>
      <c r="Z90" s="38"/>
      <c r="AA90" s="38"/>
      <c r="AB90" s="38"/>
      <c r="AC90" s="38"/>
      <c r="AD90" s="38"/>
      <c r="AE90" s="38"/>
    </row>
    <row r="91" spans="1:31" s="2" customFormat="1" ht="10.3" customHeight="1">
      <c r="A91" s="38"/>
      <c r="B91" s="39"/>
      <c r="C91" s="40"/>
      <c r="D91" s="40"/>
      <c r="E91" s="40"/>
      <c r="F91" s="40"/>
      <c r="G91" s="40"/>
      <c r="H91" s="40"/>
      <c r="I91" s="40"/>
      <c r="J91" s="40"/>
      <c r="K91" s="40"/>
      <c r="L91" s="144"/>
      <c r="S91" s="38"/>
      <c r="T91" s="38"/>
      <c r="U91" s="38"/>
      <c r="V91" s="38"/>
      <c r="W91" s="38"/>
      <c r="X91" s="38"/>
      <c r="Y91" s="38"/>
      <c r="Z91" s="38"/>
      <c r="AA91" s="38"/>
      <c r="AB91" s="38"/>
      <c r="AC91" s="38"/>
      <c r="AD91" s="38"/>
      <c r="AE91" s="38"/>
    </row>
    <row r="92" spans="1:31" s="11" customFormat="1" ht="29.25" customHeight="1">
      <c r="A92" s="185"/>
      <c r="B92" s="186"/>
      <c r="C92" s="187" t="s">
        <v>128</v>
      </c>
      <c r="D92" s="188" t="s">
        <v>56</v>
      </c>
      <c r="E92" s="188" t="s">
        <v>52</v>
      </c>
      <c r="F92" s="188" t="s">
        <v>53</v>
      </c>
      <c r="G92" s="188" t="s">
        <v>129</v>
      </c>
      <c r="H92" s="188" t="s">
        <v>130</v>
      </c>
      <c r="I92" s="188" t="s">
        <v>131</v>
      </c>
      <c r="J92" s="188" t="s">
        <v>116</v>
      </c>
      <c r="K92" s="189" t="s">
        <v>132</v>
      </c>
      <c r="L92" s="190"/>
      <c r="M92" s="92" t="s">
        <v>19</v>
      </c>
      <c r="N92" s="93" t="s">
        <v>41</v>
      </c>
      <c r="O92" s="93" t="s">
        <v>133</v>
      </c>
      <c r="P92" s="93" t="s">
        <v>134</v>
      </c>
      <c r="Q92" s="93" t="s">
        <v>135</v>
      </c>
      <c r="R92" s="93" t="s">
        <v>136</v>
      </c>
      <c r="S92" s="93" t="s">
        <v>137</v>
      </c>
      <c r="T92" s="94" t="s">
        <v>138</v>
      </c>
      <c r="U92" s="185"/>
      <c r="V92" s="185"/>
      <c r="W92" s="185"/>
      <c r="X92" s="185"/>
      <c r="Y92" s="185"/>
      <c r="Z92" s="185"/>
      <c r="AA92" s="185"/>
      <c r="AB92" s="185"/>
      <c r="AC92" s="185"/>
      <c r="AD92" s="185"/>
      <c r="AE92" s="185"/>
    </row>
    <row r="93" spans="1:63" s="2" customFormat="1" ht="22.8" customHeight="1">
      <c r="A93" s="38"/>
      <c r="B93" s="39"/>
      <c r="C93" s="99" t="s">
        <v>139</v>
      </c>
      <c r="D93" s="40"/>
      <c r="E93" s="40"/>
      <c r="F93" s="40"/>
      <c r="G93" s="40"/>
      <c r="H93" s="40"/>
      <c r="I93" s="40"/>
      <c r="J93" s="191">
        <f>BK93</f>
        <v>0</v>
      </c>
      <c r="K93" s="40"/>
      <c r="L93" s="44"/>
      <c r="M93" s="95"/>
      <c r="N93" s="192"/>
      <c r="O93" s="96"/>
      <c r="P93" s="193">
        <f>P94</f>
        <v>0</v>
      </c>
      <c r="Q93" s="96"/>
      <c r="R93" s="193">
        <f>R94</f>
        <v>9196.469993159302</v>
      </c>
      <c r="S93" s="96"/>
      <c r="T93" s="194">
        <f>T94</f>
        <v>2.52</v>
      </c>
      <c r="U93" s="38"/>
      <c r="V93" s="38"/>
      <c r="W93" s="38"/>
      <c r="X93" s="38"/>
      <c r="Y93" s="38"/>
      <c r="Z93" s="38"/>
      <c r="AA93" s="38"/>
      <c r="AB93" s="38"/>
      <c r="AC93" s="38"/>
      <c r="AD93" s="38"/>
      <c r="AE93" s="38"/>
      <c r="AT93" s="17" t="s">
        <v>70</v>
      </c>
      <c r="AU93" s="17" t="s">
        <v>117</v>
      </c>
      <c r="BK93" s="195">
        <f>BK94</f>
        <v>0</v>
      </c>
    </row>
    <row r="94" spans="1:63" s="12" customFormat="1" ht="25.9" customHeight="1">
      <c r="A94" s="12"/>
      <c r="B94" s="196"/>
      <c r="C94" s="197"/>
      <c r="D94" s="198" t="s">
        <v>70</v>
      </c>
      <c r="E94" s="199" t="s">
        <v>140</v>
      </c>
      <c r="F94" s="199" t="s">
        <v>141</v>
      </c>
      <c r="G94" s="197"/>
      <c r="H94" s="197"/>
      <c r="I94" s="200"/>
      <c r="J94" s="201">
        <f>BK94</f>
        <v>0</v>
      </c>
      <c r="K94" s="197"/>
      <c r="L94" s="202"/>
      <c r="M94" s="203"/>
      <c r="N94" s="204"/>
      <c r="O94" s="204"/>
      <c r="P94" s="205">
        <f>P95+P272+P287+P295+P335+P345+P369</f>
        <v>0</v>
      </c>
      <c r="Q94" s="204"/>
      <c r="R94" s="205">
        <f>R95+R272+R287+R295+R335+R345+R369</f>
        <v>9196.469993159302</v>
      </c>
      <c r="S94" s="204"/>
      <c r="T94" s="206">
        <f>T95+T272+T287+T295+T335+T345+T369</f>
        <v>2.52</v>
      </c>
      <c r="U94" s="12"/>
      <c r="V94" s="12"/>
      <c r="W94" s="12"/>
      <c r="X94" s="12"/>
      <c r="Y94" s="12"/>
      <c r="Z94" s="12"/>
      <c r="AA94" s="12"/>
      <c r="AB94" s="12"/>
      <c r="AC94" s="12"/>
      <c r="AD94" s="12"/>
      <c r="AE94" s="12"/>
      <c r="AR94" s="207" t="s">
        <v>78</v>
      </c>
      <c r="AT94" s="208" t="s">
        <v>70</v>
      </c>
      <c r="AU94" s="208" t="s">
        <v>71</v>
      </c>
      <c r="AY94" s="207" t="s">
        <v>142</v>
      </c>
      <c r="BK94" s="209">
        <f>BK95+BK272+BK287+BK295+BK335+BK345+BK369</f>
        <v>0</v>
      </c>
    </row>
    <row r="95" spans="1:63" s="12" customFormat="1" ht="22.8" customHeight="1">
      <c r="A95" s="12"/>
      <c r="B95" s="196"/>
      <c r="C95" s="197"/>
      <c r="D95" s="198" t="s">
        <v>70</v>
      </c>
      <c r="E95" s="210" t="s">
        <v>78</v>
      </c>
      <c r="F95" s="210" t="s">
        <v>143</v>
      </c>
      <c r="G95" s="197"/>
      <c r="H95" s="197"/>
      <c r="I95" s="200"/>
      <c r="J95" s="211">
        <f>BK95</f>
        <v>0</v>
      </c>
      <c r="K95" s="197"/>
      <c r="L95" s="202"/>
      <c r="M95" s="203"/>
      <c r="N95" s="204"/>
      <c r="O95" s="204"/>
      <c r="P95" s="205">
        <f>SUM(P96:P271)</f>
        <v>0</v>
      </c>
      <c r="Q95" s="204"/>
      <c r="R95" s="205">
        <f>SUM(R96:R271)</f>
        <v>253.730697</v>
      </c>
      <c r="S95" s="204"/>
      <c r="T95" s="206">
        <f>SUM(T96:T271)</f>
        <v>0</v>
      </c>
      <c r="U95" s="12"/>
      <c r="V95" s="12"/>
      <c r="W95" s="12"/>
      <c r="X95" s="12"/>
      <c r="Y95" s="12"/>
      <c r="Z95" s="12"/>
      <c r="AA95" s="12"/>
      <c r="AB95" s="12"/>
      <c r="AC95" s="12"/>
      <c r="AD95" s="12"/>
      <c r="AE95" s="12"/>
      <c r="AR95" s="207" t="s">
        <v>78</v>
      </c>
      <c r="AT95" s="208" t="s">
        <v>70</v>
      </c>
      <c r="AU95" s="208" t="s">
        <v>78</v>
      </c>
      <c r="AY95" s="207" t="s">
        <v>142</v>
      </c>
      <c r="BK95" s="209">
        <f>SUM(BK96:BK271)</f>
        <v>0</v>
      </c>
    </row>
    <row r="96" spans="1:65" s="2" customFormat="1" ht="14.4" customHeight="1">
      <c r="A96" s="38"/>
      <c r="B96" s="39"/>
      <c r="C96" s="253" t="s">
        <v>78</v>
      </c>
      <c r="D96" s="253" t="s">
        <v>275</v>
      </c>
      <c r="E96" s="254" t="s">
        <v>276</v>
      </c>
      <c r="F96" s="255" t="s">
        <v>277</v>
      </c>
      <c r="G96" s="256" t="s">
        <v>278</v>
      </c>
      <c r="H96" s="257">
        <v>338.273</v>
      </c>
      <c r="I96" s="258"/>
      <c r="J96" s="259">
        <f>ROUND(I96*H96,2)</f>
        <v>0</v>
      </c>
      <c r="K96" s="255" t="s">
        <v>148</v>
      </c>
      <c r="L96" s="260"/>
      <c r="M96" s="261" t="s">
        <v>19</v>
      </c>
      <c r="N96" s="262" t="s">
        <v>42</v>
      </c>
      <c r="O96" s="84"/>
      <c r="P96" s="221">
        <f>O96*H96</f>
        <v>0</v>
      </c>
      <c r="Q96" s="221">
        <v>0.001</v>
      </c>
      <c r="R96" s="221">
        <f>Q96*H96</f>
        <v>0.33827300000000005</v>
      </c>
      <c r="S96" s="221">
        <v>0</v>
      </c>
      <c r="T96" s="222">
        <f>S96*H96</f>
        <v>0</v>
      </c>
      <c r="U96" s="38"/>
      <c r="V96" s="38"/>
      <c r="W96" s="38"/>
      <c r="X96" s="38"/>
      <c r="Y96" s="38"/>
      <c r="Z96" s="38"/>
      <c r="AA96" s="38"/>
      <c r="AB96" s="38"/>
      <c r="AC96" s="38"/>
      <c r="AD96" s="38"/>
      <c r="AE96" s="38"/>
      <c r="AR96" s="223" t="s">
        <v>201</v>
      </c>
      <c r="AT96" s="223" t="s">
        <v>275</v>
      </c>
      <c r="AU96" s="223" t="s">
        <v>80</v>
      </c>
      <c r="AY96" s="17" t="s">
        <v>142</v>
      </c>
      <c r="BE96" s="224">
        <f>IF(N96="základní",J96,0)</f>
        <v>0</v>
      </c>
      <c r="BF96" s="224">
        <f>IF(N96="snížená",J96,0)</f>
        <v>0</v>
      </c>
      <c r="BG96" s="224">
        <f>IF(N96="zákl. přenesená",J96,0)</f>
        <v>0</v>
      </c>
      <c r="BH96" s="224">
        <f>IF(N96="sníž. přenesená",J96,0)</f>
        <v>0</v>
      </c>
      <c r="BI96" s="224">
        <f>IF(N96="nulová",J96,0)</f>
        <v>0</v>
      </c>
      <c r="BJ96" s="17" t="s">
        <v>78</v>
      </c>
      <c r="BK96" s="224">
        <f>ROUND(I96*H96,2)</f>
        <v>0</v>
      </c>
      <c r="BL96" s="17" t="s">
        <v>149</v>
      </c>
      <c r="BM96" s="223" t="s">
        <v>624</v>
      </c>
    </row>
    <row r="97" spans="1:47" s="2" customFormat="1" ht="12">
      <c r="A97" s="38"/>
      <c r="B97" s="39"/>
      <c r="C97" s="40"/>
      <c r="D97" s="225" t="s">
        <v>151</v>
      </c>
      <c r="E97" s="40"/>
      <c r="F97" s="226" t="s">
        <v>277</v>
      </c>
      <c r="G97" s="40"/>
      <c r="H97" s="40"/>
      <c r="I97" s="227"/>
      <c r="J97" s="40"/>
      <c r="K97" s="40"/>
      <c r="L97" s="44"/>
      <c r="M97" s="228"/>
      <c r="N97" s="229"/>
      <c r="O97" s="84"/>
      <c r="P97" s="84"/>
      <c r="Q97" s="84"/>
      <c r="R97" s="84"/>
      <c r="S97" s="84"/>
      <c r="T97" s="85"/>
      <c r="U97" s="38"/>
      <c r="V97" s="38"/>
      <c r="W97" s="38"/>
      <c r="X97" s="38"/>
      <c r="Y97" s="38"/>
      <c r="Z97" s="38"/>
      <c r="AA97" s="38"/>
      <c r="AB97" s="38"/>
      <c r="AC97" s="38"/>
      <c r="AD97" s="38"/>
      <c r="AE97" s="38"/>
      <c r="AT97" s="17" t="s">
        <v>151</v>
      </c>
      <c r="AU97" s="17" t="s">
        <v>80</v>
      </c>
    </row>
    <row r="98" spans="1:51" s="13" customFormat="1" ht="12">
      <c r="A98" s="13"/>
      <c r="B98" s="231"/>
      <c r="C98" s="232"/>
      <c r="D98" s="225" t="s">
        <v>172</v>
      </c>
      <c r="E98" s="233" t="s">
        <v>19</v>
      </c>
      <c r="F98" s="234" t="s">
        <v>625</v>
      </c>
      <c r="G98" s="232"/>
      <c r="H98" s="235">
        <v>338.273</v>
      </c>
      <c r="I98" s="236"/>
      <c r="J98" s="232"/>
      <c r="K98" s="232"/>
      <c r="L98" s="237"/>
      <c r="M98" s="238"/>
      <c r="N98" s="239"/>
      <c r="O98" s="239"/>
      <c r="P98" s="239"/>
      <c r="Q98" s="239"/>
      <c r="R98" s="239"/>
      <c r="S98" s="239"/>
      <c r="T98" s="240"/>
      <c r="U98" s="13"/>
      <c r="V98" s="13"/>
      <c r="W98" s="13"/>
      <c r="X98" s="13"/>
      <c r="Y98" s="13"/>
      <c r="Z98" s="13"/>
      <c r="AA98" s="13"/>
      <c r="AB98" s="13"/>
      <c r="AC98" s="13"/>
      <c r="AD98" s="13"/>
      <c r="AE98" s="13"/>
      <c r="AT98" s="241" t="s">
        <v>172</v>
      </c>
      <c r="AU98" s="241" t="s">
        <v>80</v>
      </c>
      <c r="AV98" s="13" t="s">
        <v>80</v>
      </c>
      <c r="AW98" s="13" t="s">
        <v>33</v>
      </c>
      <c r="AX98" s="13" t="s">
        <v>78</v>
      </c>
      <c r="AY98" s="241" t="s">
        <v>142</v>
      </c>
    </row>
    <row r="99" spans="1:65" s="2" customFormat="1" ht="24.15" customHeight="1">
      <c r="A99" s="38"/>
      <c r="B99" s="39"/>
      <c r="C99" s="212" t="s">
        <v>80</v>
      </c>
      <c r="D99" s="212" t="s">
        <v>144</v>
      </c>
      <c r="E99" s="213" t="s">
        <v>626</v>
      </c>
      <c r="F99" s="214" t="s">
        <v>627</v>
      </c>
      <c r="G99" s="215" t="s">
        <v>157</v>
      </c>
      <c r="H99" s="216">
        <v>47</v>
      </c>
      <c r="I99" s="217"/>
      <c r="J99" s="218">
        <f>ROUND(I99*H99,2)</f>
        <v>0</v>
      </c>
      <c r="K99" s="214" t="s">
        <v>148</v>
      </c>
      <c r="L99" s="44"/>
      <c r="M99" s="219" t="s">
        <v>19</v>
      </c>
      <c r="N99" s="220" t="s">
        <v>42</v>
      </c>
      <c r="O99" s="84"/>
      <c r="P99" s="221">
        <f>O99*H99</f>
        <v>0</v>
      </c>
      <c r="Q99" s="221">
        <v>0</v>
      </c>
      <c r="R99" s="221">
        <f>Q99*H99</f>
        <v>0</v>
      </c>
      <c r="S99" s="221">
        <v>0</v>
      </c>
      <c r="T99" s="222">
        <f>S99*H99</f>
        <v>0</v>
      </c>
      <c r="U99" s="38"/>
      <c r="V99" s="38"/>
      <c r="W99" s="38"/>
      <c r="X99" s="38"/>
      <c r="Y99" s="38"/>
      <c r="Z99" s="38"/>
      <c r="AA99" s="38"/>
      <c r="AB99" s="38"/>
      <c r="AC99" s="38"/>
      <c r="AD99" s="38"/>
      <c r="AE99" s="38"/>
      <c r="AR99" s="223" t="s">
        <v>149</v>
      </c>
      <c r="AT99" s="223" t="s">
        <v>144</v>
      </c>
      <c r="AU99" s="223" t="s">
        <v>80</v>
      </c>
      <c r="AY99" s="17" t="s">
        <v>142</v>
      </c>
      <c r="BE99" s="224">
        <f>IF(N99="základní",J99,0)</f>
        <v>0</v>
      </c>
      <c r="BF99" s="224">
        <f>IF(N99="snížená",J99,0)</f>
        <v>0</v>
      </c>
      <c r="BG99" s="224">
        <f>IF(N99="zákl. přenesená",J99,0)</f>
        <v>0</v>
      </c>
      <c r="BH99" s="224">
        <f>IF(N99="sníž. přenesená",J99,0)</f>
        <v>0</v>
      </c>
      <c r="BI99" s="224">
        <f>IF(N99="nulová",J99,0)</f>
        <v>0</v>
      </c>
      <c r="BJ99" s="17" t="s">
        <v>78</v>
      </c>
      <c r="BK99" s="224">
        <f>ROUND(I99*H99,2)</f>
        <v>0</v>
      </c>
      <c r="BL99" s="17" t="s">
        <v>149</v>
      </c>
      <c r="BM99" s="223" t="s">
        <v>628</v>
      </c>
    </row>
    <row r="100" spans="1:47" s="2" customFormat="1" ht="12">
      <c r="A100" s="38"/>
      <c r="B100" s="39"/>
      <c r="C100" s="40"/>
      <c r="D100" s="225" t="s">
        <v>151</v>
      </c>
      <c r="E100" s="40"/>
      <c r="F100" s="226" t="s">
        <v>629</v>
      </c>
      <c r="G100" s="40"/>
      <c r="H100" s="40"/>
      <c r="I100" s="227"/>
      <c r="J100" s="40"/>
      <c r="K100" s="40"/>
      <c r="L100" s="44"/>
      <c r="M100" s="228"/>
      <c r="N100" s="229"/>
      <c r="O100" s="84"/>
      <c r="P100" s="84"/>
      <c r="Q100" s="84"/>
      <c r="R100" s="84"/>
      <c r="S100" s="84"/>
      <c r="T100" s="85"/>
      <c r="U100" s="38"/>
      <c r="V100" s="38"/>
      <c r="W100" s="38"/>
      <c r="X100" s="38"/>
      <c r="Y100" s="38"/>
      <c r="Z100" s="38"/>
      <c r="AA100" s="38"/>
      <c r="AB100" s="38"/>
      <c r="AC100" s="38"/>
      <c r="AD100" s="38"/>
      <c r="AE100" s="38"/>
      <c r="AT100" s="17" t="s">
        <v>151</v>
      </c>
      <c r="AU100" s="17" t="s">
        <v>80</v>
      </c>
    </row>
    <row r="101" spans="1:47" s="2" customFormat="1" ht="12">
      <c r="A101" s="38"/>
      <c r="B101" s="39"/>
      <c r="C101" s="40"/>
      <c r="D101" s="225" t="s">
        <v>153</v>
      </c>
      <c r="E101" s="40"/>
      <c r="F101" s="230" t="s">
        <v>160</v>
      </c>
      <c r="G101" s="40"/>
      <c r="H101" s="40"/>
      <c r="I101" s="227"/>
      <c r="J101" s="40"/>
      <c r="K101" s="40"/>
      <c r="L101" s="44"/>
      <c r="M101" s="228"/>
      <c r="N101" s="229"/>
      <c r="O101" s="84"/>
      <c r="P101" s="84"/>
      <c r="Q101" s="84"/>
      <c r="R101" s="84"/>
      <c r="S101" s="84"/>
      <c r="T101" s="85"/>
      <c r="U101" s="38"/>
      <c r="V101" s="38"/>
      <c r="W101" s="38"/>
      <c r="X101" s="38"/>
      <c r="Y101" s="38"/>
      <c r="Z101" s="38"/>
      <c r="AA101" s="38"/>
      <c r="AB101" s="38"/>
      <c r="AC101" s="38"/>
      <c r="AD101" s="38"/>
      <c r="AE101" s="38"/>
      <c r="AT101" s="17" t="s">
        <v>153</v>
      </c>
      <c r="AU101" s="17" t="s">
        <v>80</v>
      </c>
    </row>
    <row r="102" spans="1:65" s="2" customFormat="1" ht="24.15" customHeight="1">
      <c r="A102" s="38"/>
      <c r="B102" s="39"/>
      <c r="C102" s="212" t="s">
        <v>161</v>
      </c>
      <c r="D102" s="212" t="s">
        <v>144</v>
      </c>
      <c r="E102" s="213" t="s">
        <v>630</v>
      </c>
      <c r="F102" s="214" t="s">
        <v>631</v>
      </c>
      <c r="G102" s="215" t="s">
        <v>147</v>
      </c>
      <c r="H102" s="216">
        <v>20066.5</v>
      </c>
      <c r="I102" s="217"/>
      <c r="J102" s="218">
        <f>ROUND(I102*H102,2)</f>
        <v>0</v>
      </c>
      <c r="K102" s="214" t="s">
        <v>148</v>
      </c>
      <c r="L102" s="44"/>
      <c r="M102" s="219" t="s">
        <v>19</v>
      </c>
      <c r="N102" s="220" t="s">
        <v>42</v>
      </c>
      <c r="O102" s="84"/>
      <c r="P102" s="221">
        <f>O102*H102</f>
        <v>0</v>
      </c>
      <c r="Q102" s="221">
        <v>0</v>
      </c>
      <c r="R102" s="221">
        <f>Q102*H102</f>
        <v>0</v>
      </c>
      <c r="S102" s="221">
        <v>0</v>
      </c>
      <c r="T102" s="222">
        <f>S102*H102</f>
        <v>0</v>
      </c>
      <c r="U102" s="38"/>
      <c r="V102" s="38"/>
      <c r="W102" s="38"/>
      <c r="X102" s="38"/>
      <c r="Y102" s="38"/>
      <c r="Z102" s="38"/>
      <c r="AA102" s="38"/>
      <c r="AB102" s="38"/>
      <c r="AC102" s="38"/>
      <c r="AD102" s="38"/>
      <c r="AE102" s="38"/>
      <c r="AR102" s="223" t="s">
        <v>149</v>
      </c>
      <c r="AT102" s="223" t="s">
        <v>144</v>
      </c>
      <c r="AU102" s="223" t="s">
        <v>80</v>
      </c>
      <c r="AY102" s="17" t="s">
        <v>142</v>
      </c>
      <c r="BE102" s="224">
        <f>IF(N102="základní",J102,0)</f>
        <v>0</v>
      </c>
      <c r="BF102" s="224">
        <f>IF(N102="snížená",J102,0)</f>
        <v>0</v>
      </c>
      <c r="BG102" s="224">
        <f>IF(N102="zákl. přenesená",J102,0)</f>
        <v>0</v>
      </c>
      <c r="BH102" s="224">
        <f>IF(N102="sníž. přenesená",J102,0)</f>
        <v>0</v>
      </c>
      <c r="BI102" s="224">
        <f>IF(N102="nulová",J102,0)</f>
        <v>0</v>
      </c>
      <c r="BJ102" s="17" t="s">
        <v>78</v>
      </c>
      <c r="BK102" s="224">
        <f>ROUND(I102*H102,2)</f>
        <v>0</v>
      </c>
      <c r="BL102" s="17" t="s">
        <v>149</v>
      </c>
      <c r="BM102" s="223" t="s">
        <v>632</v>
      </c>
    </row>
    <row r="103" spans="1:47" s="2" customFormat="1" ht="12">
      <c r="A103" s="38"/>
      <c r="B103" s="39"/>
      <c r="C103" s="40"/>
      <c r="D103" s="225" t="s">
        <v>151</v>
      </c>
      <c r="E103" s="40"/>
      <c r="F103" s="226" t="s">
        <v>633</v>
      </c>
      <c r="G103" s="40"/>
      <c r="H103" s="40"/>
      <c r="I103" s="227"/>
      <c r="J103" s="40"/>
      <c r="K103" s="40"/>
      <c r="L103" s="44"/>
      <c r="M103" s="228"/>
      <c r="N103" s="229"/>
      <c r="O103" s="84"/>
      <c r="P103" s="84"/>
      <c r="Q103" s="84"/>
      <c r="R103" s="84"/>
      <c r="S103" s="84"/>
      <c r="T103" s="85"/>
      <c r="U103" s="38"/>
      <c r="V103" s="38"/>
      <c r="W103" s="38"/>
      <c r="X103" s="38"/>
      <c r="Y103" s="38"/>
      <c r="Z103" s="38"/>
      <c r="AA103" s="38"/>
      <c r="AB103" s="38"/>
      <c r="AC103" s="38"/>
      <c r="AD103" s="38"/>
      <c r="AE103" s="38"/>
      <c r="AT103" s="17" t="s">
        <v>151</v>
      </c>
      <c r="AU103" s="17" t="s">
        <v>80</v>
      </c>
    </row>
    <row r="104" spans="1:47" s="2" customFormat="1" ht="12">
      <c r="A104" s="38"/>
      <c r="B104" s="39"/>
      <c r="C104" s="40"/>
      <c r="D104" s="225" t="s">
        <v>153</v>
      </c>
      <c r="E104" s="40"/>
      <c r="F104" s="230" t="s">
        <v>171</v>
      </c>
      <c r="G104" s="40"/>
      <c r="H104" s="40"/>
      <c r="I104" s="227"/>
      <c r="J104" s="40"/>
      <c r="K104" s="40"/>
      <c r="L104" s="44"/>
      <c r="M104" s="228"/>
      <c r="N104" s="229"/>
      <c r="O104" s="84"/>
      <c r="P104" s="84"/>
      <c r="Q104" s="84"/>
      <c r="R104" s="84"/>
      <c r="S104" s="84"/>
      <c r="T104" s="85"/>
      <c r="U104" s="38"/>
      <c r="V104" s="38"/>
      <c r="W104" s="38"/>
      <c r="X104" s="38"/>
      <c r="Y104" s="38"/>
      <c r="Z104" s="38"/>
      <c r="AA104" s="38"/>
      <c r="AB104" s="38"/>
      <c r="AC104" s="38"/>
      <c r="AD104" s="38"/>
      <c r="AE104" s="38"/>
      <c r="AT104" s="17" t="s">
        <v>153</v>
      </c>
      <c r="AU104" s="17" t="s">
        <v>80</v>
      </c>
    </row>
    <row r="105" spans="1:51" s="13" customFormat="1" ht="12">
      <c r="A105" s="13"/>
      <c r="B105" s="231"/>
      <c r="C105" s="232"/>
      <c r="D105" s="225" t="s">
        <v>172</v>
      </c>
      <c r="E105" s="233" t="s">
        <v>19</v>
      </c>
      <c r="F105" s="234" t="s">
        <v>634</v>
      </c>
      <c r="G105" s="232"/>
      <c r="H105" s="235">
        <v>7209</v>
      </c>
      <c r="I105" s="236"/>
      <c r="J105" s="232"/>
      <c r="K105" s="232"/>
      <c r="L105" s="237"/>
      <c r="M105" s="238"/>
      <c r="N105" s="239"/>
      <c r="O105" s="239"/>
      <c r="P105" s="239"/>
      <c r="Q105" s="239"/>
      <c r="R105" s="239"/>
      <c r="S105" s="239"/>
      <c r="T105" s="240"/>
      <c r="U105" s="13"/>
      <c r="V105" s="13"/>
      <c r="W105" s="13"/>
      <c r="X105" s="13"/>
      <c r="Y105" s="13"/>
      <c r="Z105" s="13"/>
      <c r="AA105" s="13"/>
      <c r="AB105" s="13"/>
      <c r="AC105" s="13"/>
      <c r="AD105" s="13"/>
      <c r="AE105" s="13"/>
      <c r="AT105" s="241" t="s">
        <v>172</v>
      </c>
      <c r="AU105" s="241" t="s">
        <v>80</v>
      </c>
      <c r="AV105" s="13" t="s">
        <v>80</v>
      </c>
      <c r="AW105" s="13" t="s">
        <v>33</v>
      </c>
      <c r="AX105" s="13" t="s">
        <v>71</v>
      </c>
      <c r="AY105" s="241" t="s">
        <v>142</v>
      </c>
    </row>
    <row r="106" spans="1:51" s="13" customFormat="1" ht="12">
      <c r="A106" s="13"/>
      <c r="B106" s="231"/>
      <c r="C106" s="232"/>
      <c r="D106" s="225" t="s">
        <v>172</v>
      </c>
      <c r="E106" s="233" t="s">
        <v>19</v>
      </c>
      <c r="F106" s="234" t="s">
        <v>635</v>
      </c>
      <c r="G106" s="232"/>
      <c r="H106" s="235">
        <v>11461.5</v>
      </c>
      <c r="I106" s="236"/>
      <c r="J106" s="232"/>
      <c r="K106" s="232"/>
      <c r="L106" s="237"/>
      <c r="M106" s="238"/>
      <c r="N106" s="239"/>
      <c r="O106" s="239"/>
      <c r="P106" s="239"/>
      <c r="Q106" s="239"/>
      <c r="R106" s="239"/>
      <c r="S106" s="239"/>
      <c r="T106" s="240"/>
      <c r="U106" s="13"/>
      <c r="V106" s="13"/>
      <c r="W106" s="13"/>
      <c r="X106" s="13"/>
      <c r="Y106" s="13"/>
      <c r="Z106" s="13"/>
      <c r="AA106" s="13"/>
      <c r="AB106" s="13"/>
      <c r="AC106" s="13"/>
      <c r="AD106" s="13"/>
      <c r="AE106" s="13"/>
      <c r="AT106" s="241" t="s">
        <v>172</v>
      </c>
      <c r="AU106" s="241" t="s">
        <v>80</v>
      </c>
      <c r="AV106" s="13" t="s">
        <v>80</v>
      </c>
      <c r="AW106" s="13" t="s">
        <v>33</v>
      </c>
      <c r="AX106" s="13" t="s">
        <v>71</v>
      </c>
      <c r="AY106" s="241" t="s">
        <v>142</v>
      </c>
    </row>
    <row r="107" spans="1:51" s="13" customFormat="1" ht="12">
      <c r="A107" s="13"/>
      <c r="B107" s="231"/>
      <c r="C107" s="232"/>
      <c r="D107" s="225" t="s">
        <v>172</v>
      </c>
      <c r="E107" s="233" t="s">
        <v>19</v>
      </c>
      <c r="F107" s="234" t="s">
        <v>636</v>
      </c>
      <c r="G107" s="232"/>
      <c r="H107" s="235">
        <v>448</v>
      </c>
      <c r="I107" s="236"/>
      <c r="J107" s="232"/>
      <c r="K107" s="232"/>
      <c r="L107" s="237"/>
      <c r="M107" s="238"/>
      <c r="N107" s="239"/>
      <c r="O107" s="239"/>
      <c r="P107" s="239"/>
      <c r="Q107" s="239"/>
      <c r="R107" s="239"/>
      <c r="S107" s="239"/>
      <c r="T107" s="240"/>
      <c r="U107" s="13"/>
      <c r="V107" s="13"/>
      <c r="W107" s="13"/>
      <c r="X107" s="13"/>
      <c r="Y107" s="13"/>
      <c r="Z107" s="13"/>
      <c r="AA107" s="13"/>
      <c r="AB107" s="13"/>
      <c r="AC107" s="13"/>
      <c r="AD107" s="13"/>
      <c r="AE107" s="13"/>
      <c r="AT107" s="241" t="s">
        <v>172</v>
      </c>
      <c r="AU107" s="241" t="s">
        <v>80</v>
      </c>
      <c r="AV107" s="13" t="s">
        <v>80</v>
      </c>
      <c r="AW107" s="13" t="s">
        <v>33</v>
      </c>
      <c r="AX107" s="13" t="s">
        <v>71</v>
      </c>
      <c r="AY107" s="241" t="s">
        <v>142</v>
      </c>
    </row>
    <row r="108" spans="1:51" s="13" customFormat="1" ht="12">
      <c r="A108" s="13"/>
      <c r="B108" s="231"/>
      <c r="C108" s="232"/>
      <c r="D108" s="225" t="s">
        <v>172</v>
      </c>
      <c r="E108" s="233" t="s">
        <v>19</v>
      </c>
      <c r="F108" s="234" t="s">
        <v>637</v>
      </c>
      <c r="G108" s="232"/>
      <c r="H108" s="235">
        <v>888</v>
      </c>
      <c r="I108" s="236"/>
      <c r="J108" s="232"/>
      <c r="K108" s="232"/>
      <c r="L108" s="237"/>
      <c r="M108" s="238"/>
      <c r="N108" s="239"/>
      <c r="O108" s="239"/>
      <c r="P108" s="239"/>
      <c r="Q108" s="239"/>
      <c r="R108" s="239"/>
      <c r="S108" s="239"/>
      <c r="T108" s="240"/>
      <c r="U108" s="13"/>
      <c r="V108" s="13"/>
      <c r="W108" s="13"/>
      <c r="X108" s="13"/>
      <c r="Y108" s="13"/>
      <c r="Z108" s="13"/>
      <c r="AA108" s="13"/>
      <c r="AB108" s="13"/>
      <c r="AC108" s="13"/>
      <c r="AD108" s="13"/>
      <c r="AE108" s="13"/>
      <c r="AT108" s="241" t="s">
        <v>172</v>
      </c>
      <c r="AU108" s="241" t="s">
        <v>80</v>
      </c>
      <c r="AV108" s="13" t="s">
        <v>80</v>
      </c>
      <c r="AW108" s="13" t="s">
        <v>33</v>
      </c>
      <c r="AX108" s="13" t="s">
        <v>71</v>
      </c>
      <c r="AY108" s="241" t="s">
        <v>142</v>
      </c>
    </row>
    <row r="109" spans="1:51" s="13" customFormat="1" ht="12">
      <c r="A109" s="13"/>
      <c r="B109" s="231"/>
      <c r="C109" s="232"/>
      <c r="D109" s="225" t="s">
        <v>172</v>
      </c>
      <c r="E109" s="233" t="s">
        <v>19</v>
      </c>
      <c r="F109" s="234" t="s">
        <v>638</v>
      </c>
      <c r="G109" s="232"/>
      <c r="H109" s="235">
        <v>60</v>
      </c>
      <c r="I109" s="236"/>
      <c r="J109" s="232"/>
      <c r="K109" s="232"/>
      <c r="L109" s="237"/>
      <c r="M109" s="238"/>
      <c r="N109" s="239"/>
      <c r="O109" s="239"/>
      <c r="P109" s="239"/>
      <c r="Q109" s="239"/>
      <c r="R109" s="239"/>
      <c r="S109" s="239"/>
      <c r="T109" s="240"/>
      <c r="U109" s="13"/>
      <c r="V109" s="13"/>
      <c r="W109" s="13"/>
      <c r="X109" s="13"/>
      <c r="Y109" s="13"/>
      <c r="Z109" s="13"/>
      <c r="AA109" s="13"/>
      <c r="AB109" s="13"/>
      <c r="AC109" s="13"/>
      <c r="AD109" s="13"/>
      <c r="AE109" s="13"/>
      <c r="AT109" s="241" t="s">
        <v>172</v>
      </c>
      <c r="AU109" s="241" t="s">
        <v>80</v>
      </c>
      <c r="AV109" s="13" t="s">
        <v>80</v>
      </c>
      <c r="AW109" s="13" t="s">
        <v>33</v>
      </c>
      <c r="AX109" s="13" t="s">
        <v>71</v>
      </c>
      <c r="AY109" s="241" t="s">
        <v>142</v>
      </c>
    </row>
    <row r="110" spans="1:51" s="14" customFormat="1" ht="12">
      <c r="A110" s="14"/>
      <c r="B110" s="242"/>
      <c r="C110" s="243"/>
      <c r="D110" s="225" t="s">
        <v>172</v>
      </c>
      <c r="E110" s="244" t="s">
        <v>19</v>
      </c>
      <c r="F110" s="245" t="s">
        <v>177</v>
      </c>
      <c r="G110" s="243"/>
      <c r="H110" s="246">
        <v>20066.5</v>
      </c>
      <c r="I110" s="247"/>
      <c r="J110" s="243"/>
      <c r="K110" s="243"/>
      <c r="L110" s="248"/>
      <c r="M110" s="249"/>
      <c r="N110" s="250"/>
      <c r="O110" s="250"/>
      <c r="P110" s="250"/>
      <c r="Q110" s="250"/>
      <c r="R110" s="250"/>
      <c r="S110" s="250"/>
      <c r="T110" s="251"/>
      <c r="U110" s="14"/>
      <c r="V110" s="14"/>
      <c r="W110" s="14"/>
      <c r="X110" s="14"/>
      <c r="Y110" s="14"/>
      <c r="Z110" s="14"/>
      <c r="AA110" s="14"/>
      <c r="AB110" s="14"/>
      <c r="AC110" s="14"/>
      <c r="AD110" s="14"/>
      <c r="AE110" s="14"/>
      <c r="AT110" s="252" t="s">
        <v>172</v>
      </c>
      <c r="AU110" s="252" t="s">
        <v>80</v>
      </c>
      <c r="AV110" s="14" t="s">
        <v>149</v>
      </c>
      <c r="AW110" s="14" t="s">
        <v>33</v>
      </c>
      <c r="AX110" s="14" t="s">
        <v>78</v>
      </c>
      <c r="AY110" s="252" t="s">
        <v>142</v>
      </c>
    </row>
    <row r="111" spans="1:65" s="2" customFormat="1" ht="24.15" customHeight="1">
      <c r="A111" s="38"/>
      <c r="B111" s="39"/>
      <c r="C111" s="212" t="s">
        <v>149</v>
      </c>
      <c r="D111" s="212" t="s">
        <v>144</v>
      </c>
      <c r="E111" s="213" t="s">
        <v>639</v>
      </c>
      <c r="F111" s="214" t="s">
        <v>640</v>
      </c>
      <c r="G111" s="215" t="s">
        <v>181</v>
      </c>
      <c r="H111" s="216">
        <v>9245.5</v>
      </c>
      <c r="I111" s="217"/>
      <c r="J111" s="218">
        <f>ROUND(I111*H111,2)</f>
        <v>0</v>
      </c>
      <c r="K111" s="214" t="s">
        <v>148</v>
      </c>
      <c r="L111" s="44"/>
      <c r="M111" s="219" t="s">
        <v>19</v>
      </c>
      <c r="N111" s="220" t="s">
        <v>42</v>
      </c>
      <c r="O111" s="84"/>
      <c r="P111" s="221">
        <f>O111*H111</f>
        <v>0</v>
      </c>
      <c r="Q111" s="221">
        <v>0</v>
      </c>
      <c r="R111" s="221">
        <f>Q111*H111</f>
        <v>0</v>
      </c>
      <c r="S111" s="221">
        <v>0</v>
      </c>
      <c r="T111" s="222">
        <f>S111*H111</f>
        <v>0</v>
      </c>
      <c r="U111" s="38"/>
      <c r="V111" s="38"/>
      <c r="W111" s="38"/>
      <c r="X111" s="38"/>
      <c r="Y111" s="38"/>
      <c r="Z111" s="38"/>
      <c r="AA111" s="38"/>
      <c r="AB111" s="38"/>
      <c r="AC111" s="38"/>
      <c r="AD111" s="38"/>
      <c r="AE111" s="38"/>
      <c r="AR111" s="223" t="s">
        <v>149</v>
      </c>
      <c r="AT111" s="223" t="s">
        <v>144</v>
      </c>
      <c r="AU111" s="223" t="s">
        <v>80</v>
      </c>
      <c r="AY111" s="17" t="s">
        <v>142</v>
      </c>
      <c r="BE111" s="224">
        <f>IF(N111="základní",J111,0)</f>
        <v>0</v>
      </c>
      <c r="BF111" s="224">
        <f>IF(N111="snížená",J111,0)</f>
        <v>0</v>
      </c>
      <c r="BG111" s="224">
        <f>IF(N111="zákl. přenesená",J111,0)</f>
        <v>0</v>
      </c>
      <c r="BH111" s="224">
        <f>IF(N111="sníž. přenesená",J111,0)</f>
        <v>0</v>
      </c>
      <c r="BI111" s="224">
        <f>IF(N111="nulová",J111,0)</f>
        <v>0</v>
      </c>
      <c r="BJ111" s="17" t="s">
        <v>78</v>
      </c>
      <c r="BK111" s="224">
        <f>ROUND(I111*H111,2)</f>
        <v>0</v>
      </c>
      <c r="BL111" s="17" t="s">
        <v>149</v>
      </c>
      <c r="BM111" s="223" t="s">
        <v>641</v>
      </c>
    </row>
    <row r="112" spans="1:47" s="2" customFormat="1" ht="12">
      <c r="A112" s="38"/>
      <c r="B112" s="39"/>
      <c r="C112" s="40"/>
      <c r="D112" s="225" t="s">
        <v>151</v>
      </c>
      <c r="E112" s="40"/>
      <c r="F112" s="226" t="s">
        <v>642</v>
      </c>
      <c r="G112" s="40"/>
      <c r="H112" s="40"/>
      <c r="I112" s="227"/>
      <c r="J112" s="40"/>
      <c r="K112" s="40"/>
      <c r="L112" s="44"/>
      <c r="M112" s="228"/>
      <c r="N112" s="229"/>
      <c r="O112" s="84"/>
      <c r="P112" s="84"/>
      <c r="Q112" s="84"/>
      <c r="R112" s="84"/>
      <c r="S112" s="84"/>
      <c r="T112" s="85"/>
      <c r="U112" s="38"/>
      <c r="V112" s="38"/>
      <c r="W112" s="38"/>
      <c r="X112" s="38"/>
      <c r="Y112" s="38"/>
      <c r="Z112" s="38"/>
      <c r="AA112" s="38"/>
      <c r="AB112" s="38"/>
      <c r="AC112" s="38"/>
      <c r="AD112" s="38"/>
      <c r="AE112" s="38"/>
      <c r="AT112" s="17" t="s">
        <v>151</v>
      </c>
      <c r="AU112" s="17" t="s">
        <v>80</v>
      </c>
    </row>
    <row r="113" spans="1:47" s="2" customFormat="1" ht="12">
      <c r="A113" s="38"/>
      <c r="B113" s="39"/>
      <c r="C113" s="40"/>
      <c r="D113" s="225" t="s">
        <v>153</v>
      </c>
      <c r="E113" s="40"/>
      <c r="F113" s="230" t="s">
        <v>184</v>
      </c>
      <c r="G113" s="40"/>
      <c r="H113" s="40"/>
      <c r="I113" s="227"/>
      <c r="J113" s="40"/>
      <c r="K113" s="40"/>
      <c r="L113" s="44"/>
      <c r="M113" s="228"/>
      <c r="N113" s="229"/>
      <c r="O113" s="84"/>
      <c r="P113" s="84"/>
      <c r="Q113" s="84"/>
      <c r="R113" s="84"/>
      <c r="S113" s="84"/>
      <c r="T113" s="85"/>
      <c r="U113" s="38"/>
      <c r="V113" s="38"/>
      <c r="W113" s="38"/>
      <c r="X113" s="38"/>
      <c r="Y113" s="38"/>
      <c r="Z113" s="38"/>
      <c r="AA113" s="38"/>
      <c r="AB113" s="38"/>
      <c r="AC113" s="38"/>
      <c r="AD113" s="38"/>
      <c r="AE113" s="38"/>
      <c r="AT113" s="17" t="s">
        <v>153</v>
      </c>
      <c r="AU113" s="17" t="s">
        <v>80</v>
      </c>
    </row>
    <row r="114" spans="1:51" s="13" customFormat="1" ht="12">
      <c r="A114" s="13"/>
      <c r="B114" s="231"/>
      <c r="C114" s="232"/>
      <c r="D114" s="225" t="s">
        <v>172</v>
      </c>
      <c r="E114" s="233" t="s">
        <v>19</v>
      </c>
      <c r="F114" s="234" t="s">
        <v>643</v>
      </c>
      <c r="G114" s="232"/>
      <c r="H114" s="235">
        <v>1008</v>
      </c>
      <c r="I114" s="236"/>
      <c r="J114" s="232"/>
      <c r="K114" s="232"/>
      <c r="L114" s="237"/>
      <c r="M114" s="238"/>
      <c r="N114" s="239"/>
      <c r="O114" s="239"/>
      <c r="P114" s="239"/>
      <c r="Q114" s="239"/>
      <c r="R114" s="239"/>
      <c r="S114" s="239"/>
      <c r="T114" s="240"/>
      <c r="U114" s="13"/>
      <c r="V114" s="13"/>
      <c r="W114" s="13"/>
      <c r="X114" s="13"/>
      <c r="Y114" s="13"/>
      <c r="Z114" s="13"/>
      <c r="AA114" s="13"/>
      <c r="AB114" s="13"/>
      <c r="AC114" s="13"/>
      <c r="AD114" s="13"/>
      <c r="AE114" s="13"/>
      <c r="AT114" s="241" t="s">
        <v>172</v>
      </c>
      <c r="AU114" s="241" t="s">
        <v>80</v>
      </c>
      <c r="AV114" s="13" t="s">
        <v>80</v>
      </c>
      <c r="AW114" s="13" t="s">
        <v>33</v>
      </c>
      <c r="AX114" s="13" t="s">
        <v>71</v>
      </c>
      <c r="AY114" s="241" t="s">
        <v>142</v>
      </c>
    </row>
    <row r="115" spans="1:51" s="13" customFormat="1" ht="12">
      <c r="A115" s="13"/>
      <c r="B115" s="231"/>
      <c r="C115" s="232"/>
      <c r="D115" s="225" t="s">
        <v>172</v>
      </c>
      <c r="E115" s="233" t="s">
        <v>19</v>
      </c>
      <c r="F115" s="234" t="s">
        <v>644</v>
      </c>
      <c r="G115" s="232"/>
      <c r="H115" s="235">
        <v>3604.5</v>
      </c>
      <c r="I115" s="236"/>
      <c r="J115" s="232"/>
      <c r="K115" s="232"/>
      <c r="L115" s="237"/>
      <c r="M115" s="238"/>
      <c r="N115" s="239"/>
      <c r="O115" s="239"/>
      <c r="P115" s="239"/>
      <c r="Q115" s="239"/>
      <c r="R115" s="239"/>
      <c r="S115" s="239"/>
      <c r="T115" s="240"/>
      <c r="U115" s="13"/>
      <c r="V115" s="13"/>
      <c r="W115" s="13"/>
      <c r="X115" s="13"/>
      <c r="Y115" s="13"/>
      <c r="Z115" s="13"/>
      <c r="AA115" s="13"/>
      <c r="AB115" s="13"/>
      <c r="AC115" s="13"/>
      <c r="AD115" s="13"/>
      <c r="AE115" s="13"/>
      <c r="AT115" s="241" t="s">
        <v>172</v>
      </c>
      <c r="AU115" s="241" t="s">
        <v>80</v>
      </c>
      <c r="AV115" s="13" t="s">
        <v>80</v>
      </c>
      <c r="AW115" s="13" t="s">
        <v>33</v>
      </c>
      <c r="AX115" s="13" t="s">
        <v>71</v>
      </c>
      <c r="AY115" s="241" t="s">
        <v>142</v>
      </c>
    </row>
    <row r="116" spans="1:51" s="13" customFormat="1" ht="12">
      <c r="A116" s="13"/>
      <c r="B116" s="231"/>
      <c r="C116" s="232"/>
      <c r="D116" s="225" t="s">
        <v>172</v>
      </c>
      <c r="E116" s="233" t="s">
        <v>19</v>
      </c>
      <c r="F116" s="234" t="s">
        <v>645</v>
      </c>
      <c r="G116" s="232"/>
      <c r="H116" s="235">
        <v>85</v>
      </c>
      <c r="I116" s="236"/>
      <c r="J116" s="232"/>
      <c r="K116" s="232"/>
      <c r="L116" s="237"/>
      <c r="M116" s="238"/>
      <c r="N116" s="239"/>
      <c r="O116" s="239"/>
      <c r="P116" s="239"/>
      <c r="Q116" s="239"/>
      <c r="R116" s="239"/>
      <c r="S116" s="239"/>
      <c r="T116" s="240"/>
      <c r="U116" s="13"/>
      <c r="V116" s="13"/>
      <c r="W116" s="13"/>
      <c r="X116" s="13"/>
      <c r="Y116" s="13"/>
      <c r="Z116" s="13"/>
      <c r="AA116" s="13"/>
      <c r="AB116" s="13"/>
      <c r="AC116" s="13"/>
      <c r="AD116" s="13"/>
      <c r="AE116" s="13"/>
      <c r="AT116" s="241" t="s">
        <v>172</v>
      </c>
      <c r="AU116" s="241" t="s">
        <v>80</v>
      </c>
      <c r="AV116" s="13" t="s">
        <v>80</v>
      </c>
      <c r="AW116" s="13" t="s">
        <v>33</v>
      </c>
      <c r="AX116" s="13" t="s">
        <v>71</v>
      </c>
      <c r="AY116" s="241" t="s">
        <v>142</v>
      </c>
    </row>
    <row r="117" spans="1:51" s="13" customFormat="1" ht="12">
      <c r="A117" s="13"/>
      <c r="B117" s="231"/>
      <c r="C117" s="232"/>
      <c r="D117" s="225" t="s">
        <v>172</v>
      </c>
      <c r="E117" s="233" t="s">
        <v>19</v>
      </c>
      <c r="F117" s="234" t="s">
        <v>646</v>
      </c>
      <c r="G117" s="232"/>
      <c r="H117" s="235">
        <v>4414.8</v>
      </c>
      <c r="I117" s="236"/>
      <c r="J117" s="232"/>
      <c r="K117" s="232"/>
      <c r="L117" s="237"/>
      <c r="M117" s="238"/>
      <c r="N117" s="239"/>
      <c r="O117" s="239"/>
      <c r="P117" s="239"/>
      <c r="Q117" s="239"/>
      <c r="R117" s="239"/>
      <c r="S117" s="239"/>
      <c r="T117" s="240"/>
      <c r="U117" s="13"/>
      <c r="V117" s="13"/>
      <c r="W117" s="13"/>
      <c r="X117" s="13"/>
      <c r="Y117" s="13"/>
      <c r="Z117" s="13"/>
      <c r="AA117" s="13"/>
      <c r="AB117" s="13"/>
      <c r="AC117" s="13"/>
      <c r="AD117" s="13"/>
      <c r="AE117" s="13"/>
      <c r="AT117" s="241" t="s">
        <v>172</v>
      </c>
      <c r="AU117" s="241" t="s">
        <v>80</v>
      </c>
      <c r="AV117" s="13" t="s">
        <v>80</v>
      </c>
      <c r="AW117" s="13" t="s">
        <v>33</v>
      </c>
      <c r="AX117" s="13" t="s">
        <v>71</v>
      </c>
      <c r="AY117" s="241" t="s">
        <v>142</v>
      </c>
    </row>
    <row r="118" spans="1:51" s="13" customFormat="1" ht="12">
      <c r="A118" s="13"/>
      <c r="B118" s="231"/>
      <c r="C118" s="232"/>
      <c r="D118" s="225" t="s">
        <v>172</v>
      </c>
      <c r="E118" s="233" t="s">
        <v>19</v>
      </c>
      <c r="F118" s="234" t="s">
        <v>647</v>
      </c>
      <c r="G118" s="232"/>
      <c r="H118" s="235">
        <v>133.2</v>
      </c>
      <c r="I118" s="236"/>
      <c r="J118" s="232"/>
      <c r="K118" s="232"/>
      <c r="L118" s="237"/>
      <c r="M118" s="238"/>
      <c r="N118" s="239"/>
      <c r="O118" s="239"/>
      <c r="P118" s="239"/>
      <c r="Q118" s="239"/>
      <c r="R118" s="239"/>
      <c r="S118" s="239"/>
      <c r="T118" s="240"/>
      <c r="U118" s="13"/>
      <c r="V118" s="13"/>
      <c r="W118" s="13"/>
      <c r="X118" s="13"/>
      <c r="Y118" s="13"/>
      <c r="Z118" s="13"/>
      <c r="AA118" s="13"/>
      <c r="AB118" s="13"/>
      <c r="AC118" s="13"/>
      <c r="AD118" s="13"/>
      <c r="AE118" s="13"/>
      <c r="AT118" s="241" t="s">
        <v>172</v>
      </c>
      <c r="AU118" s="241" t="s">
        <v>80</v>
      </c>
      <c r="AV118" s="13" t="s">
        <v>80</v>
      </c>
      <c r="AW118" s="13" t="s">
        <v>33</v>
      </c>
      <c r="AX118" s="13" t="s">
        <v>71</v>
      </c>
      <c r="AY118" s="241" t="s">
        <v>142</v>
      </c>
    </row>
    <row r="119" spans="1:51" s="14" customFormat="1" ht="12">
      <c r="A119" s="14"/>
      <c r="B119" s="242"/>
      <c r="C119" s="243"/>
      <c r="D119" s="225" t="s">
        <v>172</v>
      </c>
      <c r="E119" s="244" t="s">
        <v>19</v>
      </c>
      <c r="F119" s="245" t="s">
        <v>177</v>
      </c>
      <c r="G119" s="243"/>
      <c r="H119" s="246">
        <v>9245.5</v>
      </c>
      <c r="I119" s="247"/>
      <c r="J119" s="243"/>
      <c r="K119" s="243"/>
      <c r="L119" s="248"/>
      <c r="M119" s="249"/>
      <c r="N119" s="250"/>
      <c r="O119" s="250"/>
      <c r="P119" s="250"/>
      <c r="Q119" s="250"/>
      <c r="R119" s="250"/>
      <c r="S119" s="250"/>
      <c r="T119" s="251"/>
      <c r="U119" s="14"/>
      <c r="V119" s="14"/>
      <c r="W119" s="14"/>
      <c r="X119" s="14"/>
      <c r="Y119" s="14"/>
      <c r="Z119" s="14"/>
      <c r="AA119" s="14"/>
      <c r="AB119" s="14"/>
      <c r="AC119" s="14"/>
      <c r="AD119" s="14"/>
      <c r="AE119" s="14"/>
      <c r="AT119" s="252" t="s">
        <v>172</v>
      </c>
      <c r="AU119" s="252" t="s">
        <v>80</v>
      </c>
      <c r="AV119" s="14" t="s">
        <v>149</v>
      </c>
      <c r="AW119" s="14" t="s">
        <v>33</v>
      </c>
      <c r="AX119" s="14" t="s">
        <v>78</v>
      </c>
      <c r="AY119" s="252" t="s">
        <v>142</v>
      </c>
    </row>
    <row r="120" spans="1:65" s="2" customFormat="1" ht="24.15" customHeight="1">
      <c r="A120" s="38"/>
      <c r="B120" s="39"/>
      <c r="C120" s="212" t="s">
        <v>178</v>
      </c>
      <c r="D120" s="212" t="s">
        <v>144</v>
      </c>
      <c r="E120" s="213" t="s">
        <v>190</v>
      </c>
      <c r="F120" s="214" t="s">
        <v>191</v>
      </c>
      <c r="G120" s="215" t="s">
        <v>181</v>
      </c>
      <c r="H120" s="216">
        <v>9245.5</v>
      </c>
      <c r="I120" s="217"/>
      <c r="J120" s="218">
        <f>ROUND(I120*H120,2)</f>
        <v>0</v>
      </c>
      <c r="K120" s="214" t="s">
        <v>148</v>
      </c>
      <c r="L120" s="44"/>
      <c r="M120" s="219" t="s">
        <v>19</v>
      </c>
      <c r="N120" s="220" t="s">
        <v>42</v>
      </c>
      <c r="O120" s="84"/>
      <c r="P120" s="221">
        <f>O120*H120</f>
        <v>0</v>
      </c>
      <c r="Q120" s="221">
        <v>0</v>
      </c>
      <c r="R120" s="221">
        <f>Q120*H120</f>
        <v>0</v>
      </c>
      <c r="S120" s="221">
        <v>0</v>
      </c>
      <c r="T120" s="222">
        <f>S120*H120</f>
        <v>0</v>
      </c>
      <c r="U120" s="38"/>
      <c r="V120" s="38"/>
      <c r="W120" s="38"/>
      <c r="X120" s="38"/>
      <c r="Y120" s="38"/>
      <c r="Z120" s="38"/>
      <c r="AA120" s="38"/>
      <c r="AB120" s="38"/>
      <c r="AC120" s="38"/>
      <c r="AD120" s="38"/>
      <c r="AE120" s="38"/>
      <c r="AR120" s="223" t="s">
        <v>149</v>
      </c>
      <c r="AT120" s="223" t="s">
        <v>144</v>
      </c>
      <c r="AU120" s="223" t="s">
        <v>80</v>
      </c>
      <c r="AY120" s="17" t="s">
        <v>142</v>
      </c>
      <c r="BE120" s="224">
        <f>IF(N120="základní",J120,0)</f>
        <v>0</v>
      </c>
      <c r="BF120" s="224">
        <f>IF(N120="snížená",J120,0)</f>
        <v>0</v>
      </c>
      <c r="BG120" s="224">
        <f>IF(N120="zákl. přenesená",J120,0)</f>
        <v>0</v>
      </c>
      <c r="BH120" s="224">
        <f>IF(N120="sníž. přenesená",J120,0)</f>
        <v>0</v>
      </c>
      <c r="BI120" s="224">
        <f>IF(N120="nulová",J120,0)</f>
        <v>0</v>
      </c>
      <c r="BJ120" s="17" t="s">
        <v>78</v>
      </c>
      <c r="BK120" s="224">
        <f>ROUND(I120*H120,2)</f>
        <v>0</v>
      </c>
      <c r="BL120" s="17" t="s">
        <v>149</v>
      </c>
      <c r="BM120" s="223" t="s">
        <v>648</v>
      </c>
    </row>
    <row r="121" spans="1:47" s="2" customFormat="1" ht="12">
      <c r="A121" s="38"/>
      <c r="B121" s="39"/>
      <c r="C121" s="40"/>
      <c r="D121" s="225" t="s">
        <v>151</v>
      </c>
      <c r="E121" s="40"/>
      <c r="F121" s="226" t="s">
        <v>193</v>
      </c>
      <c r="G121" s="40"/>
      <c r="H121" s="40"/>
      <c r="I121" s="227"/>
      <c r="J121" s="40"/>
      <c r="K121" s="40"/>
      <c r="L121" s="44"/>
      <c r="M121" s="228"/>
      <c r="N121" s="229"/>
      <c r="O121" s="84"/>
      <c r="P121" s="84"/>
      <c r="Q121" s="84"/>
      <c r="R121" s="84"/>
      <c r="S121" s="84"/>
      <c r="T121" s="85"/>
      <c r="U121" s="38"/>
      <c r="V121" s="38"/>
      <c r="W121" s="38"/>
      <c r="X121" s="38"/>
      <c r="Y121" s="38"/>
      <c r="Z121" s="38"/>
      <c r="AA121" s="38"/>
      <c r="AB121" s="38"/>
      <c r="AC121" s="38"/>
      <c r="AD121" s="38"/>
      <c r="AE121" s="38"/>
      <c r="AT121" s="17" t="s">
        <v>151</v>
      </c>
      <c r="AU121" s="17" t="s">
        <v>80</v>
      </c>
    </row>
    <row r="122" spans="1:47" s="2" customFormat="1" ht="12">
      <c r="A122" s="38"/>
      <c r="B122" s="39"/>
      <c r="C122" s="40"/>
      <c r="D122" s="225" t="s">
        <v>153</v>
      </c>
      <c r="E122" s="40"/>
      <c r="F122" s="230" t="s">
        <v>194</v>
      </c>
      <c r="G122" s="40"/>
      <c r="H122" s="40"/>
      <c r="I122" s="227"/>
      <c r="J122" s="40"/>
      <c r="K122" s="40"/>
      <c r="L122" s="44"/>
      <c r="M122" s="228"/>
      <c r="N122" s="229"/>
      <c r="O122" s="84"/>
      <c r="P122" s="84"/>
      <c r="Q122" s="84"/>
      <c r="R122" s="84"/>
      <c r="S122" s="84"/>
      <c r="T122" s="85"/>
      <c r="U122" s="38"/>
      <c r="V122" s="38"/>
      <c r="W122" s="38"/>
      <c r="X122" s="38"/>
      <c r="Y122" s="38"/>
      <c r="Z122" s="38"/>
      <c r="AA122" s="38"/>
      <c r="AB122" s="38"/>
      <c r="AC122" s="38"/>
      <c r="AD122" s="38"/>
      <c r="AE122" s="38"/>
      <c r="AT122" s="17" t="s">
        <v>153</v>
      </c>
      <c r="AU122" s="17" t="s">
        <v>80</v>
      </c>
    </row>
    <row r="123" spans="1:51" s="13" customFormat="1" ht="12">
      <c r="A123" s="13"/>
      <c r="B123" s="231"/>
      <c r="C123" s="232"/>
      <c r="D123" s="225" t="s">
        <v>172</v>
      </c>
      <c r="E123" s="233" t="s">
        <v>19</v>
      </c>
      <c r="F123" s="234" t="s">
        <v>643</v>
      </c>
      <c r="G123" s="232"/>
      <c r="H123" s="235">
        <v>1008</v>
      </c>
      <c r="I123" s="236"/>
      <c r="J123" s="232"/>
      <c r="K123" s="232"/>
      <c r="L123" s="237"/>
      <c r="M123" s="238"/>
      <c r="N123" s="239"/>
      <c r="O123" s="239"/>
      <c r="P123" s="239"/>
      <c r="Q123" s="239"/>
      <c r="R123" s="239"/>
      <c r="S123" s="239"/>
      <c r="T123" s="240"/>
      <c r="U123" s="13"/>
      <c r="V123" s="13"/>
      <c r="W123" s="13"/>
      <c r="X123" s="13"/>
      <c r="Y123" s="13"/>
      <c r="Z123" s="13"/>
      <c r="AA123" s="13"/>
      <c r="AB123" s="13"/>
      <c r="AC123" s="13"/>
      <c r="AD123" s="13"/>
      <c r="AE123" s="13"/>
      <c r="AT123" s="241" t="s">
        <v>172</v>
      </c>
      <c r="AU123" s="241" t="s">
        <v>80</v>
      </c>
      <c r="AV123" s="13" t="s">
        <v>80</v>
      </c>
      <c r="AW123" s="13" t="s">
        <v>33</v>
      </c>
      <c r="AX123" s="13" t="s">
        <v>71</v>
      </c>
      <c r="AY123" s="241" t="s">
        <v>142</v>
      </c>
    </row>
    <row r="124" spans="1:51" s="13" customFormat="1" ht="12">
      <c r="A124" s="13"/>
      <c r="B124" s="231"/>
      <c r="C124" s="232"/>
      <c r="D124" s="225" t="s">
        <v>172</v>
      </c>
      <c r="E124" s="233" t="s">
        <v>19</v>
      </c>
      <c r="F124" s="234" t="s">
        <v>644</v>
      </c>
      <c r="G124" s="232"/>
      <c r="H124" s="235">
        <v>3604.5</v>
      </c>
      <c r="I124" s="236"/>
      <c r="J124" s="232"/>
      <c r="K124" s="232"/>
      <c r="L124" s="237"/>
      <c r="M124" s="238"/>
      <c r="N124" s="239"/>
      <c r="O124" s="239"/>
      <c r="P124" s="239"/>
      <c r="Q124" s="239"/>
      <c r="R124" s="239"/>
      <c r="S124" s="239"/>
      <c r="T124" s="240"/>
      <c r="U124" s="13"/>
      <c r="V124" s="13"/>
      <c r="W124" s="13"/>
      <c r="X124" s="13"/>
      <c r="Y124" s="13"/>
      <c r="Z124" s="13"/>
      <c r="AA124" s="13"/>
      <c r="AB124" s="13"/>
      <c r="AC124" s="13"/>
      <c r="AD124" s="13"/>
      <c r="AE124" s="13"/>
      <c r="AT124" s="241" t="s">
        <v>172</v>
      </c>
      <c r="AU124" s="241" t="s">
        <v>80</v>
      </c>
      <c r="AV124" s="13" t="s">
        <v>80</v>
      </c>
      <c r="AW124" s="13" t="s">
        <v>33</v>
      </c>
      <c r="AX124" s="13" t="s">
        <v>71</v>
      </c>
      <c r="AY124" s="241" t="s">
        <v>142</v>
      </c>
    </row>
    <row r="125" spans="1:51" s="13" customFormat="1" ht="12">
      <c r="A125" s="13"/>
      <c r="B125" s="231"/>
      <c r="C125" s="232"/>
      <c r="D125" s="225" t="s">
        <v>172</v>
      </c>
      <c r="E125" s="233" t="s">
        <v>19</v>
      </c>
      <c r="F125" s="234" t="s">
        <v>645</v>
      </c>
      <c r="G125" s="232"/>
      <c r="H125" s="235">
        <v>85</v>
      </c>
      <c r="I125" s="236"/>
      <c r="J125" s="232"/>
      <c r="K125" s="232"/>
      <c r="L125" s="237"/>
      <c r="M125" s="238"/>
      <c r="N125" s="239"/>
      <c r="O125" s="239"/>
      <c r="P125" s="239"/>
      <c r="Q125" s="239"/>
      <c r="R125" s="239"/>
      <c r="S125" s="239"/>
      <c r="T125" s="240"/>
      <c r="U125" s="13"/>
      <c r="V125" s="13"/>
      <c r="W125" s="13"/>
      <c r="X125" s="13"/>
      <c r="Y125" s="13"/>
      <c r="Z125" s="13"/>
      <c r="AA125" s="13"/>
      <c r="AB125" s="13"/>
      <c r="AC125" s="13"/>
      <c r="AD125" s="13"/>
      <c r="AE125" s="13"/>
      <c r="AT125" s="241" t="s">
        <v>172</v>
      </c>
      <c r="AU125" s="241" t="s">
        <v>80</v>
      </c>
      <c r="AV125" s="13" t="s">
        <v>80</v>
      </c>
      <c r="AW125" s="13" t="s">
        <v>33</v>
      </c>
      <c r="AX125" s="13" t="s">
        <v>71</v>
      </c>
      <c r="AY125" s="241" t="s">
        <v>142</v>
      </c>
    </row>
    <row r="126" spans="1:51" s="13" customFormat="1" ht="12">
      <c r="A126" s="13"/>
      <c r="B126" s="231"/>
      <c r="C126" s="232"/>
      <c r="D126" s="225" t="s">
        <v>172</v>
      </c>
      <c r="E126" s="233" t="s">
        <v>19</v>
      </c>
      <c r="F126" s="234" t="s">
        <v>646</v>
      </c>
      <c r="G126" s="232"/>
      <c r="H126" s="235">
        <v>4414.8</v>
      </c>
      <c r="I126" s="236"/>
      <c r="J126" s="232"/>
      <c r="K126" s="232"/>
      <c r="L126" s="237"/>
      <c r="M126" s="238"/>
      <c r="N126" s="239"/>
      <c r="O126" s="239"/>
      <c r="P126" s="239"/>
      <c r="Q126" s="239"/>
      <c r="R126" s="239"/>
      <c r="S126" s="239"/>
      <c r="T126" s="240"/>
      <c r="U126" s="13"/>
      <c r="V126" s="13"/>
      <c r="W126" s="13"/>
      <c r="X126" s="13"/>
      <c r="Y126" s="13"/>
      <c r="Z126" s="13"/>
      <c r="AA126" s="13"/>
      <c r="AB126" s="13"/>
      <c r="AC126" s="13"/>
      <c r="AD126" s="13"/>
      <c r="AE126" s="13"/>
      <c r="AT126" s="241" t="s">
        <v>172</v>
      </c>
      <c r="AU126" s="241" t="s">
        <v>80</v>
      </c>
      <c r="AV126" s="13" t="s">
        <v>80</v>
      </c>
      <c r="AW126" s="13" t="s">
        <v>33</v>
      </c>
      <c r="AX126" s="13" t="s">
        <v>71</v>
      </c>
      <c r="AY126" s="241" t="s">
        <v>142</v>
      </c>
    </row>
    <row r="127" spans="1:51" s="13" customFormat="1" ht="12">
      <c r="A127" s="13"/>
      <c r="B127" s="231"/>
      <c r="C127" s="232"/>
      <c r="D127" s="225" t="s">
        <v>172</v>
      </c>
      <c r="E127" s="233" t="s">
        <v>19</v>
      </c>
      <c r="F127" s="234" t="s">
        <v>647</v>
      </c>
      <c r="G127" s="232"/>
      <c r="H127" s="235">
        <v>133.2</v>
      </c>
      <c r="I127" s="236"/>
      <c r="J127" s="232"/>
      <c r="K127" s="232"/>
      <c r="L127" s="237"/>
      <c r="M127" s="238"/>
      <c r="N127" s="239"/>
      <c r="O127" s="239"/>
      <c r="P127" s="239"/>
      <c r="Q127" s="239"/>
      <c r="R127" s="239"/>
      <c r="S127" s="239"/>
      <c r="T127" s="240"/>
      <c r="U127" s="13"/>
      <c r="V127" s="13"/>
      <c r="W127" s="13"/>
      <c r="X127" s="13"/>
      <c r="Y127" s="13"/>
      <c r="Z127" s="13"/>
      <c r="AA127" s="13"/>
      <c r="AB127" s="13"/>
      <c r="AC127" s="13"/>
      <c r="AD127" s="13"/>
      <c r="AE127" s="13"/>
      <c r="AT127" s="241" t="s">
        <v>172</v>
      </c>
      <c r="AU127" s="241" t="s">
        <v>80</v>
      </c>
      <c r="AV127" s="13" t="s">
        <v>80</v>
      </c>
      <c r="AW127" s="13" t="s">
        <v>33</v>
      </c>
      <c r="AX127" s="13" t="s">
        <v>71</v>
      </c>
      <c r="AY127" s="241" t="s">
        <v>142</v>
      </c>
    </row>
    <row r="128" spans="1:51" s="14" customFormat="1" ht="12">
      <c r="A128" s="14"/>
      <c r="B128" s="242"/>
      <c r="C128" s="243"/>
      <c r="D128" s="225" t="s">
        <v>172</v>
      </c>
      <c r="E128" s="244" t="s">
        <v>19</v>
      </c>
      <c r="F128" s="245" t="s">
        <v>177</v>
      </c>
      <c r="G128" s="243"/>
      <c r="H128" s="246">
        <v>9245.5</v>
      </c>
      <c r="I128" s="247"/>
      <c r="J128" s="243"/>
      <c r="K128" s="243"/>
      <c r="L128" s="248"/>
      <c r="M128" s="249"/>
      <c r="N128" s="250"/>
      <c r="O128" s="250"/>
      <c r="P128" s="250"/>
      <c r="Q128" s="250"/>
      <c r="R128" s="250"/>
      <c r="S128" s="250"/>
      <c r="T128" s="251"/>
      <c r="U128" s="14"/>
      <c r="V128" s="14"/>
      <c r="W128" s="14"/>
      <c r="X128" s="14"/>
      <c r="Y128" s="14"/>
      <c r="Z128" s="14"/>
      <c r="AA128" s="14"/>
      <c r="AB128" s="14"/>
      <c r="AC128" s="14"/>
      <c r="AD128" s="14"/>
      <c r="AE128" s="14"/>
      <c r="AT128" s="252" t="s">
        <v>172</v>
      </c>
      <c r="AU128" s="252" t="s">
        <v>80</v>
      </c>
      <c r="AV128" s="14" t="s">
        <v>149</v>
      </c>
      <c r="AW128" s="14" t="s">
        <v>33</v>
      </c>
      <c r="AX128" s="14" t="s">
        <v>78</v>
      </c>
      <c r="AY128" s="252" t="s">
        <v>142</v>
      </c>
    </row>
    <row r="129" spans="1:65" s="2" customFormat="1" ht="24.15" customHeight="1">
      <c r="A129" s="38"/>
      <c r="B129" s="39"/>
      <c r="C129" s="212" t="s">
        <v>189</v>
      </c>
      <c r="D129" s="212" t="s">
        <v>144</v>
      </c>
      <c r="E129" s="213" t="s">
        <v>649</v>
      </c>
      <c r="F129" s="214" t="s">
        <v>650</v>
      </c>
      <c r="G129" s="215" t="s">
        <v>181</v>
      </c>
      <c r="H129" s="216">
        <v>125.2</v>
      </c>
      <c r="I129" s="217"/>
      <c r="J129" s="218">
        <f>ROUND(I129*H129,2)</f>
        <v>0</v>
      </c>
      <c r="K129" s="214" t="s">
        <v>148</v>
      </c>
      <c r="L129" s="44"/>
      <c r="M129" s="219" t="s">
        <v>19</v>
      </c>
      <c r="N129" s="220" t="s">
        <v>42</v>
      </c>
      <c r="O129" s="84"/>
      <c r="P129" s="221">
        <f>O129*H129</f>
        <v>0</v>
      </c>
      <c r="Q129" s="221">
        <v>0</v>
      </c>
      <c r="R129" s="221">
        <f>Q129*H129</f>
        <v>0</v>
      </c>
      <c r="S129" s="221">
        <v>0</v>
      </c>
      <c r="T129" s="222">
        <f>S129*H129</f>
        <v>0</v>
      </c>
      <c r="U129" s="38"/>
      <c r="V129" s="38"/>
      <c r="W129" s="38"/>
      <c r="X129" s="38"/>
      <c r="Y129" s="38"/>
      <c r="Z129" s="38"/>
      <c r="AA129" s="38"/>
      <c r="AB129" s="38"/>
      <c r="AC129" s="38"/>
      <c r="AD129" s="38"/>
      <c r="AE129" s="38"/>
      <c r="AR129" s="223" t="s">
        <v>149</v>
      </c>
      <c r="AT129" s="223" t="s">
        <v>144</v>
      </c>
      <c r="AU129" s="223" t="s">
        <v>80</v>
      </c>
      <c r="AY129" s="17" t="s">
        <v>142</v>
      </c>
      <c r="BE129" s="224">
        <f>IF(N129="základní",J129,0)</f>
        <v>0</v>
      </c>
      <c r="BF129" s="224">
        <f>IF(N129="snížená",J129,0)</f>
        <v>0</v>
      </c>
      <c r="BG129" s="224">
        <f>IF(N129="zákl. přenesená",J129,0)</f>
        <v>0</v>
      </c>
      <c r="BH129" s="224">
        <f>IF(N129="sníž. přenesená",J129,0)</f>
        <v>0</v>
      </c>
      <c r="BI129" s="224">
        <f>IF(N129="nulová",J129,0)</f>
        <v>0</v>
      </c>
      <c r="BJ129" s="17" t="s">
        <v>78</v>
      </c>
      <c r="BK129" s="224">
        <f>ROUND(I129*H129,2)</f>
        <v>0</v>
      </c>
      <c r="BL129" s="17" t="s">
        <v>149</v>
      </c>
      <c r="BM129" s="223" t="s">
        <v>651</v>
      </c>
    </row>
    <row r="130" spans="1:47" s="2" customFormat="1" ht="12">
      <c r="A130" s="38"/>
      <c r="B130" s="39"/>
      <c r="C130" s="40"/>
      <c r="D130" s="225" t="s">
        <v>151</v>
      </c>
      <c r="E130" s="40"/>
      <c r="F130" s="226" t="s">
        <v>652</v>
      </c>
      <c r="G130" s="40"/>
      <c r="H130" s="40"/>
      <c r="I130" s="227"/>
      <c r="J130" s="40"/>
      <c r="K130" s="40"/>
      <c r="L130" s="44"/>
      <c r="M130" s="228"/>
      <c r="N130" s="229"/>
      <c r="O130" s="84"/>
      <c r="P130" s="84"/>
      <c r="Q130" s="84"/>
      <c r="R130" s="84"/>
      <c r="S130" s="84"/>
      <c r="T130" s="85"/>
      <c r="U130" s="38"/>
      <c r="V130" s="38"/>
      <c r="W130" s="38"/>
      <c r="X130" s="38"/>
      <c r="Y130" s="38"/>
      <c r="Z130" s="38"/>
      <c r="AA130" s="38"/>
      <c r="AB130" s="38"/>
      <c r="AC130" s="38"/>
      <c r="AD130" s="38"/>
      <c r="AE130" s="38"/>
      <c r="AT130" s="17" t="s">
        <v>151</v>
      </c>
      <c r="AU130" s="17" t="s">
        <v>80</v>
      </c>
    </row>
    <row r="131" spans="1:47" s="2" customFormat="1" ht="12">
      <c r="A131" s="38"/>
      <c r="B131" s="39"/>
      <c r="C131" s="40"/>
      <c r="D131" s="225" t="s">
        <v>153</v>
      </c>
      <c r="E131" s="40"/>
      <c r="F131" s="230" t="s">
        <v>200</v>
      </c>
      <c r="G131" s="40"/>
      <c r="H131" s="40"/>
      <c r="I131" s="227"/>
      <c r="J131" s="40"/>
      <c r="K131" s="40"/>
      <c r="L131" s="44"/>
      <c r="M131" s="228"/>
      <c r="N131" s="229"/>
      <c r="O131" s="84"/>
      <c r="P131" s="84"/>
      <c r="Q131" s="84"/>
      <c r="R131" s="84"/>
      <c r="S131" s="84"/>
      <c r="T131" s="85"/>
      <c r="U131" s="38"/>
      <c r="V131" s="38"/>
      <c r="W131" s="38"/>
      <c r="X131" s="38"/>
      <c r="Y131" s="38"/>
      <c r="Z131" s="38"/>
      <c r="AA131" s="38"/>
      <c r="AB131" s="38"/>
      <c r="AC131" s="38"/>
      <c r="AD131" s="38"/>
      <c r="AE131" s="38"/>
      <c r="AT131" s="17" t="s">
        <v>153</v>
      </c>
      <c r="AU131" s="17" t="s">
        <v>80</v>
      </c>
    </row>
    <row r="132" spans="1:51" s="13" customFormat="1" ht="12">
      <c r="A132" s="13"/>
      <c r="B132" s="231"/>
      <c r="C132" s="232"/>
      <c r="D132" s="225" t="s">
        <v>172</v>
      </c>
      <c r="E132" s="233" t="s">
        <v>19</v>
      </c>
      <c r="F132" s="234" t="s">
        <v>653</v>
      </c>
      <c r="G132" s="232"/>
      <c r="H132" s="235">
        <v>125.2</v>
      </c>
      <c r="I132" s="236"/>
      <c r="J132" s="232"/>
      <c r="K132" s="232"/>
      <c r="L132" s="237"/>
      <c r="M132" s="238"/>
      <c r="N132" s="239"/>
      <c r="O132" s="239"/>
      <c r="P132" s="239"/>
      <c r="Q132" s="239"/>
      <c r="R132" s="239"/>
      <c r="S132" s="239"/>
      <c r="T132" s="240"/>
      <c r="U132" s="13"/>
      <c r="V132" s="13"/>
      <c r="W132" s="13"/>
      <c r="X132" s="13"/>
      <c r="Y132" s="13"/>
      <c r="Z132" s="13"/>
      <c r="AA132" s="13"/>
      <c r="AB132" s="13"/>
      <c r="AC132" s="13"/>
      <c r="AD132" s="13"/>
      <c r="AE132" s="13"/>
      <c r="AT132" s="241" t="s">
        <v>172</v>
      </c>
      <c r="AU132" s="241" t="s">
        <v>80</v>
      </c>
      <c r="AV132" s="13" t="s">
        <v>80</v>
      </c>
      <c r="AW132" s="13" t="s">
        <v>33</v>
      </c>
      <c r="AX132" s="13" t="s">
        <v>78</v>
      </c>
      <c r="AY132" s="241" t="s">
        <v>142</v>
      </c>
    </row>
    <row r="133" spans="1:65" s="2" customFormat="1" ht="24.15" customHeight="1">
      <c r="A133" s="38"/>
      <c r="B133" s="39"/>
      <c r="C133" s="212" t="s">
        <v>195</v>
      </c>
      <c r="D133" s="212" t="s">
        <v>144</v>
      </c>
      <c r="E133" s="213" t="s">
        <v>234</v>
      </c>
      <c r="F133" s="214" t="s">
        <v>235</v>
      </c>
      <c r="G133" s="215" t="s">
        <v>181</v>
      </c>
      <c r="H133" s="216">
        <v>9370.7</v>
      </c>
      <c r="I133" s="217"/>
      <c r="J133" s="218">
        <f>ROUND(I133*H133,2)</f>
        <v>0</v>
      </c>
      <c r="K133" s="214" t="s">
        <v>148</v>
      </c>
      <c r="L133" s="44"/>
      <c r="M133" s="219" t="s">
        <v>19</v>
      </c>
      <c r="N133" s="220" t="s">
        <v>42</v>
      </c>
      <c r="O133" s="84"/>
      <c r="P133" s="221">
        <f>O133*H133</f>
        <v>0</v>
      </c>
      <c r="Q133" s="221">
        <v>0</v>
      </c>
      <c r="R133" s="221">
        <f>Q133*H133</f>
        <v>0</v>
      </c>
      <c r="S133" s="221">
        <v>0</v>
      </c>
      <c r="T133" s="222">
        <f>S133*H133</f>
        <v>0</v>
      </c>
      <c r="U133" s="38"/>
      <c r="V133" s="38"/>
      <c r="W133" s="38"/>
      <c r="X133" s="38"/>
      <c r="Y133" s="38"/>
      <c r="Z133" s="38"/>
      <c r="AA133" s="38"/>
      <c r="AB133" s="38"/>
      <c r="AC133" s="38"/>
      <c r="AD133" s="38"/>
      <c r="AE133" s="38"/>
      <c r="AR133" s="223" t="s">
        <v>149</v>
      </c>
      <c r="AT133" s="223" t="s">
        <v>144</v>
      </c>
      <c r="AU133" s="223" t="s">
        <v>80</v>
      </c>
      <c r="AY133" s="17" t="s">
        <v>142</v>
      </c>
      <c r="BE133" s="224">
        <f>IF(N133="základní",J133,0)</f>
        <v>0</v>
      </c>
      <c r="BF133" s="224">
        <f>IF(N133="snížená",J133,0)</f>
        <v>0</v>
      </c>
      <c r="BG133" s="224">
        <f>IF(N133="zákl. přenesená",J133,0)</f>
        <v>0</v>
      </c>
      <c r="BH133" s="224">
        <f>IF(N133="sníž. přenesená",J133,0)</f>
        <v>0</v>
      </c>
      <c r="BI133" s="224">
        <f>IF(N133="nulová",J133,0)</f>
        <v>0</v>
      </c>
      <c r="BJ133" s="17" t="s">
        <v>78</v>
      </c>
      <c r="BK133" s="224">
        <f>ROUND(I133*H133,2)</f>
        <v>0</v>
      </c>
      <c r="BL133" s="17" t="s">
        <v>149</v>
      </c>
      <c r="BM133" s="223" t="s">
        <v>654</v>
      </c>
    </row>
    <row r="134" spans="1:47" s="2" customFormat="1" ht="12">
      <c r="A134" s="38"/>
      <c r="B134" s="39"/>
      <c r="C134" s="40"/>
      <c r="D134" s="225" t="s">
        <v>151</v>
      </c>
      <c r="E134" s="40"/>
      <c r="F134" s="226" t="s">
        <v>237</v>
      </c>
      <c r="G134" s="40"/>
      <c r="H134" s="40"/>
      <c r="I134" s="227"/>
      <c r="J134" s="40"/>
      <c r="K134" s="40"/>
      <c r="L134" s="44"/>
      <c r="M134" s="228"/>
      <c r="N134" s="229"/>
      <c r="O134" s="84"/>
      <c r="P134" s="84"/>
      <c r="Q134" s="84"/>
      <c r="R134" s="84"/>
      <c r="S134" s="84"/>
      <c r="T134" s="85"/>
      <c r="U134" s="38"/>
      <c r="V134" s="38"/>
      <c r="W134" s="38"/>
      <c r="X134" s="38"/>
      <c r="Y134" s="38"/>
      <c r="Z134" s="38"/>
      <c r="AA134" s="38"/>
      <c r="AB134" s="38"/>
      <c r="AC134" s="38"/>
      <c r="AD134" s="38"/>
      <c r="AE134" s="38"/>
      <c r="AT134" s="17" t="s">
        <v>151</v>
      </c>
      <c r="AU134" s="17" t="s">
        <v>80</v>
      </c>
    </row>
    <row r="135" spans="1:47" s="2" customFormat="1" ht="12">
      <c r="A135" s="38"/>
      <c r="B135" s="39"/>
      <c r="C135" s="40"/>
      <c r="D135" s="225" t="s">
        <v>153</v>
      </c>
      <c r="E135" s="40"/>
      <c r="F135" s="230" t="s">
        <v>238</v>
      </c>
      <c r="G135" s="40"/>
      <c r="H135" s="40"/>
      <c r="I135" s="227"/>
      <c r="J135" s="40"/>
      <c r="K135" s="40"/>
      <c r="L135" s="44"/>
      <c r="M135" s="228"/>
      <c r="N135" s="229"/>
      <c r="O135" s="84"/>
      <c r="P135" s="84"/>
      <c r="Q135" s="84"/>
      <c r="R135" s="84"/>
      <c r="S135" s="84"/>
      <c r="T135" s="85"/>
      <c r="U135" s="38"/>
      <c r="V135" s="38"/>
      <c r="W135" s="38"/>
      <c r="X135" s="38"/>
      <c r="Y135" s="38"/>
      <c r="Z135" s="38"/>
      <c r="AA135" s="38"/>
      <c r="AB135" s="38"/>
      <c r="AC135" s="38"/>
      <c r="AD135" s="38"/>
      <c r="AE135" s="38"/>
      <c r="AT135" s="17" t="s">
        <v>153</v>
      </c>
      <c r="AU135" s="17" t="s">
        <v>80</v>
      </c>
    </row>
    <row r="136" spans="1:51" s="13" customFormat="1" ht="12">
      <c r="A136" s="13"/>
      <c r="B136" s="231"/>
      <c r="C136" s="232"/>
      <c r="D136" s="225" t="s">
        <v>172</v>
      </c>
      <c r="E136" s="233" t="s">
        <v>19</v>
      </c>
      <c r="F136" s="234" t="s">
        <v>655</v>
      </c>
      <c r="G136" s="232"/>
      <c r="H136" s="235">
        <v>9370.7</v>
      </c>
      <c r="I136" s="236"/>
      <c r="J136" s="232"/>
      <c r="K136" s="232"/>
      <c r="L136" s="237"/>
      <c r="M136" s="238"/>
      <c r="N136" s="239"/>
      <c r="O136" s="239"/>
      <c r="P136" s="239"/>
      <c r="Q136" s="239"/>
      <c r="R136" s="239"/>
      <c r="S136" s="239"/>
      <c r="T136" s="240"/>
      <c r="U136" s="13"/>
      <c r="V136" s="13"/>
      <c r="W136" s="13"/>
      <c r="X136" s="13"/>
      <c r="Y136" s="13"/>
      <c r="Z136" s="13"/>
      <c r="AA136" s="13"/>
      <c r="AB136" s="13"/>
      <c r="AC136" s="13"/>
      <c r="AD136" s="13"/>
      <c r="AE136" s="13"/>
      <c r="AT136" s="241" t="s">
        <v>172</v>
      </c>
      <c r="AU136" s="241" t="s">
        <v>80</v>
      </c>
      <c r="AV136" s="13" t="s">
        <v>80</v>
      </c>
      <c r="AW136" s="13" t="s">
        <v>33</v>
      </c>
      <c r="AX136" s="13" t="s">
        <v>78</v>
      </c>
      <c r="AY136" s="241" t="s">
        <v>142</v>
      </c>
    </row>
    <row r="137" spans="1:65" s="2" customFormat="1" ht="14.4" customHeight="1">
      <c r="A137" s="38"/>
      <c r="B137" s="39"/>
      <c r="C137" s="212" t="s">
        <v>201</v>
      </c>
      <c r="D137" s="212" t="s">
        <v>144</v>
      </c>
      <c r="E137" s="213" t="s">
        <v>240</v>
      </c>
      <c r="F137" s="214" t="s">
        <v>241</v>
      </c>
      <c r="G137" s="215" t="s">
        <v>181</v>
      </c>
      <c r="H137" s="216">
        <v>9370.7</v>
      </c>
      <c r="I137" s="217"/>
      <c r="J137" s="218">
        <f>ROUND(I137*H137,2)</f>
        <v>0</v>
      </c>
      <c r="K137" s="214" t="s">
        <v>148</v>
      </c>
      <c r="L137" s="44"/>
      <c r="M137" s="219" t="s">
        <v>19</v>
      </c>
      <c r="N137" s="220" t="s">
        <v>42</v>
      </c>
      <c r="O137" s="84"/>
      <c r="P137" s="221">
        <f>O137*H137</f>
        <v>0</v>
      </c>
      <c r="Q137" s="221">
        <v>0</v>
      </c>
      <c r="R137" s="221">
        <f>Q137*H137</f>
        <v>0</v>
      </c>
      <c r="S137" s="221">
        <v>0</v>
      </c>
      <c r="T137" s="222">
        <f>S137*H137</f>
        <v>0</v>
      </c>
      <c r="U137" s="38"/>
      <c r="V137" s="38"/>
      <c r="W137" s="38"/>
      <c r="X137" s="38"/>
      <c r="Y137" s="38"/>
      <c r="Z137" s="38"/>
      <c r="AA137" s="38"/>
      <c r="AB137" s="38"/>
      <c r="AC137" s="38"/>
      <c r="AD137" s="38"/>
      <c r="AE137" s="38"/>
      <c r="AR137" s="223" t="s">
        <v>149</v>
      </c>
      <c r="AT137" s="223" t="s">
        <v>144</v>
      </c>
      <c r="AU137" s="223" t="s">
        <v>80</v>
      </c>
      <c r="AY137" s="17" t="s">
        <v>142</v>
      </c>
      <c r="BE137" s="224">
        <f>IF(N137="základní",J137,0)</f>
        <v>0</v>
      </c>
      <c r="BF137" s="224">
        <f>IF(N137="snížená",J137,0)</f>
        <v>0</v>
      </c>
      <c r="BG137" s="224">
        <f>IF(N137="zákl. přenesená",J137,0)</f>
        <v>0</v>
      </c>
      <c r="BH137" s="224">
        <f>IF(N137="sníž. přenesená",J137,0)</f>
        <v>0</v>
      </c>
      <c r="BI137" s="224">
        <f>IF(N137="nulová",J137,0)</f>
        <v>0</v>
      </c>
      <c r="BJ137" s="17" t="s">
        <v>78</v>
      </c>
      <c r="BK137" s="224">
        <f>ROUND(I137*H137,2)</f>
        <v>0</v>
      </c>
      <c r="BL137" s="17" t="s">
        <v>149</v>
      </c>
      <c r="BM137" s="223" t="s">
        <v>656</v>
      </c>
    </row>
    <row r="138" spans="1:47" s="2" customFormat="1" ht="12">
      <c r="A138" s="38"/>
      <c r="B138" s="39"/>
      <c r="C138" s="40"/>
      <c r="D138" s="225" t="s">
        <v>151</v>
      </c>
      <c r="E138" s="40"/>
      <c r="F138" s="226" t="s">
        <v>243</v>
      </c>
      <c r="G138" s="40"/>
      <c r="H138" s="40"/>
      <c r="I138" s="227"/>
      <c r="J138" s="40"/>
      <c r="K138" s="40"/>
      <c r="L138" s="44"/>
      <c r="M138" s="228"/>
      <c r="N138" s="229"/>
      <c r="O138" s="84"/>
      <c r="P138" s="84"/>
      <c r="Q138" s="84"/>
      <c r="R138" s="84"/>
      <c r="S138" s="84"/>
      <c r="T138" s="85"/>
      <c r="U138" s="38"/>
      <c r="V138" s="38"/>
      <c r="W138" s="38"/>
      <c r="X138" s="38"/>
      <c r="Y138" s="38"/>
      <c r="Z138" s="38"/>
      <c r="AA138" s="38"/>
      <c r="AB138" s="38"/>
      <c r="AC138" s="38"/>
      <c r="AD138" s="38"/>
      <c r="AE138" s="38"/>
      <c r="AT138" s="17" t="s">
        <v>151</v>
      </c>
      <c r="AU138" s="17" t="s">
        <v>80</v>
      </c>
    </row>
    <row r="139" spans="1:47" s="2" customFormat="1" ht="12">
      <c r="A139" s="38"/>
      <c r="B139" s="39"/>
      <c r="C139" s="40"/>
      <c r="D139" s="225" t="s">
        <v>153</v>
      </c>
      <c r="E139" s="40"/>
      <c r="F139" s="230" t="s">
        <v>244</v>
      </c>
      <c r="G139" s="40"/>
      <c r="H139" s="40"/>
      <c r="I139" s="227"/>
      <c r="J139" s="40"/>
      <c r="K139" s="40"/>
      <c r="L139" s="44"/>
      <c r="M139" s="228"/>
      <c r="N139" s="229"/>
      <c r="O139" s="84"/>
      <c r="P139" s="84"/>
      <c r="Q139" s="84"/>
      <c r="R139" s="84"/>
      <c r="S139" s="84"/>
      <c r="T139" s="85"/>
      <c r="U139" s="38"/>
      <c r="V139" s="38"/>
      <c r="W139" s="38"/>
      <c r="X139" s="38"/>
      <c r="Y139" s="38"/>
      <c r="Z139" s="38"/>
      <c r="AA139" s="38"/>
      <c r="AB139" s="38"/>
      <c r="AC139" s="38"/>
      <c r="AD139" s="38"/>
      <c r="AE139" s="38"/>
      <c r="AT139" s="17" t="s">
        <v>153</v>
      </c>
      <c r="AU139" s="17" t="s">
        <v>80</v>
      </c>
    </row>
    <row r="140" spans="1:51" s="13" customFormat="1" ht="12">
      <c r="A140" s="13"/>
      <c r="B140" s="231"/>
      <c r="C140" s="232"/>
      <c r="D140" s="225" t="s">
        <v>172</v>
      </c>
      <c r="E140" s="233" t="s">
        <v>19</v>
      </c>
      <c r="F140" s="234" t="s">
        <v>655</v>
      </c>
      <c r="G140" s="232"/>
      <c r="H140" s="235">
        <v>9370.7</v>
      </c>
      <c r="I140" s="236"/>
      <c r="J140" s="232"/>
      <c r="K140" s="232"/>
      <c r="L140" s="237"/>
      <c r="M140" s="238"/>
      <c r="N140" s="239"/>
      <c r="O140" s="239"/>
      <c r="P140" s="239"/>
      <c r="Q140" s="239"/>
      <c r="R140" s="239"/>
      <c r="S140" s="239"/>
      <c r="T140" s="240"/>
      <c r="U140" s="13"/>
      <c r="V140" s="13"/>
      <c r="W140" s="13"/>
      <c r="X140" s="13"/>
      <c r="Y140" s="13"/>
      <c r="Z140" s="13"/>
      <c r="AA140" s="13"/>
      <c r="AB140" s="13"/>
      <c r="AC140" s="13"/>
      <c r="AD140" s="13"/>
      <c r="AE140" s="13"/>
      <c r="AT140" s="241" t="s">
        <v>172</v>
      </c>
      <c r="AU140" s="241" t="s">
        <v>80</v>
      </c>
      <c r="AV140" s="13" t="s">
        <v>80</v>
      </c>
      <c r="AW140" s="13" t="s">
        <v>33</v>
      </c>
      <c r="AX140" s="13" t="s">
        <v>78</v>
      </c>
      <c r="AY140" s="241" t="s">
        <v>142</v>
      </c>
    </row>
    <row r="141" spans="1:65" s="2" customFormat="1" ht="24.15" customHeight="1">
      <c r="A141" s="38"/>
      <c r="B141" s="39"/>
      <c r="C141" s="212" t="s">
        <v>207</v>
      </c>
      <c r="D141" s="212" t="s">
        <v>144</v>
      </c>
      <c r="E141" s="213" t="s">
        <v>246</v>
      </c>
      <c r="F141" s="214" t="s">
        <v>247</v>
      </c>
      <c r="G141" s="215" t="s">
        <v>248</v>
      </c>
      <c r="H141" s="216">
        <v>15930.19</v>
      </c>
      <c r="I141" s="217"/>
      <c r="J141" s="218">
        <f>ROUND(I141*H141,2)</f>
        <v>0</v>
      </c>
      <c r="K141" s="214" t="s">
        <v>148</v>
      </c>
      <c r="L141" s="44"/>
      <c r="M141" s="219" t="s">
        <v>19</v>
      </c>
      <c r="N141" s="220" t="s">
        <v>42</v>
      </c>
      <c r="O141" s="84"/>
      <c r="P141" s="221">
        <f>O141*H141</f>
        <v>0</v>
      </c>
      <c r="Q141" s="221">
        <v>0</v>
      </c>
      <c r="R141" s="221">
        <f>Q141*H141</f>
        <v>0</v>
      </c>
      <c r="S141" s="221">
        <v>0</v>
      </c>
      <c r="T141" s="222">
        <f>S141*H141</f>
        <v>0</v>
      </c>
      <c r="U141" s="38"/>
      <c r="V141" s="38"/>
      <c r="W141" s="38"/>
      <c r="X141" s="38"/>
      <c r="Y141" s="38"/>
      <c r="Z141" s="38"/>
      <c r="AA141" s="38"/>
      <c r="AB141" s="38"/>
      <c r="AC141" s="38"/>
      <c r="AD141" s="38"/>
      <c r="AE141" s="38"/>
      <c r="AR141" s="223" t="s">
        <v>149</v>
      </c>
      <c r="AT141" s="223" t="s">
        <v>144</v>
      </c>
      <c r="AU141" s="223" t="s">
        <v>80</v>
      </c>
      <c r="AY141" s="17" t="s">
        <v>142</v>
      </c>
      <c r="BE141" s="224">
        <f>IF(N141="základní",J141,0)</f>
        <v>0</v>
      </c>
      <c r="BF141" s="224">
        <f>IF(N141="snížená",J141,0)</f>
        <v>0</v>
      </c>
      <c r="BG141" s="224">
        <f>IF(N141="zákl. přenesená",J141,0)</f>
        <v>0</v>
      </c>
      <c r="BH141" s="224">
        <f>IF(N141="sníž. přenesená",J141,0)</f>
        <v>0</v>
      </c>
      <c r="BI141" s="224">
        <f>IF(N141="nulová",J141,0)</f>
        <v>0</v>
      </c>
      <c r="BJ141" s="17" t="s">
        <v>78</v>
      </c>
      <c r="BK141" s="224">
        <f>ROUND(I141*H141,2)</f>
        <v>0</v>
      </c>
      <c r="BL141" s="17" t="s">
        <v>149</v>
      </c>
      <c r="BM141" s="223" t="s">
        <v>657</v>
      </c>
    </row>
    <row r="142" spans="1:47" s="2" customFormat="1" ht="12">
      <c r="A142" s="38"/>
      <c r="B142" s="39"/>
      <c r="C142" s="40"/>
      <c r="D142" s="225" t="s">
        <v>151</v>
      </c>
      <c r="E142" s="40"/>
      <c r="F142" s="226" t="s">
        <v>250</v>
      </c>
      <c r="G142" s="40"/>
      <c r="H142" s="40"/>
      <c r="I142" s="227"/>
      <c r="J142" s="40"/>
      <c r="K142" s="40"/>
      <c r="L142" s="44"/>
      <c r="M142" s="228"/>
      <c r="N142" s="229"/>
      <c r="O142" s="84"/>
      <c r="P142" s="84"/>
      <c r="Q142" s="84"/>
      <c r="R142" s="84"/>
      <c r="S142" s="84"/>
      <c r="T142" s="85"/>
      <c r="U142" s="38"/>
      <c r="V142" s="38"/>
      <c r="W142" s="38"/>
      <c r="X142" s="38"/>
      <c r="Y142" s="38"/>
      <c r="Z142" s="38"/>
      <c r="AA142" s="38"/>
      <c r="AB142" s="38"/>
      <c r="AC142" s="38"/>
      <c r="AD142" s="38"/>
      <c r="AE142" s="38"/>
      <c r="AT142" s="17" t="s">
        <v>151</v>
      </c>
      <c r="AU142" s="17" t="s">
        <v>80</v>
      </c>
    </row>
    <row r="143" spans="1:47" s="2" customFormat="1" ht="12">
      <c r="A143" s="38"/>
      <c r="B143" s="39"/>
      <c r="C143" s="40"/>
      <c r="D143" s="225" t="s">
        <v>153</v>
      </c>
      <c r="E143" s="40"/>
      <c r="F143" s="230" t="s">
        <v>251</v>
      </c>
      <c r="G143" s="40"/>
      <c r="H143" s="40"/>
      <c r="I143" s="227"/>
      <c r="J143" s="40"/>
      <c r="K143" s="40"/>
      <c r="L143" s="44"/>
      <c r="M143" s="228"/>
      <c r="N143" s="229"/>
      <c r="O143" s="84"/>
      <c r="P143" s="84"/>
      <c r="Q143" s="84"/>
      <c r="R143" s="84"/>
      <c r="S143" s="84"/>
      <c r="T143" s="85"/>
      <c r="U143" s="38"/>
      <c r="V143" s="38"/>
      <c r="W143" s="38"/>
      <c r="X143" s="38"/>
      <c r="Y143" s="38"/>
      <c r="Z143" s="38"/>
      <c r="AA143" s="38"/>
      <c r="AB143" s="38"/>
      <c r="AC143" s="38"/>
      <c r="AD143" s="38"/>
      <c r="AE143" s="38"/>
      <c r="AT143" s="17" t="s">
        <v>153</v>
      </c>
      <c r="AU143" s="17" t="s">
        <v>80</v>
      </c>
    </row>
    <row r="144" spans="1:47" s="2" customFormat="1" ht="12">
      <c r="A144" s="38"/>
      <c r="B144" s="39"/>
      <c r="C144" s="40"/>
      <c r="D144" s="225" t="s">
        <v>252</v>
      </c>
      <c r="E144" s="40"/>
      <c r="F144" s="230" t="s">
        <v>253</v>
      </c>
      <c r="G144" s="40"/>
      <c r="H144" s="40"/>
      <c r="I144" s="227"/>
      <c r="J144" s="40"/>
      <c r="K144" s="40"/>
      <c r="L144" s="44"/>
      <c r="M144" s="228"/>
      <c r="N144" s="229"/>
      <c r="O144" s="84"/>
      <c r="P144" s="84"/>
      <c r="Q144" s="84"/>
      <c r="R144" s="84"/>
      <c r="S144" s="84"/>
      <c r="T144" s="85"/>
      <c r="U144" s="38"/>
      <c r="V144" s="38"/>
      <c r="W144" s="38"/>
      <c r="X144" s="38"/>
      <c r="Y144" s="38"/>
      <c r="Z144" s="38"/>
      <c r="AA144" s="38"/>
      <c r="AB144" s="38"/>
      <c r="AC144" s="38"/>
      <c r="AD144" s="38"/>
      <c r="AE144" s="38"/>
      <c r="AT144" s="17" t="s">
        <v>252</v>
      </c>
      <c r="AU144" s="17" t="s">
        <v>80</v>
      </c>
    </row>
    <row r="145" spans="1:51" s="13" customFormat="1" ht="12">
      <c r="A145" s="13"/>
      <c r="B145" s="231"/>
      <c r="C145" s="232"/>
      <c r="D145" s="225" t="s">
        <v>172</v>
      </c>
      <c r="E145" s="233" t="s">
        <v>19</v>
      </c>
      <c r="F145" s="234" t="s">
        <v>658</v>
      </c>
      <c r="G145" s="232"/>
      <c r="H145" s="235">
        <v>15930.19</v>
      </c>
      <c r="I145" s="236"/>
      <c r="J145" s="232"/>
      <c r="K145" s="232"/>
      <c r="L145" s="237"/>
      <c r="M145" s="238"/>
      <c r="N145" s="239"/>
      <c r="O145" s="239"/>
      <c r="P145" s="239"/>
      <c r="Q145" s="239"/>
      <c r="R145" s="239"/>
      <c r="S145" s="239"/>
      <c r="T145" s="240"/>
      <c r="U145" s="13"/>
      <c r="V145" s="13"/>
      <c r="W145" s="13"/>
      <c r="X145" s="13"/>
      <c r="Y145" s="13"/>
      <c r="Z145" s="13"/>
      <c r="AA145" s="13"/>
      <c r="AB145" s="13"/>
      <c r="AC145" s="13"/>
      <c r="AD145" s="13"/>
      <c r="AE145" s="13"/>
      <c r="AT145" s="241" t="s">
        <v>172</v>
      </c>
      <c r="AU145" s="241" t="s">
        <v>80</v>
      </c>
      <c r="AV145" s="13" t="s">
        <v>80</v>
      </c>
      <c r="AW145" s="13" t="s">
        <v>33</v>
      </c>
      <c r="AX145" s="13" t="s">
        <v>78</v>
      </c>
      <c r="AY145" s="241" t="s">
        <v>142</v>
      </c>
    </row>
    <row r="146" spans="1:65" s="2" customFormat="1" ht="24.15" customHeight="1">
      <c r="A146" s="38"/>
      <c r="B146" s="39"/>
      <c r="C146" s="212" t="s">
        <v>212</v>
      </c>
      <c r="D146" s="212" t="s">
        <v>144</v>
      </c>
      <c r="E146" s="213" t="s">
        <v>260</v>
      </c>
      <c r="F146" s="214" t="s">
        <v>261</v>
      </c>
      <c r="G146" s="215" t="s">
        <v>147</v>
      </c>
      <c r="H146" s="216">
        <v>13530.9</v>
      </c>
      <c r="I146" s="217"/>
      <c r="J146" s="218">
        <f>ROUND(I146*H146,2)</f>
        <v>0</v>
      </c>
      <c r="K146" s="214" t="s">
        <v>148</v>
      </c>
      <c r="L146" s="44"/>
      <c r="M146" s="219" t="s">
        <v>19</v>
      </c>
      <c r="N146" s="220" t="s">
        <v>42</v>
      </c>
      <c r="O146" s="84"/>
      <c r="P146" s="221">
        <f>O146*H146</f>
        <v>0</v>
      </c>
      <c r="Q146" s="221">
        <v>0</v>
      </c>
      <c r="R146" s="221">
        <f>Q146*H146</f>
        <v>0</v>
      </c>
      <c r="S146" s="221">
        <v>0</v>
      </c>
      <c r="T146" s="222">
        <f>S146*H146</f>
        <v>0</v>
      </c>
      <c r="U146" s="38"/>
      <c r="V146" s="38"/>
      <c r="W146" s="38"/>
      <c r="X146" s="38"/>
      <c r="Y146" s="38"/>
      <c r="Z146" s="38"/>
      <c r="AA146" s="38"/>
      <c r="AB146" s="38"/>
      <c r="AC146" s="38"/>
      <c r="AD146" s="38"/>
      <c r="AE146" s="38"/>
      <c r="AR146" s="223" t="s">
        <v>149</v>
      </c>
      <c r="AT146" s="223" t="s">
        <v>144</v>
      </c>
      <c r="AU146" s="223" t="s">
        <v>80</v>
      </c>
      <c r="AY146" s="17" t="s">
        <v>142</v>
      </c>
      <c r="BE146" s="224">
        <f>IF(N146="základní",J146,0)</f>
        <v>0</v>
      </c>
      <c r="BF146" s="224">
        <f>IF(N146="snížená",J146,0)</f>
        <v>0</v>
      </c>
      <c r="BG146" s="224">
        <f>IF(N146="zákl. přenesená",J146,0)</f>
        <v>0</v>
      </c>
      <c r="BH146" s="224">
        <f>IF(N146="sníž. přenesená",J146,0)</f>
        <v>0</v>
      </c>
      <c r="BI146" s="224">
        <f>IF(N146="nulová",J146,0)</f>
        <v>0</v>
      </c>
      <c r="BJ146" s="17" t="s">
        <v>78</v>
      </c>
      <c r="BK146" s="224">
        <f>ROUND(I146*H146,2)</f>
        <v>0</v>
      </c>
      <c r="BL146" s="17" t="s">
        <v>149</v>
      </c>
      <c r="BM146" s="223" t="s">
        <v>659</v>
      </c>
    </row>
    <row r="147" spans="1:47" s="2" customFormat="1" ht="12">
      <c r="A147" s="38"/>
      <c r="B147" s="39"/>
      <c r="C147" s="40"/>
      <c r="D147" s="225" t="s">
        <v>151</v>
      </c>
      <c r="E147" s="40"/>
      <c r="F147" s="226" t="s">
        <v>263</v>
      </c>
      <c r="G147" s="40"/>
      <c r="H147" s="40"/>
      <c r="I147" s="227"/>
      <c r="J147" s="40"/>
      <c r="K147" s="40"/>
      <c r="L147" s="44"/>
      <c r="M147" s="228"/>
      <c r="N147" s="229"/>
      <c r="O147" s="84"/>
      <c r="P147" s="84"/>
      <c r="Q147" s="84"/>
      <c r="R147" s="84"/>
      <c r="S147" s="84"/>
      <c r="T147" s="85"/>
      <c r="U147" s="38"/>
      <c r="V147" s="38"/>
      <c r="W147" s="38"/>
      <c r="X147" s="38"/>
      <c r="Y147" s="38"/>
      <c r="Z147" s="38"/>
      <c r="AA147" s="38"/>
      <c r="AB147" s="38"/>
      <c r="AC147" s="38"/>
      <c r="AD147" s="38"/>
      <c r="AE147" s="38"/>
      <c r="AT147" s="17" t="s">
        <v>151</v>
      </c>
      <c r="AU147" s="17" t="s">
        <v>80</v>
      </c>
    </row>
    <row r="148" spans="1:47" s="2" customFormat="1" ht="12">
      <c r="A148" s="38"/>
      <c r="B148" s="39"/>
      <c r="C148" s="40"/>
      <c r="D148" s="225" t="s">
        <v>153</v>
      </c>
      <c r="E148" s="40"/>
      <c r="F148" s="230" t="s">
        <v>264</v>
      </c>
      <c r="G148" s="40"/>
      <c r="H148" s="40"/>
      <c r="I148" s="227"/>
      <c r="J148" s="40"/>
      <c r="K148" s="40"/>
      <c r="L148" s="44"/>
      <c r="M148" s="228"/>
      <c r="N148" s="229"/>
      <c r="O148" s="84"/>
      <c r="P148" s="84"/>
      <c r="Q148" s="84"/>
      <c r="R148" s="84"/>
      <c r="S148" s="84"/>
      <c r="T148" s="85"/>
      <c r="U148" s="38"/>
      <c r="V148" s="38"/>
      <c r="W148" s="38"/>
      <c r="X148" s="38"/>
      <c r="Y148" s="38"/>
      <c r="Z148" s="38"/>
      <c r="AA148" s="38"/>
      <c r="AB148" s="38"/>
      <c r="AC148" s="38"/>
      <c r="AD148" s="38"/>
      <c r="AE148" s="38"/>
      <c r="AT148" s="17" t="s">
        <v>153</v>
      </c>
      <c r="AU148" s="17" t="s">
        <v>80</v>
      </c>
    </row>
    <row r="149" spans="1:51" s="13" customFormat="1" ht="12">
      <c r="A149" s="13"/>
      <c r="B149" s="231"/>
      <c r="C149" s="232"/>
      <c r="D149" s="225" t="s">
        <v>172</v>
      </c>
      <c r="E149" s="233" t="s">
        <v>19</v>
      </c>
      <c r="F149" s="234" t="s">
        <v>660</v>
      </c>
      <c r="G149" s="232"/>
      <c r="H149" s="235">
        <v>1121.4</v>
      </c>
      <c r="I149" s="236"/>
      <c r="J149" s="232"/>
      <c r="K149" s="232"/>
      <c r="L149" s="237"/>
      <c r="M149" s="238"/>
      <c r="N149" s="239"/>
      <c r="O149" s="239"/>
      <c r="P149" s="239"/>
      <c r="Q149" s="239"/>
      <c r="R149" s="239"/>
      <c r="S149" s="239"/>
      <c r="T149" s="240"/>
      <c r="U149" s="13"/>
      <c r="V149" s="13"/>
      <c r="W149" s="13"/>
      <c r="X149" s="13"/>
      <c r="Y149" s="13"/>
      <c r="Z149" s="13"/>
      <c r="AA149" s="13"/>
      <c r="AB149" s="13"/>
      <c r="AC149" s="13"/>
      <c r="AD149" s="13"/>
      <c r="AE149" s="13"/>
      <c r="AT149" s="241" t="s">
        <v>172</v>
      </c>
      <c r="AU149" s="241" t="s">
        <v>80</v>
      </c>
      <c r="AV149" s="13" t="s">
        <v>80</v>
      </c>
      <c r="AW149" s="13" t="s">
        <v>33</v>
      </c>
      <c r="AX149" s="13" t="s">
        <v>71</v>
      </c>
      <c r="AY149" s="241" t="s">
        <v>142</v>
      </c>
    </row>
    <row r="150" spans="1:51" s="13" customFormat="1" ht="12">
      <c r="A150" s="13"/>
      <c r="B150" s="231"/>
      <c r="C150" s="232"/>
      <c r="D150" s="225" t="s">
        <v>172</v>
      </c>
      <c r="E150" s="233" t="s">
        <v>19</v>
      </c>
      <c r="F150" s="234" t="s">
        <v>661</v>
      </c>
      <c r="G150" s="232"/>
      <c r="H150" s="235">
        <v>11461.5</v>
      </c>
      <c r="I150" s="236"/>
      <c r="J150" s="232"/>
      <c r="K150" s="232"/>
      <c r="L150" s="237"/>
      <c r="M150" s="238"/>
      <c r="N150" s="239"/>
      <c r="O150" s="239"/>
      <c r="P150" s="239"/>
      <c r="Q150" s="239"/>
      <c r="R150" s="239"/>
      <c r="S150" s="239"/>
      <c r="T150" s="240"/>
      <c r="U150" s="13"/>
      <c r="V150" s="13"/>
      <c r="W150" s="13"/>
      <c r="X150" s="13"/>
      <c r="Y150" s="13"/>
      <c r="Z150" s="13"/>
      <c r="AA150" s="13"/>
      <c r="AB150" s="13"/>
      <c r="AC150" s="13"/>
      <c r="AD150" s="13"/>
      <c r="AE150" s="13"/>
      <c r="AT150" s="241" t="s">
        <v>172</v>
      </c>
      <c r="AU150" s="241" t="s">
        <v>80</v>
      </c>
      <c r="AV150" s="13" t="s">
        <v>80</v>
      </c>
      <c r="AW150" s="13" t="s">
        <v>33</v>
      </c>
      <c r="AX150" s="13" t="s">
        <v>71</v>
      </c>
      <c r="AY150" s="241" t="s">
        <v>142</v>
      </c>
    </row>
    <row r="151" spans="1:51" s="13" customFormat="1" ht="12">
      <c r="A151" s="13"/>
      <c r="B151" s="231"/>
      <c r="C151" s="232"/>
      <c r="D151" s="225" t="s">
        <v>172</v>
      </c>
      <c r="E151" s="233" t="s">
        <v>19</v>
      </c>
      <c r="F151" s="234" t="s">
        <v>662</v>
      </c>
      <c r="G151" s="232"/>
      <c r="H151" s="235">
        <v>888</v>
      </c>
      <c r="I151" s="236"/>
      <c r="J151" s="232"/>
      <c r="K151" s="232"/>
      <c r="L151" s="237"/>
      <c r="M151" s="238"/>
      <c r="N151" s="239"/>
      <c r="O151" s="239"/>
      <c r="P151" s="239"/>
      <c r="Q151" s="239"/>
      <c r="R151" s="239"/>
      <c r="S151" s="239"/>
      <c r="T151" s="240"/>
      <c r="U151" s="13"/>
      <c r="V151" s="13"/>
      <c r="W151" s="13"/>
      <c r="X151" s="13"/>
      <c r="Y151" s="13"/>
      <c r="Z151" s="13"/>
      <c r="AA151" s="13"/>
      <c r="AB151" s="13"/>
      <c r="AC151" s="13"/>
      <c r="AD151" s="13"/>
      <c r="AE151" s="13"/>
      <c r="AT151" s="241" t="s">
        <v>172</v>
      </c>
      <c r="AU151" s="241" t="s">
        <v>80</v>
      </c>
      <c r="AV151" s="13" t="s">
        <v>80</v>
      </c>
      <c r="AW151" s="13" t="s">
        <v>33</v>
      </c>
      <c r="AX151" s="13" t="s">
        <v>71</v>
      </c>
      <c r="AY151" s="241" t="s">
        <v>142</v>
      </c>
    </row>
    <row r="152" spans="1:51" s="13" customFormat="1" ht="12">
      <c r="A152" s="13"/>
      <c r="B152" s="231"/>
      <c r="C152" s="232"/>
      <c r="D152" s="225" t="s">
        <v>172</v>
      </c>
      <c r="E152" s="233" t="s">
        <v>19</v>
      </c>
      <c r="F152" s="234" t="s">
        <v>663</v>
      </c>
      <c r="G152" s="232"/>
      <c r="H152" s="235">
        <v>60</v>
      </c>
      <c r="I152" s="236"/>
      <c r="J152" s="232"/>
      <c r="K152" s="232"/>
      <c r="L152" s="237"/>
      <c r="M152" s="238"/>
      <c r="N152" s="239"/>
      <c r="O152" s="239"/>
      <c r="P152" s="239"/>
      <c r="Q152" s="239"/>
      <c r="R152" s="239"/>
      <c r="S152" s="239"/>
      <c r="T152" s="240"/>
      <c r="U152" s="13"/>
      <c r="V152" s="13"/>
      <c r="W152" s="13"/>
      <c r="X152" s="13"/>
      <c r="Y152" s="13"/>
      <c r="Z152" s="13"/>
      <c r="AA152" s="13"/>
      <c r="AB152" s="13"/>
      <c r="AC152" s="13"/>
      <c r="AD152" s="13"/>
      <c r="AE152" s="13"/>
      <c r="AT152" s="241" t="s">
        <v>172</v>
      </c>
      <c r="AU152" s="241" t="s">
        <v>80</v>
      </c>
      <c r="AV152" s="13" t="s">
        <v>80</v>
      </c>
      <c r="AW152" s="13" t="s">
        <v>33</v>
      </c>
      <c r="AX152" s="13" t="s">
        <v>71</v>
      </c>
      <c r="AY152" s="241" t="s">
        <v>142</v>
      </c>
    </row>
    <row r="153" spans="1:51" s="14" customFormat="1" ht="12">
      <c r="A153" s="14"/>
      <c r="B153" s="242"/>
      <c r="C153" s="243"/>
      <c r="D153" s="225" t="s">
        <v>172</v>
      </c>
      <c r="E153" s="244" t="s">
        <v>19</v>
      </c>
      <c r="F153" s="245" t="s">
        <v>177</v>
      </c>
      <c r="G153" s="243"/>
      <c r="H153" s="246">
        <v>13530.9</v>
      </c>
      <c r="I153" s="247"/>
      <c r="J153" s="243"/>
      <c r="K153" s="243"/>
      <c r="L153" s="248"/>
      <c r="M153" s="249"/>
      <c r="N153" s="250"/>
      <c r="O153" s="250"/>
      <c r="P153" s="250"/>
      <c r="Q153" s="250"/>
      <c r="R153" s="250"/>
      <c r="S153" s="250"/>
      <c r="T153" s="251"/>
      <c r="U153" s="14"/>
      <c r="V153" s="14"/>
      <c r="W153" s="14"/>
      <c r="X153" s="14"/>
      <c r="Y153" s="14"/>
      <c r="Z153" s="14"/>
      <c r="AA153" s="14"/>
      <c r="AB153" s="14"/>
      <c r="AC153" s="14"/>
      <c r="AD153" s="14"/>
      <c r="AE153" s="14"/>
      <c r="AT153" s="252" t="s">
        <v>172</v>
      </c>
      <c r="AU153" s="252" t="s">
        <v>80</v>
      </c>
      <c r="AV153" s="14" t="s">
        <v>149</v>
      </c>
      <c r="AW153" s="14" t="s">
        <v>33</v>
      </c>
      <c r="AX153" s="14" t="s">
        <v>78</v>
      </c>
      <c r="AY153" s="252" t="s">
        <v>142</v>
      </c>
    </row>
    <row r="154" spans="1:65" s="2" customFormat="1" ht="24.15" customHeight="1">
      <c r="A154" s="38"/>
      <c r="B154" s="39"/>
      <c r="C154" s="212" t="s">
        <v>217</v>
      </c>
      <c r="D154" s="212" t="s">
        <v>144</v>
      </c>
      <c r="E154" s="213" t="s">
        <v>269</v>
      </c>
      <c r="F154" s="214" t="s">
        <v>270</v>
      </c>
      <c r="G154" s="215" t="s">
        <v>147</v>
      </c>
      <c r="H154" s="216">
        <v>13530.9</v>
      </c>
      <c r="I154" s="217"/>
      <c r="J154" s="218">
        <f>ROUND(I154*H154,2)</f>
        <v>0</v>
      </c>
      <c r="K154" s="214" t="s">
        <v>148</v>
      </c>
      <c r="L154" s="44"/>
      <c r="M154" s="219" t="s">
        <v>19</v>
      </c>
      <c r="N154" s="220" t="s">
        <v>42</v>
      </c>
      <c r="O154" s="84"/>
      <c r="P154" s="221">
        <f>O154*H154</f>
        <v>0</v>
      </c>
      <c r="Q154" s="221">
        <v>0</v>
      </c>
      <c r="R154" s="221">
        <f>Q154*H154</f>
        <v>0</v>
      </c>
      <c r="S154" s="221">
        <v>0</v>
      </c>
      <c r="T154" s="222">
        <f>S154*H154</f>
        <v>0</v>
      </c>
      <c r="U154" s="38"/>
      <c r="V154" s="38"/>
      <c r="W154" s="38"/>
      <c r="X154" s="38"/>
      <c r="Y154" s="38"/>
      <c r="Z154" s="38"/>
      <c r="AA154" s="38"/>
      <c r="AB154" s="38"/>
      <c r="AC154" s="38"/>
      <c r="AD154" s="38"/>
      <c r="AE154" s="38"/>
      <c r="AR154" s="223" t="s">
        <v>149</v>
      </c>
      <c r="AT154" s="223" t="s">
        <v>144</v>
      </c>
      <c r="AU154" s="223" t="s">
        <v>80</v>
      </c>
      <c r="AY154" s="17" t="s">
        <v>142</v>
      </c>
      <c r="BE154" s="224">
        <f>IF(N154="základní",J154,0)</f>
        <v>0</v>
      </c>
      <c r="BF154" s="224">
        <f>IF(N154="snížená",J154,0)</f>
        <v>0</v>
      </c>
      <c r="BG154" s="224">
        <f>IF(N154="zákl. přenesená",J154,0)</f>
        <v>0</v>
      </c>
      <c r="BH154" s="224">
        <f>IF(N154="sníž. přenesená",J154,0)</f>
        <v>0</v>
      </c>
      <c r="BI154" s="224">
        <f>IF(N154="nulová",J154,0)</f>
        <v>0</v>
      </c>
      <c r="BJ154" s="17" t="s">
        <v>78</v>
      </c>
      <c r="BK154" s="224">
        <f>ROUND(I154*H154,2)</f>
        <v>0</v>
      </c>
      <c r="BL154" s="17" t="s">
        <v>149</v>
      </c>
      <c r="BM154" s="223" t="s">
        <v>664</v>
      </c>
    </row>
    <row r="155" spans="1:47" s="2" customFormat="1" ht="12">
      <c r="A155" s="38"/>
      <c r="B155" s="39"/>
      <c r="C155" s="40"/>
      <c r="D155" s="225" t="s">
        <v>151</v>
      </c>
      <c r="E155" s="40"/>
      <c r="F155" s="226" t="s">
        <v>272</v>
      </c>
      <c r="G155" s="40"/>
      <c r="H155" s="40"/>
      <c r="I155" s="227"/>
      <c r="J155" s="40"/>
      <c r="K155" s="40"/>
      <c r="L155" s="44"/>
      <c r="M155" s="228"/>
      <c r="N155" s="229"/>
      <c r="O155" s="84"/>
      <c r="P155" s="84"/>
      <c r="Q155" s="84"/>
      <c r="R155" s="84"/>
      <c r="S155" s="84"/>
      <c r="T155" s="85"/>
      <c r="U155" s="38"/>
      <c r="V155" s="38"/>
      <c r="W155" s="38"/>
      <c r="X155" s="38"/>
      <c r="Y155" s="38"/>
      <c r="Z155" s="38"/>
      <c r="AA155" s="38"/>
      <c r="AB155" s="38"/>
      <c r="AC155" s="38"/>
      <c r="AD155" s="38"/>
      <c r="AE155" s="38"/>
      <c r="AT155" s="17" t="s">
        <v>151</v>
      </c>
      <c r="AU155" s="17" t="s">
        <v>80</v>
      </c>
    </row>
    <row r="156" spans="1:47" s="2" customFormat="1" ht="12">
      <c r="A156" s="38"/>
      <c r="B156" s="39"/>
      <c r="C156" s="40"/>
      <c r="D156" s="225" t="s">
        <v>153</v>
      </c>
      <c r="E156" s="40"/>
      <c r="F156" s="230" t="s">
        <v>273</v>
      </c>
      <c r="G156" s="40"/>
      <c r="H156" s="40"/>
      <c r="I156" s="227"/>
      <c r="J156" s="40"/>
      <c r="K156" s="40"/>
      <c r="L156" s="44"/>
      <c r="M156" s="228"/>
      <c r="N156" s="229"/>
      <c r="O156" s="84"/>
      <c r="P156" s="84"/>
      <c r="Q156" s="84"/>
      <c r="R156" s="84"/>
      <c r="S156" s="84"/>
      <c r="T156" s="85"/>
      <c r="U156" s="38"/>
      <c r="V156" s="38"/>
      <c r="W156" s="38"/>
      <c r="X156" s="38"/>
      <c r="Y156" s="38"/>
      <c r="Z156" s="38"/>
      <c r="AA156" s="38"/>
      <c r="AB156" s="38"/>
      <c r="AC156" s="38"/>
      <c r="AD156" s="38"/>
      <c r="AE156" s="38"/>
      <c r="AT156" s="17" t="s">
        <v>153</v>
      </c>
      <c r="AU156" s="17" t="s">
        <v>80</v>
      </c>
    </row>
    <row r="157" spans="1:65" s="2" customFormat="1" ht="24.15" customHeight="1">
      <c r="A157" s="38"/>
      <c r="B157" s="39"/>
      <c r="C157" s="212" t="s">
        <v>223</v>
      </c>
      <c r="D157" s="212" t="s">
        <v>144</v>
      </c>
      <c r="E157" s="213" t="s">
        <v>282</v>
      </c>
      <c r="F157" s="214" t="s">
        <v>283</v>
      </c>
      <c r="G157" s="215" t="s">
        <v>147</v>
      </c>
      <c r="H157" s="216">
        <v>8010</v>
      </c>
      <c r="I157" s="217"/>
      <c r="J157" s="218">
        <f>ROUND(I157*H157,2)</f>
        <v>0</v>
      </c>
      <c r="K157" s="214" t="s">
        <v>148</v>
      </c>
      <c r="L157" s="44"/>
      <c r="M157" s="219" t="s">
        <v>19</v>
      </c>
      <c r="N157" s="220" t="s">
        <v>42</v>
      </c>
      <c r="O157" s="84"/>
      <c r="P157" s="221">
        <f>O157*H157</f>
        <v>0</v>
      </c>
      <c r="Q157" s="221">
        <v>0</v>
      </c>
      <c r="R157" s="221">
        <f>Q157*H157</f>
        <v>0</v>
      </c>
      <c r="S157" s="221">
        <v>0</v>
      </c>
      <c r="T157" s="222">
        <f>S157*H157</f>
        <v>0</v>
      </c>
      <c r="U157" s="38"/>
      <c r="V157" s="38"/>
      <c r="W157" s="38"/>
      <c r="X157" s="38"/>
      <c r="Y157" s="38"/>
      <c r="Z157" s="38"/>
      <c r="AA157" s="38"/>
      <c r="AB157" s="38"/>
      <c r="AC157" s="38"/>
      <c r="AD157" s="38"/>
      <c r="AE157" s="38"/>
      <c r="AR157" s="223" t="s">
        <v>149</v>
      </c>
      <c r="AT157" s="223" t="s">
        <v>144</v>
      </c>
      <c r="AU157" s="223" t="s">
        <v>80</v>
      </c>
      <c r="AY157" s="17" t="s">
        <v>142</v>
      </c>
      <c r="BE157" s="224">
        <f>IF(N157="základní",J157,0)</f>
        <v>0</v>
      </c>
      <c r="BF157" s="224">
        <f>IF(N157="snížená",J157,0)</f>
        <v>0</v>
      </c>
      <c r="BG157" s="224">
        <f>IF(N157="zákl. přenesená",J157,0)</f>
        <v>0</v>
      </c>
      <c r="BH157" s="224">
        <f>IF(N157="sníž. přenesená",J157,0)</f>
        <v>0</v>
      </c>
      <c r="BI157" s="224">
        <f>IF(N157="nulová",J157,0)</f>
        <v>0</v>
      </c>
      <c r="BJ157" s="17" t="s">
        <v>78</v>
      </c>
      <c r="BK157" s="224">
        <f>ROUND(I157*H157,2)</f>
        <v>0</v>
      </c>
      <c r="BL157" s="17" t="s">
        <v>149</v>
      </c>
      <c r="BM157" s="223" t="s">
        <v>665</v>
      </c>
    </row>
    <row r="158" spans="1:47" s="2" customFormat="1" ht="12">
      <c r="A158" s="38"/>
      <c r="B158" s="39"/>
      <c r="C158" s="40"/>
      <c r="D158" s="225" t="s">
        <v>151</v>
      </c>
      <c r="E158" s="40"/>
      <c r="F158" s="226" t="s">
        <v>285</v>
      </c>
      <c r="G158" s="40"/>
      <c r="H158" s="40"/>
      <c r="I158" s="227"/>
      <c r="J158" s="40"/>
      <c r="K158" s="40"/>
      <c r="L158" s="44"/>
      <c r="M158" s="228"/>
      <c r="N158" s="229"/>
      <c r="O158" s="84"/>
      <c r="P158" s="84"/>
      <c r="Q158" s="84"/>
      <c r="R158" s="84"/>
      <c r="S158" s="84"/>
      <c r="T158" s="85"/>
      <c r="U158" s="38"/>
      <c r="V158" s="38"/>
      <c r="W158" s="38"/>
      <c r="X158" s="38"/>
      <c r="Y158" s="38"/>
      <c r="Z158" s="38"/>
      <c r="AA158" s="38"/>
      <c r="AB158" s="38"/>
      <c r="AC158" s="38"/>
      <c r="AD158" s="38"/>
      <c r="AE158" s="38"/>
      <c r="AT158" s="17" t="s">
        <v>151</v>
      </c>
      <c r="AU158" s="17" t="s">
        <v>80</v>
      </c>
    </row>
    <row r="159" spans="1:47" s="2" customFormat="1" ht="12">
      <c r="A159" s="38"/>
      <c r="B159" s="39"/>
      <c r="C159" s="40"/>
      <c r="D159" s="225" t="s">
        <v>153</v>
      </c>
      <c r="E159" s="40"/>
      <c r="F159" s="230" t="s">
        <v>286</v>
      </c>
      <c r="G159" s="40"/>
      <c r="H159" s="40"/>
      <c r="I159" s="227"/>
      <c r="J159" s="40"/>
      <c r="K159" s="40"/>
      <c r="L159" s="44"/>
      <c r="M159" s="228"/>
      <c r="N159" s="229"/>
      <c r="O159" s="84"/>
      <c r="P159" s="84"/>
      <c r="Q159" s="84"/>
      <c r="R159" s="84"/>
      <c r="S159" s="84"/>
      <c r="T159" s="85"/>
      <c r="U159" s="38"/>
      <c r="V159" s="38"/>
      <c r="W159" s="38"/>
      <c r="X159" s="38"/>
      <c r="Y159" s="38"/>
      <c r="Z159" s="38"/>
      <c r="AA159" s="38"/>
      <c r="AB159" s="38"/>
      <c r="AC159" s="38"/>
      <c r="AD159" s="38"/>
      <c r="AE159" s="38"/>
      <c r="AT159" s="17" t="s">
        <v>153</v>
      </c>
      <c r="AU159" s="17" t="s">
        <v>80</v>
      </c>
    </row>
    <row r="160" spans="1:51" s="13" customFormat="1" ht="12">
      <c r="A160" s="13"/>
      <c r="B160" s="231"/>
      <c r="C160" s="232"/>
      <c r="D160" s="225" t="s">
        <v>172</v>
      </c>
      <c r="E160" s="233" t="s">
        <v>19</v>
      </c>
      <c r="F160" s="234" t="s">
        <v>666</v>
      </c>
      <c r="G160" s="232"/>
      <c r="H160" s="235">
        <v>8010</v>
      </c>
      <c r="I160" s="236"/>
      <c r="J160" s="232"/>
      <c r="K160" s="232"/>
      <c r="L160" s="237"/>
      <c r="M160" s="238"/>
      <c r="N160" s="239"/>
      <c r="O160" s="239"/>
      <c r="P160" s="239"/>
      <c r="Q160" s="239"/>
      <c r="R160" s="239"/>
      <c r="S160" s="239"/>
      <c r="T160" s="240"/>
      <c r="U160" s="13"/>
      <c r="V160" s="13"/>
      <c r="W160" s="13"/>
      <c r="X160" s="13"/>
      <c r="Y160" s="13"/>
      <c r="Z160" s="13"/>
      <c r="AA160" s="13"/>
      <c r="AB160" s="13"/>
      <c r="AC160" s="13"/>
      <c r="AD160" s="13"/>
      <c r="AE160" s="13"/>
      <c r="AT160" s="241" t="s">
        <v>172</v>
      </c>
      <c r="AU160" s="241" t="s">
        <v>80</v>
      </c>
      <c r="AV160" s="13" t="s">
        <v>80</v>
      </c>
      <c r="AW160" s="13" t="s">
        <v>33</v>
      </c>
      <c r="AX160" s="13" t="s">
        <v>78</v>
      </c>
      <c r="AY160" s="241" t="s">
        <v>142</v>
      </c>
    </row>
    <row r="161" spans="1:65" s="2" customFormat="1" ht="24.15" customHeight="1">
      <c r="A161" s="38"/>
      <c r="B161" s="39"/>
      <c r="C161" s="212" t="s">
        <v>228</v>
      </c>
      <c r="D161" s="212" t="s">
        <v>144</v>
      </c>
      <c r="E161" s="213" t="s">
        <v>288</v>
      </c>
      <c r="F161" s="214" t="s">
        <v>289</v>
      </c>
      <c r="G161" s="215" t="s">
        <v>147</v>
      </c>
      <c r="H161" s="216">
        <v>11794.5</v>
      </c>
      <c r="I161" s="217"/>
      <c r="J161" s="218">
        <f>ROUND(I161*H161,2)</f>
        <v>0</v>
      </c>
      <c r="K161" s="214" t="s">
        <v>148</v>
      </c>
      <c r="L161" s="44"/>
      <c r="M161" s="219" t="s">
        <v>19</v>
      </c>
      <c r="N161" s="220" t="s">
        <v>42</v>
      </c>
      <c r="O161" s="84"/>
      <c r="P161" s="221">
        <f>O161*H161</f>
        <v>0</v>
      </c>
      <c r="Q161" s="221">
        <v>0</v>
      </c>
      <c r="R161" s="221">
        <f>Q161*H161</f>
        <v>0</v>
      </c>
      <c r="S161" s="221">
        <v>0</v>
      </c>
      <c r="T161" s="222">
        <f>S161*H161</f>
        <v>0</v>
      </c>
      <c r="U161" s="38"/>
      <c r="V161" s="38"/>
      <c r="W161" s="38"/>
      <c r="X161" s="38"/>
      <c r="Y161" s="38"/>
      <c r="Z161" s="38"/>
      <c r="AA161" s="38"/>
      <c r="AB161" s="38"/>
      <c r="AC161" s="38"/>
      <c r="AD161" s="38"/>
      <c r="AE161" s="38"/>
      <c r="AR161" s="223" t="s">
        <v>149</v>
      </c>
      <c r="AT161" s="223" t="s">
        <v>144</v>
      </c>
      <c r="AU161" s="223" t="s">
        <v>80</v>
      </c>
      <c r="AY161" s="17" t="s">
        <v>142</v>
      </c>
      <c r="BE161" s="224">
        <f>IF(N161="základní",J161,0)</f>
        <v>0</v>
      </c>
      <c r="BF161" s="224">
        <f>IF(N161="snížená",J161,0)</f>
        <v>0</v>
      </c>
      <c r="BG161" s="224">
        <f>IF(N161="zákl. přenesená",J161,0)</f>
        <v>0</v>
      </c>
      <c r="BH161" s="224">
        <f>IF(N161="sníž. přenesená",J161,0)</f>
        <v>0</v>
      </c>
      <c r="BI161" s="224">
        <f>IF(N161="nulová",J161,0)</f>
        <v>0</v>
      </c>
      <c r="BJ161" s="17" t="s">
        <v>78</v>
      </c>
      <c r="BK161" s="224">
        <f>ROUND(I161*H161,2)</f>
        <v>0</v>
      </c>
      <c r="BL161" s="17" t="s">
        <v>149</v>
      </c>
      <c r="BM161" s="223" t="s">
        <v>667</v>
      </c>
    </row>
    <row r="162" spans="1:47" s="2" customFormat="1" ht="12">
      <c r="A162" s="38"/>
      <c r="B162" s="39"/>
      <c r="C162" s="40"/>
      <c r="D162" s="225" t="s">
        <v>151</v>
      </c>
      <c r="E162" s="40"/>
      <c r="F162" s="226" t="s">
        <v>291</v>
      </c>
      <c r="G162" s="40"/>
      <c r="H162" s="40"/>
      <c r="I162" s="227"/>
      <c r="J162" s="40"/>
      <c r="K162" s="40"/>
      <c r="L162" s="44"/>
      <c r="M162" s="228"/>
      <c r="N162" s="229"/>
      <c r="O162" s="84"/>
      <c r="P162" s="84"/>
      <c r="Q162" s="84"/>
      <c r="R162" s="84"/>
      <c r="S162" s="84"/>
      <c r="T162" s="85"/>
      <c r="U162" s="38"/>
      <c r="V162" s="38"/>
      <c r="W162" s="38"/>
      <c r="X162" s="38"/>
      <c r="Y162" s="38"/>
      <c r="Z162" s="38"/>
      <c r="AA162" s="38"/>
      <c r="AB162" s="38"/>
      <c r="AC162" s="38"/>
      <c r="AD162" s="38"/>
      <c r="AE162" s="38"/>
      <c r="AT162" s="17" t="s">
        <v>151</v>
      </c>
      <c r="AU162" s="17" t="s">
        <v>80</v>
      </c>
    </row>
    <row r="163" spans="1:47" s="2" customFormat="1" ht="12">
      <c r="A163" s="38"/>
      <c r="B163" s="39"/>
      <c r="C163" s="40"/>
      <c r="D163" s="225" t="s">
        <v>153</v>
      </c>
      <c r="E163" s="40"/>
      <c r="F163" s="230" t="s">
        <v>292</v>
      </c>
      <c r="G163" s="40"/>
      <c r="H163" s="40"/>
      <c r="I163" s="227"/>
      <c r="J163" s="40"/>
      <c r="K163" s="40"/>
      <c r="L163" s="44"/>
      <c r="M163" s="228"/>
      <c r="N163" s="229"/>
      <c r="O163" s="84"/>
      <c r="P163" s="84"/>
      <c r="Q163" s="84"/>
      <c r="R163" s="84"/>
      <c r="S163" s="84"/>
      <c r="T163" s="85"/>
      <c r="U163" s="38"/>
      <c r="V163" s="38"/>
      <c r="W163" s="38"/>
      <c r="X163" s="38"/>
      <c r="Y163" s="38"/>
      <c r="Z163" s="38"/>
      <c r="AA163" s="38"/>
      <c r="AB163" s="38"/>
      <c r="AC163" s="38"/>
      <c r="AD163" s="38"/>
      <c r="AE163" s="38"/>
      <c r="AT163" s="17" t="s">
        <v>153</v>
      </c>
      <c r="AU163" s="17" t="s">
        <v>80</v>
      </c>
    </row>
    <row r="164" spans="1:51" s="13" customFormat="1" ht="12">
      <c r="A164" s="13"/>
      <c r="B164" s="231"/>
      <c r="C164" s="232"/>
      <c r="D164" s="225" t="s">
        <v>172</v>
      </c>
      <c r="E164" s="233" t="s">
        <v>19</v>
      </c>
      <c r="F164" s="234" t="s">
        <v>668</v>
      </c>
      <c r="G164" s="232"/>
      <c r="H164" s="235">
        <v>333</v>
      </c>
      <c r="I164" s="236"/>
      <c r="J164" s="232"/>
      <c r="K164" s="232"/>
      <c r="L164" s="237"/>
      <c r="M164" s="238"/>
      <c r="N164" s="239"/>
      <c r="O164" s="239"/>
      <c r="P164" s="239"/>
      <c r="Q164" s="239"/>
      <c r="R164" s="239"/>
      <c r="S164" s="239"/>
      <c r="T164" s="240"/>
      <c r="U164" s="13"/>
      <c r="V164" s="13"/>
      <c r="W164" s="13"/>
      <c r="X164" s="13"/>
      <c r="Y164" s="13"/>
      <c r="Z164" s="13"/>
      <c r="AA164" s="13"/>
      <c r="AB164" s="13"/>
      <c r="AC164" s="13"/>
      <c r="AD164" s="13"/>
      <c r="AE164" s="13"/>
      <c r="AT164" s="241" t="s">
        <v>172</v>
      </c>
      <c r="AU164" s="241" t="s">
        <v>80</v>
      </c>
      <c r="AV164" s="13" t="s">
        <v>80</v>
      </c>
      <c r="AW164" s="13" t="s">
        <v>33</v>
      </c>
      <c r="AX164" s="13" t="s">
        <v>71</v>
      </c>
      <c r="AY164" s="241" t="s">
        <v>142</v>
      </c>
    </row>
    <row r="165" spans="1:51" s="13" customFormat="1" ht="12">
      <c r="A165" s="13"/>
      <c r="B165" s="231"/>
      <c r="C165" s="232"/>
      <c r="D165" s="225" t="s">
        <v>172</v>
      </c>
      <c r="E165" s="233" t="s">
        <v>19</v>
      </c>
      <c r="F165" s="234" t="s">
        <v>669</v>
      </c>
      <c r="G165" s="232"/>
      <c r="H165" s="235">
        <v>11461.5</v>
      </c>
      <c r="I165" s="236"/>
      <c r="J165" s="232"/>
      <c r="K165" s="232"/>
      <c r="L165" s="237"/>
      <c r="M165" s="238"/>
      <c r="N165" s="239"/>
      <c r="O165" s="239"/>
      <c r="P165" s="239"/>
      <c r="Q165" s="239"/>
      <c r="R165" s="239"/>
      <c r="S165" s="239"/>
      <c r="T165" s="240"/>
      <c r="U165" s="13"/>
      <c r="V165" s="13"/>
      <c r="W165" s="13"/>
      <c r="X165" s="13"/>
      <c r="Y165" s="13"/>
      <c r="Z165" s="13"/>
      <c r="AA165" s="13"/>
      <c r="AB165" s="13"/>
      <c r="AC165" s="13"/>
      <c r="AD165" s="13"/>
      <c r="AE165" s="13"/>
      <c r="AT165" s="241" t="s">
        <v>172</v>
      </c>
      <c r="AU165" s="241" t="s">
        <v>80</v>
      </c>
      <c r="AV165" s="13" t="s">
        <v>80</v>
      </c>
      <c r="AW165" s="13" t="s">
        <v>33</v>
      </c>
      <c r="AX165" s="13" t="s">
        <v>71</v>
      </c>
      <c r="AY165" s="241" t="s">
        <v>142</v>
      </c>
    </row>
    <row r="166" spans="1:51" s="14" customFormat="1" ht="12">
      <c r="A166" s="14"/>
      <c r="B166" s="242"/>
      <c r="C166" s="243"/>
      <c r="D166" s="225" t="s">
        <v>172</v>
      </c>
      <c r="E166" s="244" t="s">
        <v>19</v>
      </c>
      <c r="F166" s="245" t="s">
        <v>177</v>
      </c>
      <c r="G166" s="243"/>
      <c r="H166" s="246">
        <v>11794.5</v>
      </c>
      <c r="I166" s="247"/>
      <c r="J166" s="243"/>
      <c r="K166" s="243"/>
      <c r="L166" s="248"/>
      <c r="M166" s="249"/>
      <c r="N166" s="250"/>
      <c r="O166" s="250"/>
      <c r="P166" s="250"/>
      <c r="Q166" s="250"/>
      <c r="R166" s="250"/>
      <c r="S166" s="250"/>
      <c r="T166" s="251"/>
      <c r="U166" s="14"/>
      <c r="V166" s="14"/>
      <c r="W166" s="14"/>
      <c r="X166" s="14"/>
      <c r="Y166" s="14"/>
      <c r="Z166" s="14"/>
      <c r="AA166" s="14"/>
      <c r="AB166" s="14"/>
      <c r="AC166" s="14"/>
      <c r="AD166" s="14"/>
      <c r="AE166" s="14"/>
      <c r="AT166" s="252" t="s">
        <v>172</v>
      </c>
      <c r="AU166" s="252" t="s">
        <v>80</v>
      </c>
      <c r="AV166" s="14" t="s">
        <v>149</v>
      </c>
      <c r="AW166" s="14" t="s">
        <v>33</v>
      </c>
      <c r="AX166" s="14" t="s">
        <v>78</v>
      </c>
      <c r="AY166" s="252" t="s">
        <v>142</v>
      </c>
    </row>
    <row r="167" spans="1:65" s="2" customFormat="1" ht="14.4" customHeight="1">
      <c r="A167" s="38"/>
      <c r="B167" s="39"/>
      <c r="C167" s="212" t="s">
        <v>233</v>
      </c>
      <c r="D167" s="212" t="s">
        <v>144</v>
      </c>
      <c r="E167" s="213" t="s">
        <v>295</v>
      </c>
      <c r="F167" s="214" t="s">
        <v>296</v>
      </c>
      <c r="G167" s="215" t="s">
        <v>147</v>
      </c>
      <c r="H167" s="216">
        <v>801</v>
      </c>
      <c r="I167" s="217"/>
      <c r="J167" s="218">
        <f>ROUND(I167*H167,2)</f>
        <v>0</v>
      </c>
      <c r="K167" s="214" t="s">
        <v>148</v>
      </c>
      <c r="L167" s="44"/>
      <c r="M167" s="219" t="s">
        <v>19</v>
      </c>
      <c r="N167" s="220" t="s">
        <v>42</v>
      </c>
      <c r="O167" s="84"/>
      <c r="P167" s="221">
        <f>O167*H167</f>
        <v>0</v>
      </c>
      <c r="Q167" s="221">
        <v>0</v>
      </c>
      <c r="R167" s="221">
        <f>Q167*H167</f>
        <v>0</v>
      </c>
      <c r="S167" s="221">
        <v>0</v>
      </c>
      <c r="T167" s="222">
        <f>S167*H167</f>
        <v>0</v>
      </c>
      <c r="U167" s="38"/>
      <c r="V167" s="38"/>
      <c r="W167" s="38"/>
      <c r="X167" s="38"/>
      <c r="Y167" s="38"/>
      <c r="Z167" s="38"/>
      <c r="AA167" s="38"/>
      <c r="AB167" s="38"/>
      <c r="AC167" s="38"/>
      <c r="AD167" s="38"/>
      <c r="AE167" s="38"/>
      <c r="AR167" s="223" t="s">
        <v>149</v>
      </c>
      <c r="AT167" s="223" t="s">
        <v>144</v>
      </c>
      <c r="AU167" s="223" t="s">
        <v>80</v>
      </c>
      <c r="AY167" s="17" t="s">
        <v>142</v>
      </c>
      <c r="BE167" s="224">
        <f>IF(N167="základní",J167,0)</f>
        <v>0</v>
      </c>
      <c r="BF167" s="224">
        <f>IF(N167="snížená",J167,0)</f>
        <v>0</v>
      </c>
      <c r="BG167" s="224">
        <f>IF(N167="zákl. přenesená",J167,0)</f>
        <v>0</v>
      </c>
      <c r="BH167" s="224">
        <f>IF(N167="sníž. přenesená",J167,0)</f>
        <v>0</v>
      </c>
      <c r="BI167" s="224">
        <f>IF(N167="nulová",J167,0)</f>
        <v>0</v>
      </c>
      <c r="BJ167" s="17" t="s">
        <v>78</v>
      </c>
      <c r="BK167" s="224">
        <f>ROUND(I167*H167,2)</f>
        <v>0</v>
      </c>
      <c r="BL167" s="17" t="s">
        <v>149</v>
      </c>
      <c r="BM167" s="223" t="s">
        <v>670</v>
      </c>
    </row>
    <row r="168" spans="1:47" s="2" customFormat="1" ht="12">
      <c r="A168" s="38"/>
      <c r="B168" s="39"/>
      <c r="C168" s="40"/>
      <c r="D168" s="225" t="s">
        <v>151</v>
      </c>
      <c r="E168" s="40"/>
      <c r="F168" s="226" t="s">
        <v>298</v>
      </c>
      <c r="G168" s="40"/>
      <c r="H168" s="40"/>
      <c r="I168" s="227"/>
      <c r="J168" s="40"/>
      <c r="K168" s="40"/>
      <c r="L168" s="44"/>
      <c r="M168" s="228"/>
      <c r="N168" s="229"/>
      <c r="O168" s="84"/>
      <c r="P168" s="84"/>
      <c r="Q168" s="84"/>
      <c r="R168" s="84"/>
      <c r="S168" s="84"/>
      <c r="T168" s="85"/>
      <c r="U168" s="38"/>
      <c r="V168" s="38"/>
      <c r="W168" s="38"/>
      <c r="X168" s="38"/>
      <c r="Y168" s="38"/>
      <c r="Z168" s="38"/>
      <c r="AA168" s="38"/>
      <c r="AB168" s="38"/>
      <c r="AC168" s="38"/>
      <c r="AD168" s="38"/>
      <c r="AE168" s="38"/>
      <c r="AT168" s="17" t="s">
        <v>151</v>
      </c>
      <c r="AU168" s="17" t="s">
        <v>80</v>
      </c>
    </row>
    <row r="169" spans="1:47" s="2" customFormat="1" ht="12">
      <c r="A169" s="38"/>
      <c r="B169" s="39"/>
      <c r="C169" s="40"/>
      <c r="D169" s="225" t="s">
        <v>153</v>
      </c>
      <c r="E169" s="40"/>
      <c r="F169" s="230" t="s">
        <v>292</v>
      </c>
      <c r="G169" s="40"/>
      <c r="H169" s="40"/>
      <c r="I169" s="227"/>
      <c r="J169" s="40"/>
      <c r="K169" s="40"/>
      <c r="L169" s="44"/>
      <c r="M169" s="228"/>
      <c r="N169" s="229"/>
      <c r="O169" s="84"/>
      <c r="P169" s="84"/>
      <c r="Q169" s="84"/>
      <c r="R169" s="84"/>
      <c r="S169" s="84"/>
      <c r="T169" s="85"/>
      <c r="U169" s="38"/>
      <c r="V169" s="38"/>
      <c r="W169" s="38"/>
      <c r="X169" s="38"/>
      <c r="Y169" s="38"/>
      <c r="Z169" s="38"/>
      <c r="AA169" s="38"/>
      <c r="AB169" s="38"/>
      <c r="AC169" s="38"/>
      <c r="AD169" s="38"/>
      <c r="AE169" s="38"/>
      <c r="AT169" s="17" t="s">
        <v>153</v>
      </c>
      <c r="AU169" s="17" t="s">
        <v>80</v>
      </c>
    </row>
    <row r="170" spans="1:51" s="13" customFormat="1" ht="12">
      <c r="A170" s="13"/>
      <c r="B170" s="231"/>
      <c r="C170" s="232"/>
      <c r="D170" s="225" t="s">
        <v>172</v>
      </c>
      <c r="E170" s="233" t="s">
        <v>19</v>
      </c>
      <c r="F170" s="234" t="s">
        <v>671</v>
      </c>
      <c r="G170" s="232"/>
      <c r="H170" s="235">
        <v>801</v>
      </c>
      <c r="I170" s="236"/>
      <c r="J170" s="232"/>
      <c r="K170" s="232"/>
      <c r="L170" s="237"/>
      <c r="M170" s="238"/>
      <c r="N170" s="239"/>
      <c r="O170" s="239"/>
      <c r="P170" s="239"/>
      <c r="Q170" s="239"/>
      <c r="R170" s="239"/>
      <c r="S170" s="239"/>
      <c r="T170" s="240"/>
      <c r="U170" s="13"/>
      <c r="V170" s="13"/>
      <c r="W170" s="13"/>
      <c r="X170" s="13"/>
      <c r="Y170" s="13"/>
      <c r="Z170" s="13"/>
      <c r="AA170" s="13"/>
      <c r="AB170" s="13"/>
      <c r="AC170" s="13"/>
      <c r="AD170" s="13"/>
      <c r="AE170" s="13"/>
      <c r="AT170" s="241" t="s">
        <v>172</v>
      </c>
      <c r="AU170" s="241" t="s">
        <v>80</v>
      </c>
      <c r="AV170" s="13" t="s">
        <v>80</v>
      </c>
      <c r="AW170" s="13" t="s">
        <v>33</v>
      </c>
      <c r="AX170" s="13" t="s">
        <v>78</v>
      </c>
      <c r="AY170" s="241" t="s">
        <v>142</v>
      </c>
    </row>
    <row r="171" spans="1:65" s="2" customFormat="1" ht="24.15" customHeight="1">
      <c r="A171" s="38"/>
      <c r="B171" s="39"/>
      <c r="C171" s="212" t="s">
        <v>8</v>
      </c>
      <c r="D171" s="212" t="s">
        <v>144</v>
      </c>
      <c r="E171" s="213" t="s">
        <v>301</v>
      </c>
      <c r="F171" s="214" t="s">
        <v>302</v>
      </c>
      <c r="G171" s="215" t="s">
        <v>157</v>
      </c>
      <c r="H171" s="216">
        <v>5254</v>
      </c>
      <c r="I171" s="217"/>
      <c r="J171" s="218">
        <f>ROUND(I171*H171,2)</f>
        <v>0</v>
      </c>
      <c r="K171" s="214" t="s">
        <v>148</v>
      </c>
      <c r="L171" s="44"/>
      <c r="M171" s="219" t="s">
        <v>19</v>
      </c>
      <c r="N171" s="220" t="s">
        <v>42</v>
      </c>
      <c r="O171" s="84"/>
      <c r="P171" s="221">
        <f>O171*H171</f>
        <v>0</v>
      </c>
      <c r="Q171" s="221">
        <v>0</v>
      </c>
      <c r="R171" s="221">
        <f>Q171*H171</f>
        <v>0</v>
      </c>
      <c r="S171" s="221">
        <v>0</v>
      </c>
      <c r="T171" s="222">
        <f>S171*H171</f>
        <v>0</v>
      </c>
      <c r="U171" s="38"/>
      <c r="V171" s="38"/>
      <c r="W171" s="38"/>
      <c r="X171" s="38"/>
      <c r="Y171" s="38"/>
      <c r="Z171" s="38"/>
      <c r="AA171" s="38"/>
      <c r="AB171" s="38"/>
      <c r="AC171" s="38"/>
      <c r="AD171" s="38"/>
      <c r="AE171" s="38"/>
      <c r="AR171" s="223" t="s">
        <v>149</v>
      </c>
      <c r="AT171" s="223" t="s">
        <v>144</v>
      </c>
      <c r="AU171" s="223" t="s">
        <v>80</v>
      </c>
      <c r="AY171" s="17" t="s">
        <v>142</v>
      </c>
      <c r="BE171" s="224">
        <f>IF(N171="základní",J171,0)</f>
        <v>0</v>
      </c>
      <c r="BF171" s="224">
        <f>IF(N171="snížená",J171,0)</f>
        <v>0</v>
      </c>
      <c r="BG171" s="224">
        <f>IF(N171="zákl. přenesená",J171,0)</f>
        <v>0</v>
      </c>
      <c r="BH171" s="224">
        <f>IF(N171="sníž. přenesená",J171,0)</f>
        <v>0</v>
      </c>
      <c r="BI171" s="224">
        <f>IF(N171="nulová",J171,0)</f>
        <v>0</v>
      </c>
      <c r="BJ171" s="17" t="s">
        <v>78</v>
      </c>
      <c r="BK171" s="224">
        <f>ROUND(I171*H171,2)</f>
        <v>0</v>
      </c>
      <c r="BL171" s="17" t="s">
        <v>149</v>
      </c>
      <c r="BM171" s="223" t="s">
        <v>672</v>
      </c>
    </row>
    <row r="172" spans="1:47" s="2" customFormat="1" ht="12">
      <c r="A172" s="38"/>
      <c r="B172" s="39"/>
      <c r="C172" s="40"/>
      <c r="D172" s="225" t="s">
        <v>151</v>
      </c>
      <c r="E172" s="40"/>
      <c r="F172" s="226" t="s">
        <v>304</v>
      </c>
      <c r="G172" s="40"/>
      <c r="H172" s="40"/>
      <c r="I172" s="227"/>
      <c r="J172" s="40"/>
      <c r="K172" s="40"/>
      <c r="L172" s="44"/>
      <c r="M172" s="228"/>
      <c r="N172" s="229"/>
      <c r="O172" s="84"/>
      <c r="P172" s="84"/>
      <c r="Q172" s="84"/>
      <c r="R172" s="84"/>
      <c r="S172" s="84"/>
      <c r="T172" s="85"/>
      <c r="U172" s="38"/>
      <c r="V172" s="38"/>
      <c r="W172" s="38"/>
      <c r="X172" s="38"/>
      <c r="Y172" s="38"/>
      <c r="Z172" s="38"/>
      <c r="AA172" s="38"/>
      <c r="AB172" s="38"/>
      <c r="AC172" s="38"/>
      <c r="AD172" s="38"/>
      <c r="AE172" s="38"/>
      <c r="AT172" s="17" t="s">
        <v>151</v>
      </c>
      <c r="AU172" s="17" t="s">
        <v>80</v>
      </c>
    </row>
    <row r="173" spans="1:47" s="2" customFormat="1" ht="12">
      <c r="A173" s="38"/>
      <c r="B173" s="39"/>
      <c r="C173" s="40"/>
      <c r="D173" s="225" t="s">
        <v>153</v>
      </c>
      <c r="E173" s="40"/>
      <c r="F173" s="230" t="s">
        <v>305</v>
      </c>
      <c r="G173" s="40"/>
      <c r="H173" s="40"/>
      <c r="I173" s="227"/>
      <c r="J173" s="40"/>
      <c r="K173" s="40"/>
      <c r="L173" s="44"/>
      <c r="M173" s="228"/>
      <c r="N173" s="229"/>
      <c r="O173" s="84"/>
      <c r="P173" s="84"/>
      <c r="Q173" s="84"/>
      <c r="R173" s="84"/>
      <c r="S173" s="84"/>
      <c r="T173" s="85"/>
      <c r="U173" s="38"/>
      <c r="V173" s="38"/>
      <c r="W173" s="38"/>
      <c r="X173" s="38"/>
      <c r="Y173" s="38"/>
      <c r="Z173" s="38"/>
      <c r="AA173" s="38"/>
      <c r="AB173" s="38"/>
      <c r="AC173" s="38"/>
      <c r="AD173" s="38"/>
      <c r="AE173" s="38"/>
      <c r="AT173" s="17" t="s">
        <v>153</v>
      </c>
      <c r="AU173" s="17" t="s">
        <v>80</v>
      </c>
    </row>
    <row r="174" spans="1:51" s="13" customFormat="1" ht="12">
      <c r="A174" s="13"/>
      <c r="B174" s="231"/>
      <c r="C174" s="232"/>
      <c r="D174" s="225" t="s">
        <v>172</v>
      </c>
      <c r="E174" s="233" t="s">
        <v>19</v>
      </c>
      <c r="F174" s="234" t="s">
        <v>673</v>
      </c>
      <c r="G174" s="232"/>
      <c r="H174" s="235">
        <v>5254</v>
      </c>
      <c r="I174" s="236"/>
      <c r="J174" s="232"/>
      <c r="K174" s="232"/>
      <c r="L174" s="237"/>
      <c r="M174" s="238"/>
      <c r="N174" s="239"/>
      <c r="O174" s="239"/>
      <c r="P174" s="239"/>
      <c r="Q174" s="239"/>
      <c r="R174" s="239"/>
      <c r="S174" s="239"/>
      <c r="T174" s="240"/>
      <c r="U174" s="13"/>
      <c r="V174" s="13"/>
      <c r="W174" s="13"/>
      <c r="X174" s="13"/>
      <c r="Y174" s="13"/>
      <c r="Z174" s="13"/>
      <c r="AA174" s="13"/>
      <c r="AB174" s="13"/>
      <c r="AC174" s="13"/>
      <c r="AD174" s="13"/>
      <c r="AE174" s="13"/>
      <c r="AT174" s="241" t="s">
        <v>172</v>
      </c>
      <c r="AU174" s="241" t="s">
        <v>80</v>
      </c>
      <c r="AV174" s="13" t="s">
        <v>80</v>
      </c>
      <c r="AW174" s="13" t="s">
        <v>33</v>
      </c>
      <c r="AX174" s="13" t="s">
        <v>78</v>
      </c>
      <c r="AY174" s="241" t="s">
        <v>142</v>
      </c>
    </row>
    <row r="175" spans="1:65" s="2" customFormat="1" ht="24.15" customHeight="1">
      <c r="A175" s="38"/>
      <c r="B175" s="39"/>
      <c r="C175" s="212" t="s">
        <v>245</v>
      </c>
      <c r="D175" s="212" t="s">
        <v>144</v>
      </c>
      <c r="E175" s="213" t="s">
        <v>308</v>
      </c>
      <c r="F175" s="214" t="s">
        <v>309</v>
      </c>
      <c r="G175" s="215" t="s">
        <v>157</v>
      </c>
      <c r="H175" s="216">
        <v>500</v>
      </c>
      <c r="I175" s="217"/>
      <c r="J175" s="218">
        <f>ROUND(I175*H175,2)</f>
        <v>0</v>
      </c>
      <c r="K175" s="214" t="s">
        <v>148</v>
      </c>
      <c r="L175" s="44"/>
      <c r="M175" s="219" t="s">
        <v>19</v>
      </c>
      <c r="N175" s="220" t="s">
        <v>42</v>
      </c>
      <c r="O175" s="84"/>
      <c r="P175" s="221">
        <f>O175*H175</f>
        <v>0</v>
      </c>
      <c r="Q175" s="221">
        <v>0</v>
      </c>
      <c r="R175" s="221">
        <f>Q175*H175</f>
        <v>0</v>
      </c>
      <c r="S175" s="221">
        <v>0</v>
      </c>
      <c r="T175" s="222">
        <f>S175*H175</f>
        <v>0</v>
      </c>
      <c r="U175" s="38"/>
      <c r="V175" s="38"/>
      <c r="W175" s="38"/>
      <c r="X175" s="38"/>
      <c r="Y175" s="38"/>
      <c r="Z175" s="38"/>
      <c r="AA175" s="38"/>
      <c r="AB175" s="38"/>
      <c r="AC175" s="38"/>
      <c r="AD175" s="38"/>
      <c r="AE175" s="38"/>
      <c r="AR175" s="223" t="s">
        <v>149</v>
      </c>
      <c r="AT175" s="223" t="s">
        <v>144</v>
      </c>
      <c r="AU175" s="223" t="s">
        <v>80</v>
      </c>
      <c r="AY175" s="17" t="s">
        <v>142</v>
      </c>
      <c r="BE175" s="224">
        <f>IF(N175="základní",J175,0)</f>
        <v>0</v>
      </c>
      <c r="BF175" s="224">
        <f>IF(N175="snížená",J175,0)</f>
        <v>0</v>
      </c>
      <c r="BG175" s="224">
        <f>IF(N175="zákl. přenesená",J175,0)</f>
        <v>0</v>
      </c>
      <c r="BH175" s="224">
        <f>IF(N175="sníž. přenesená",J175,0)</f>
        <v>0</v>
      </c>
      <c r="BI175" s="224">
        <f>IF(N175="nulová",J175,0)</f>
        <v>0</v>
      </c>
      <c r="BJ175" s="17" t="s">
        <v>78</v>
      </c>
      <c r="BK175" s="224">
        <f>ROUND(I175*H175,2)</f>
        <v>0</v>
      </c>
      <c r="BL175" s="17" t="s">
        <v>149</v>
      </c>
      <c r="BM175" s="223" t="s">
        <v>674</v>
      </c>
    </row>
    <row r="176" spans="1:47" s="2" customFormat="1" ht="12">
      <c r="A176" s="38"/>
      <c r="B176" s="39"/>
      <c r="C176" s="40"/>
      <c r="D176" s="225" t="s">
        <v>151</v>
      </c>
      <c r="E176" s="40"/>
      <c r="F176" s="226" t="s">
        <v>311</v>
      </c>
      <c r="G176" s="40"/>
      <c r="H176" s="40"/>
      <c r="I176" s="227"/>
      <c r="J176" s="40"/>
      <c r="K176" s="40"/>
      <c r="L176" s="44"/>
      <c r="M176" s="228"/>
      <c r="N176" s="229"/>
      <c r="O176" s="84"/>
      <c r="P176" s="84"/>
      <c r="Q176" s="84"/>
      <c r="R176" s="84"/>
      <c r="S176" s="84"/>
      <c r="T176" s="85"/>
      <c r="U176" s="38"/>
      <c r="V176" s="38"/>
      <c r="W176" s="38"/>
      <c r="X176" s="38"/>
      <c r="Y176" s="38"/>
      <c r="Z176" s="38"/>
      <c r="AA176" s="38"/>
      <c r="AB176" s="38"/>
      <c r="AC176" s="38"/>
      <c r="AD176" s="38"/>
      <c r="AE176" s="38"/>
      <c r="AT176" s="17" t="s">
        <v>151</v>
      </c>
      <c r="AU176" s="17" t="s">
        <v>80</v>
      </c>
    </row>
    <row r="177" spans="1:47" s="2" customFormat="1" ht="12">
      <c r="A177" s="38"/>
      <c r="B177" s="39"/>
      <c r="C177" s="40"/>
      <c r="D177" s="225" t="s">
        <v>153</v>
      </c>
      <c r="E177" s="40"/>
      <c r="F177" s="230" t="s">
        <v>305</v>
      </c>
      <c r="G177" s="40"/>
      <c r="H177" s="40"/>
      <c r="I177" s="227"/>
      <c r="J177" s="40"/>
      <c r="K177" s="40"/>
      <c r="L177" s="44"/>
      <c r="M177" s="228"/>
      <c r="N177" s="229"/>
      <c r="O177" s="84"/>
      <c r="P177" s="84"/>
      <c r="Q177" s="84"/>
      <c r="R177" s="84"/>
      <c r="S177" s="84"/>
      <c r="T177" s="85"/>
      <c r="U177" s="38"/>
      <c r="V177" s="38"/>
      <c r="W177" s="38"/>
      <c r="X177" s="38"/>
      <c r="Y177" s="38"/>
      <c r="Z177" s="38"/>
      <c r="AA177" s="38"/>
      <c r="AB177" s="38"/>
      <c r="AC177" s="38"/>
      <c r="AD177" s="38"/>
      <c r="AE177" s="38"/>
      <c r="AT177" s="17" t="s">
        <v>153</v>
      </c>
      <c r="AU177" s="17" t="s">
        <v>80</v>
      </c>
    </row>
    <row r="178" spans="1:51" s="13" customFormat="1" ht="12">
      <c r="A178" s="13"/>
      <c r="B178" s="231"/>
      <c r="C178" s="232"/>
      <c r="D178" s="225" t="s">
        <v>172</v>
      </c>
      <c r="E178" s="233" t="s">
        <v>19</v>
      </c>
      <c r="F178" s="234" t="s">
        <v>675</v>
      </c>
      <c r="G178" s="232"/>
      <c r="H178" s="235">
        <v>500</v>
      </c>
      <c r="I178" s="236"/>
      <c r="J178" s="232"/>
      <c r="K178" s="232"/>
      <c r="L178" s="237"/>
      <c r="M178" s="238"/>
      <c r="N178" s="239"/>
      <c r="O178" s="239"/>
      <c r="P178" s="239"/>
      <c r="Q178" s="239"/>
      <c r="R178" s="239"/>
      <c r="S178" s="239"/>
      <c r="T178" s="240"/>
      <c r="U178" s="13"/>
      <c r="V178" s="13"/>
      <c r="W178" s="13"/>
      <c r="X178" s="13"/>
      <c r="Y178" s="13"/>
      <c r="Z178" s="13"/>
      <c r="AA178" s="13"/>
      <c r="AB178" s="13"/>
      <c r="AC178" s="13"/>
      <c r="AD178" s="13"/>
      <c r="AE178" s="13"/>
      <c r="AT178" s="241" t="s">
        <v>172</v>
      </c>
      <c r="AU178" s="241" t="s">
        <v>80</v>
      </c>
      <c r="AV178" s="13" t="s">
        <v>80</v>
      </c>
      <c r="AW178" s="13" t="s">
        <v>33</v>
      </c>
      <c r="AX178" s="13" t="s">
        <v>78</v>
      </c>
      <c r="AY178" s="241" t="s">
        <v>142</v>
      </c>
    </row>
    <row r="179" spans="1:65" s="2" customFormat="1" ht="14.4" customHeight="1">
      <c r="A179" s="38"/>
      <c r="B179" s="39"/>
      <c r="C179" s="253" t="s">
        <v>259</v>
      </c>
      <c r="D179" s="253" t="s">
        <v>275</v>
      </c>
      <c r="E179" s="254" t="s">
        <v>314</v>
      </c>
      <c r="F179" s="255" t="s">
        <v>315</v>
      </c>
      <c r="G179" s="256" t="s">
        <v>181</v>
      </c>
      <c r="H179" s="257">
        <v>10.163</v>
      </c>
      <c r="I179" s="258"/>
      <c r="J179" s="259">
        <f>ROUND(I179*H179,2)</f>
        <v>0</v>
      </c>
      <c r="K179" s="255" t="s">
        <v>148</v>
      </c>
      <c r="L179" s="260"/>
      <c r="M179" s="261" t="s">
        <v>19</v>
      </c>
      <c r="N179" s="262" t="s">
        <v>42</v>
      </c>
      <c r="O179" s="84"/>
      <c r="P179" s="221">
        <f>O179*H179</f>
        <v>0</v>
      </c>
      <c r="Q179" s="221">
        <v>0.22</v>
      </c>
      <c r="R179" s="221">
        <f>Q179*H179</f>
        <v>2.23586</v>
      </c>
      <c r="S179" s="221">
        <v>0</v>
      </c>
      <c r="T179" s="222">
        <f>S179*H179</f>
        <v>0</v>
      </c>
      <c r="U179" s="38"/>
      <c r="V179" s="38"/>
      <c r="W179" s="38"/>
      <c r="X179" s="38"/>
      <c r="Y179" s="38"/>
      <c r="Z179" s="38"/>
      <c r="AA179" s="38"/>
      <c r="AB179" s="38"/>
      <c r="AC179" s="38"/>
      <c r="AD179" s="38"/>
      <c r="AE179" s="38"/>
      <c r="AR179" s="223" t="s">
        <v>201</v>
      </c>
      <c r="AT179" s="223" t="s">
        <v>275</v>
      </c>
      <c r="AU179" s="223" t="s">
        <v>80</v>
      </c>
      <c r="AY179" s="17" t="s">
        <v>142</v>
      </c>
      <c r="BE179" s="224">
        <f>IF(N179="základní",J179,0)</f>
        <v>0</v>
      </c>
      <c r="BF179" s="224">
        <f>IF(N179="snížená",J179,0)</f>
        <v>0</v>
      </c>
      <c r="BG179" s="224">
        <f>IF(N179="zákl. přenesená",J179,0)</f>
        <v>0</v>
      </c>
      <c r="BH179" s="224">
        <f>IF(N179="sníž. přenesená",J179,0)</f>
        <v>0</v>
      </c>
      <c r="BI179" s="224">
        <f>IF(N179="nulová",J179,0)</f>
        <v>0</v>
      </c>
      <c r="BJ179" s="17" t="s">
        <v>78</v>
      </c>
      <c r="BK179" s="224">
        <f>ROUND(I179*H179,2)</f>
        <v>0</v>
      </c>
      <c r="BL179" s="17" t="s">
        <v>149</v>
      </c>
      <c r="BM179" s="223" t="s">
        <v>676</v>
      </c>
    </row>
    <row r="180" spans="1:47" s="2" customFormat="1" ht="12">
      <c r="A180" s="38"/>
      <c r="B180" s="39"/>
      <c r="C180" s="40"/>
      <c r="D180" s="225" t="s">
        <v>151</v>
      </c>
      <c r="E180" s="40"/>
      <c r="F180" s="226" t="s">
        <v>315</v>
      </c>
      <c r="G180" s="40"/>
      <c r="H180" s="40"/>
      <c r="I180" s="227"/>
      <c r="J180" s="40"/>
      <c r="K180" s="40"/>
      <c r="L180" s="44"/>
      <c r="M180" s="228"/>
      <c r="N180" s="229"/>
      <c r="O180" s="84"/>
      <c r="P180" s="84"/>
      <c r="Q180" s="84"/>
      <c r="R180" s="84"/>
      <c r="S180" s="84"/>
      <c r="T180" s="85"/>
      <c r="U180" s="38"/>
      <c r="V180" s="38"/>
      <c r="W180" s="38"/>
      <c r="X180" s="38"/>
      <c r="Y180" s="38"/>
      <c r="Z180" s="38"/>
      <c r="AA180" s="38"/>
      <c r="AB180" s="38"/>
      <c r="AC180" s="38"/>
      <c r="AD180" s="38"/>
      <c r="AE180" s="38"/>
      <c r="AT180" s="17" t="s">
        <v>151</v>
      </c>
      <c r="AU180" s="17" t="s">
        <v>80</v>
      </c>
    </row>
    <row r="181" spans="1:51" s="13" customFormat="1" ht="12">
      <c r="A181" s="13"/>
      <c r="B181" s="231"/>
      <c r="C181" s="232"/>
      <c r="D181" s="225" t="s">
        <v>172</v>
      </c>
      <c r="E181" s="233" t="s">
        <v>19</v>
      </c>
      <c r="F181" s="234" t="s">
        <v>677</v>
      </c>
      <c r="G181" s="232"/>
      <c r="H181" s="235">
        <v>162.6</v>
      </c>
      <c r="I181" s="236"/>
      <c r="J181" s="232"/>
      <c r="K181" s="232"/>
      <c r="L181" s="237"/>
      <c r="M181" s="238"/>
      <c r="N181" s="239"/>
      <c r="O181" s="239"/>
      <c r="P181" s="239"/>
      <c r="Q181" s="239"/>
      <c r="R181" s="239"/>
      <c r="S181" s="239"/>
      <c r="T181" s="240"/>
      <c r="U181" s="13"/>
      <c r="V181" s="13"/>
      <c r="W181" s="13"/>
      <c r="X181" s="13"/>
      <c r="Y181" s="13"/>
      <c r="Z181" s="13"/>
      <c r="AA181" s="13"/>
      <c r="AB181" s="13"/>
      <c r="AC181" s="13"/>
      <c r="AD181" s="13"/>
      <c r="AE181" s="13"/>
      <c r="AT181" s="241" t="s">
        <v>172</v>
      </c>
      <c r="AU181" s="241" t="s">
        <v>80</v>
      </c>
      <c r="AV181" s="13" t="s">
        <v>80</v>
      </c>
      <c r="AW181" s="13" t="s">
        <v>33</v>
      </c>
      <c r="AX181" s="13" t="s">
        <v>78</v>
      </c>
      <c r="AY181" s="241" t="s">
        <v>142</v>
      </c>
    </row>
    <row r="182" spans="1:51" s="13" customFormat="1" ht="12">
      <c r="A182" s="13"/>
      <c r="B182" s="231"/>
      <c r="C182" s="232"/>
      <c r="D182" s="225" t="s">
        <v>172</v>
      </c>
      <c r="E182" s="232"/>
      <c r="F182" s="234" t="s">
        <v>678</v>
      </c>
      <c r="G182" s="232"/>
      <c r="H182" s="235">
        <v>10.163</v>
      </c>
      <c r="I182" s="236"/>
      <c r="J182" s="232"/>
      <c r="K182" s="232"/>
      <c r="L182" s="237"/>
      <c r="M182" s="238"/>
      <c r="N182" s="239"/>
      <c r="O182" s="239"/>
      <c r="P182" s="239"/>
      <c r="Q182" s="239"/>
      <c r="R182" s="239"/>
      <c r="S182" s="239"/>
      <c r="T182" s="240"/>
      <c r="U182" s="13"/>
      <c r="V182" s="13"/>
      <c r="W182" s="13"/>
      <c r="X182" s="13"/>
      <c r="Y182" s="13"/>
      <c r="Z182" s="13"/>
      <c r="AA182" s="13"/>
      <c r="AB182" s="13"/>
      <c r="AC182" s="13"/>
      <c r="AD182" s="13"/>
      <c r="AE182" s="13"/>
      <c r="AT182" s="241" t="s">
        <v>172</v>
      </c>
      <c r="AU182" s="241" t="s">
        <v>80</v>
      </c>
      <c r="AV182" s="13" t="s">
        <v>80</v>
      </c>
      <c r="AW182" s="13" t="s">
        <v>4</v>
      </c>
      <c r="AX182" s="13" t="s">
        <v>78</v>
      </c>
      <c r="AY182" s="241" t="s">
        <v>142</v>
      </c>
    </row>
    <row r="183" spans="1:65" s="2" customFormat="1" ht="24.15" customHeight="1">
      <c r="A183" s="38"/>
      <c r="B183" s="39"/>
      <c r="C183" s="212" t="s">
        <v>268</v>
      </c>
      <c r="D183" s="212" t="s">
        <v>144</v>
      </c>
      <c r="E183" s="213" t="s">
        <v>308</v>
      </c>
      <c r="F183" s="214" t="s">
        <v>309</v>
      </c>
      <c r="G183" s="215" t="s">
        <v>157</v>
      </c>
      <c r="H183" s="216">
        <v>143</v>
      </c>
      <c r="I183" s="217"/>
      <c r="J183" s="218">
        <f>ROUND(I183*H183,2)</f>
        <v>0</v>
      </c>
      <c r="K183" s="214" t="s">
        <v>148</v>
      </c>
      <c r="L183" s="44"/>
      <c r="M183" s="219" t="s">
        <v>19</v>
      </c>
      <c r="N183" s="220" t="s">
        <v>42</v>
      </c>
      <c r="O183" s="84"/>
      <c r="P183" s="221">
        <f>O183*H183</f>
        <v>0</v>
      </c>
      <c r="Q183" s="221">
        <v>0</v>
      </c>
      <c r="R183" s="221">
        <f>Q183*H183</f>
        <v>0</v>
      </c>
      <c r="S183" s="221">
        <v>0</v>
      </c>
      <c r="T183" s="222">
        <f>S183*H183</f>
        <v>0</v>
      </c>
      <c r="U183" s="38"/>
      <c r="V183" s="38"/>
      <c r="W183" s="38"/>
      <c r="X183" s="38"/>
      <c r="Y183" s="38"/>
      <c r="Z183" s="38"/>
      <c r="AA183" s="38"/>
      <c r="AB183" s="38"/>
      <c r="AC183" s="38"/>
      <c r="AD183" s="38"/>
      <c r="AE183" s="38"/>
      <c r="AR183" s="223" t="s">
        <v>149</v>
      </c>
      <c r="AT183" s="223" t="s">
        <v>144</v>
      </c>
      <c r="AU183" s="223" t="s">
        <v>80</v>
      </c>
      <c r="AY183" s="17" t="s">
        <v>142</v>
      </c>
      <c r="BE183" s="224">
        <f>IF(N183="základní",J183,0)</f>
        <v>0</v>
      </c>
      <c r="BF183" s="224">
        <f>IF(N183="snížená",J183,0)</f>
        <v>0</v>
      </c>
      <c r="BG183" s="224">
        <f>IF(N183="zákl. přenesená",J183,0)</f>
        <v>0</v>
      </c>
      <c r="BH183" s="224">
        <f>IF(N183="sníž. přenesená",J183,0)</f>
        <v>0</v>
      </c>
      <c r="BI183" s="224">
        <f>IF(N183="nulová",J183,0)</f>
        <v>0</v>
      </c>
      <c r="BJ183" s="17" t="s">
        <v>78</v>
      </c>
      <c r="BK183" s="224">
        <f>ROUND(I183*H183,2)</f>
        <v>0</v>
      </c>
      <c r="BL183" s="17" t="s">
        <v>149</v>
      </c>
      <c r="BM183" s="223" t="s">
        <v>679</v>
      </c>
    </row>
    <row r="184" spans="1:47" s="2" customFormat="1" ht="12">
      <c r="A184" s="38"/>
      <c r="B184" s="39"/>
      <c r="C184" s="40"/>
      <c r="D184" s="225" t="s">
        <v>151</v>
      </c>
      <c r="E184" s="40"/>
      <c r="F184" s="226" t="s">
        <v>311</v>
      </c>
      <c r="G184" s="40"/>
      <c r="H184" s="40"/>
      <c r="I184" s="227"/>
      <c r="J184" s="40"/>
      <c r="K184" s="40"/>
      <c r="L184" s="44"/>
      <c r="M184" s="228"/>
      <c r="N184" s="229"/>
      <c r="O184" s="84"/>
      <c r="P184" s="84"/>
      <c r="Q184" s="84"/>
      <c r="R184" s="84"/>
      <c r="S184" s="84"/>
      <c r="T184" s="85"/>
      <c r="U184" s="38"/>
      <c r="V184" s="38"/>
      <c r="W184" s="38"/>
      <c r="X184" s="38"/>
      <c r="Y184" s="38"/>
      <c r="Z184" s="38"/>
      <c r="AA184" s="38"/>
      <c r="AB184" s="38"/>
      <c r="AC184" s="38"/>
      <c r="AD184" s="38"/>
      <c r="AE184" s="38"/>
      <c r="AT184" s="17" t="s">
        <v>151</v>
      </c>
      <c r="AU184" s="17" t="s">
        <v>80</v>
      </c>
    </row>
    <row r="185" spans="1:47" s="2" customFormat="1" ht="12">
      <c r="A185" s="38"/>
      <c r="B185" s="39"/>
      <c r="C185" s="40"/>
      <c r="D185" s="225" t="s">
        <v>153</v>
      </c>
      <c r="E185" s="40"/>
      <c r="F185" s="230" t="s">
        <v>305</v>
      </c>
      <c r="G185" s="40"/>
      <c r="H185" s="40"/>
      <c r="I185" s="227"/>
      <c r="J185" s="40"/>
      <c r="K185" s="40"/>
      <c r="L185" s="44"/>
      <c r="M185" s="228"/>
      <c r="N185" s="229"/>
      <c r="O185" s="84"/>
      <c r="P185" s="84"/>
      <c r="Q185" s="84"/>
      <c r="R185" s="84"/>
      <c r="S185" s="84"/>
      <c r="T185" s="85"/>
      <c r="U185" s="38"/>
      <c r="V185" s="38"/>
      <c r="W185" s="38"/>
      <c r="X185" s="38"/>
      <c r="Y185" s="38"/>
      <c r="Z185" s="38"/>
      <c r="AA185" s="38"/>
      <c r="AB185" s="38"/>
      <c r="AC185" s="38"/>
      <c r="AD185" s="38"/>
      <c r="AE185" s="38"/>
      <c r="AT185" s="17" t="s">
        <v>153</v>
      </c>
      <c r="AU185" s="17" t="s">
        <v>80</v>
      </c>
    </row>
    <row r="186" spans="1:51" s="13" customFormat="1" ht="12">
      <c r="A186" s="13"/>
      <c r="B186" s="231"/>
      <c r="C186" s="232"/>
      <c r="D186" s="225" t="s">
        <v>172</v>
      </c>
      <c r="E186" s="233" t="s">
        <v>19</v>
      </c>
      <c r="F186" s="234" t="s">
        <v>680</v>
      </c>
      <c r="G186" s="232"/>
      <c r="H186" s="235">
        <v>143</v>
      </c>
      <c r="I186" s="236"/>
      <c r="J186" s="232"/>
      <c r="K186" s="232"/>
      <c r="L186" s="237"/>
      <c r="M186" s="238"/>
      <c r="N186" s="239"/>
      <c r="O186" s="239"/>
      <c r="P186" s="239"/>
      <c r="Q186" s="239"/>
      <c r="R186" s="239"/>
      <c r="S186" s="239"/>
      <c r="T186" s="240"/>
      <c r="U186" s="13"/>
      <c r="V186" s="13"/>
      <c r="W186" s="13"/>
      <c r="X186" s="13"/>
      <c r="Y186" s="13"/>
      <c r="Z186" s="13"/>
      <c r="AA186" s="13"/>
      <c r="AB186" s="13"/>
      <c r="AC186" s="13"/>
      <c r="AD186" s="13"/>
      <c r="AE186" s="13"/>
      <c r="AT186" s="241" t="s">
        <v>172</v>
      </c>
      <c r="AU186" s="241" t="s">
        <v>80</v>
      </c>
      <c r="AV186" s="13" t="s">
        <v>80</v>
      </c>
      <c r="AW186" s="13" t="s">
        <v>33</v>
      </c>
      <c r="AX186" s="13" t="s">
        <v>78</v>
      </c>
      <c r="AY186" s="241" t="s">
        <v>142</v>
      </c>
    </row>
    <row r="187" spans="1:65" s="2" customFormat="1" ht="24.15" customHeight="1">
      <c r="A187" s="38"/>
      <c r="B187" s="39"/>
      <c r="C187" s="212" t="s">
        <v>274</v>
      </c>
      <c r="D187" s="212" t="s">
        <v>144</v>
      </c>
      <c r="E187" s="213" t="s">
        <v>320</v>
      </c>
      <c r="F187" s="214" t="s">
        <v>321</v>
      </c>
      <c r="G187" s="215" t="s">
        <v>157</v>
      </c>
      <c r="H187" s="216">
        <v>310</v>
      </c>
      <c r="I187" s="217"/>
      <c r="J187" s="218">
        <f>ROUND(I187*H187,2)</f>
        <v>0</v>
      </c>
      <c r="K187" s="214" t="s">
        <v>148</v>
      </c>
      <c r="L187" s="44"/>
      <c r="M187" s="219" t="s">
        <v>19</v>
      </c>
      <c r="N187" s="220" t="s">
        <v>42</v>
      </c>
      <c r="O187" s="84"/>
      <c r="P187" s="221">
        <f>O187*H187</f>
        <v>0</v>
      </c>
      <c r="Q187" s="221">
        <v>0</v>
      </c>
      <c r="R187" s="221">
        <f>Q187*H187</f>
        <v>0</v>
      </c>
      <c r="S187" s="221">
        <v>0</v>
      </c>
      <c r="T187" s="222">
        <f>S187*H187</f>
        <v>0</v>
      </c>
      <c r="U187" s="38"/>
      <c r="V187" s="38"/>
      <c r="W187" s="38"/>
      <c r="X187" s="38"/>
      <c r="Y187" s="38"/>
      <c r="Z187" s="38"/>
      <c r="AA187" s="38"/>
      <c r="AB187" s="38"/>
      <c r="AC187" s="38"/>
      <c r="AD187" s="38"/>
      <c r="AE187" s="38"/>
      <c r="AR187" s="223" t="s">
        <v>149</v>
      </c>
      <c r="AT187" s="223" t="s">
        <v>144</v>
      </c>
      <c r="AU187" s="223" t="s">
        <v>80</v>
      </c>
      <c r="AY187" s="17" t="s">
        <v>142</v>
      </c>
      <c r="BE187" s="224">
        <f>IF(N187="základní",J187,0)</f>
        <v>0</v>
      </c>
      <c r="BF187" s="224">
        <f>IF(N187="snížená",J187,0)</f>
        <v>0</v>
      </c>
      <c r="BG187" s="224">
        <f>IF(N187="zákl. přenesená",J187,0)</f>
        <v>0</v>
      </c>
      <c r="BH187" s="224">
        <f>IF(N187="sníž. přenesená",J187,0)</f>
        <v>0</v>
      </c>
      <c r="BI187" s="224">
        <f>IF(N187="nulová",J187,0)</f>
        <v>0</v>
      </c>
      <c r="BJ187" s="17" t="s">
        <v>78</v>
      </c>
      <c r="BK187" s="224">
        <f>ROUND(I187*H187,2)</f>
        <v>0</v>
      </c>
      <c r="BL187" s="17" t="s">
        <v>149</v>
      </c>
      <c r="BM187" s="223" t="s">
        <v>681</v>
      </c>
    </row>
    <row r="188" spans="1:47" s="2" customFormat="1" ht="12">
      <c r="A188" s="38"/>
      <c r="B188" s="39"/>
      <c r="C188" s="40"/>
      <c r="D188" s="225" t="s">
        <v>151</v>
      </c>
      <c r="E188" s="40"/>
      <c r="F188" s="226" t="s">
        <v>323</v>
      </c>
      <c r="G188" s="40"/>
      <c r="H188" s="40"/>
      <c r="I188" s="227"/>
      <c r="J188" s="40"/>
      <c r="K188" s="40"/>
      <c r="L188" s="44"/>
      <c r="M188" s="228"/>
      <c r="N188" s="229"/>
      <c r="O188" s="84"/>
      <c r="P188" s="84"/>
      <c r="Q188" s="84"/>
      <c r="R188" s="84"/>
      <c r="S188" s="84"/>
      <c r="T188" s="85"/>
      <c r="U188" s="38"/>
      <c r="V188" s="38"/>
      <c r="W188" s="38"/>
      <c r="X188" s="38"/>
      <c r="Y188" s="38"/>
      <c r="Z188" s="38"/>
      <c r="AA188" s="38"/>
      <c r="AB188" s="38"/>
      <c r="AC188" s="38"/>
      <c r="AD188" s="38"/>
      <c r="AE188" s="38"/>
      <c r="AT188" s="17" t="s">
        <v>151</v>
      </c>
      <c r="AU188" s="17" t="s">
        <v>80</v>
      </c>
    </row>
    <row r="189" spans="1:47" s="2" customFormat="1" ht="12">
      <c r="A189" s="38"/>
      <c r="B189" s="39"/>
      <c r="C189" s="40"/>
      <c r="D189" s="225" t="s">
        <v>153</v>
      </c>
      <c r="E189" s="40"/>
      <c r="F189" s="230" t="s">
        <v>324</v>
      </c>
      <c r="G189" s="40"/>
      <c r="H189" s="40"/>
      <c r="I189" s="227"/>
      <c r="J189" s="40"/>
      <c r="K189" s="40"/>
      <c r="L189" s="44"/>
      <c r="M189" s="228"/>
      <c r="N189" s="229"/>
      <c r="O189" s="84"/>
      <c r="P189" s="84"/>
      <c r="Q189" s="84"/>
      <c r="R189" s="84"/>
      <c r="S189" s="84"/>
      <c r="T189" s="85"/>
      <c r="U189" s="38"/>
      <c r="V189" s="38"/>
      <c r="W189" s="38"/>
      <c r="X189" s="38"/>
      <c r="Y189" s="38"/>
      <c r="Z189" s="38"/>
      <c r="AA189" s="38"/>
      <c r="AB189" s="38"/>
      <c r="AC189" s="38"/>
      <c r="AD189" s="38"/>
      <c r="AE189" s="38"/>
      <c r="AT189" s="17" t="s">
        <v>153</v>
      </c>
      <c r="AU189" s="17" t="s">
        <v>80</v>
      </c>
    </row>
    <row r="190" spans="1:65" s="2" customFormat="1" ht="24.15" customHeight="1">
      <c r="A190" s="38"/>
      <c r="B190" s="39"/>
      <c r="C190" s="212" t="s">
        <v>281</v>
      </c>
      <c r="D190" s="212" t="s">
        <v>144</v>
      </c>
      <c r="E190" s="213" t="s">
        <v>320</v>
      </c>
      <c r="F190" s="214" t="s">
        <v>321</v>
      </c>
      <c r="G190" s="215" t="s">
        <v>157</v>
      </c>
      <c r="H190" s="216">
        <v>143</v>
      </c>
      <c r="I190" s="217"/>
      <c r="J190" s="218">
        <f>ROUND(I190*H190,2)</f>
        <v>0</v>
      </c>
      <c r="K190" s="214" t="s">
        <v>148</v>
      </c>
      <c r="L190" s="44"/>
      <c r="M190" s="219" t="s">
        <v>19</v>
      </c>
      <c r="N190" s="220" t="s">
        <v>42</v>
      </c>
      <c r="O190" s="84"/>
      <c r="P190" s="221">
        <f>O190*H190</f>
        <v>0</v>
      </c>
      <c r="Q190" s="221">
        <v>0</v>
      </c>
      <c r="R190" s="221">
        <f>Q190*H190</f>
        <v>0</v>
      </c>
      <c r="S190" s="221">
        <v>0</v>
      </c>
      <c r="T190" s="222">
        <f>S190*H190</f>
        <v>0</v>
      </c>
      <c r="U190" s="38"/>
      <c r="V190" s="38"/>
      <c r="W190" s="38"/>
      <c r="X190" s="38"/>
      <c r="Y190" s="38"/>
      <c r="Z190" s="38"/>
      <c r="AA190" s="38"/>
      <c r="AB190" s="38"/>
      <c r="AC190" s="38"/>
      <c r="AD190" s="38"/>
      <c r="AE190" s="38"/>
      <c r="AR190" s="223" t="s">
        <v>149</v>
      </c>
      <c r="AT190" s="223" t="s">
        <v>144</v>
      </c>
      <c r="AU190" s="223" t="s">
        <v>80</v>
      </c>
      <c r="AY190" s="17" t="s">
        <v>142</v>
      </c>
      <c r="BE190" s="224">
        <f>IF(N190="základní",J190,0)</f>
        <v>0</v>
      </c>
      <c r="BF190" s="224">
        <f>IF(N190="snížená",J190,0)</f>
        <v>0</v>
      </c>
      <c r="BG190" s="224">
        <f>IF(N190="zákl. přenesená",J190,0)</f>
        <v>0</v>
      </c>
      <c r="BH190" s="224">
        <f>IF(N190="sníž. přenesená",J190,0)</f>
        <v>0</v>
      </c>
      <c r="BI190" s="224">
        <f>IF(N190="nulová",J190,0)</f>
        <v>0</v>
      </c>
      <c r="BJ190" s="17" t="s">
        <v>78</v>
      </c>
      <c r="BK190" s="224">
        <f>ROUND(I190*H190,2)</f>
        <v>0</v>
      </c>
      <c r="BL190" s="17" t="s">
        <v>149</v>
      </c>
      <c r="BM190" s="223" t="s">
        <v>682</v>
      </c>
    </row>
    <row r="191" spans="1:47" s="2" customFormat="1" ht="12">
      <c r="A191" s="38"/>
      <c r="B191" s="39"/>
      <c r="C191" s="40"/>
      <c r="D191" s="225" t="s">
        <v>151</v>
      </c>
      <c r="E191" s="40"/>
      <c r="F191" s="226" t="s">
        <v>323</v>
      </c>
      <c r="G191" s="40"/>
      <c r="H191" s="40"/>
      <c r="I191" s="227"/>
      <c r="J191" s="40"/>
      <c r="K191" s="40"/>
      <c r="L191" s="44"/>
      <c r="M191" s="228"/>
      <c r="N191" s="229"/>
      <c r="O191" s="84"/>
      <c r="P191" s="84"/>
      <c r="Q191" s="84"/>
      <c r="R191" s="84"/>
      <c r="S191" s="84"/>
      <c r="T191" s="85"/>
      <c r="U191" s="38"/>
      <c r="V191" s="38"/>
      <c r="W191" s="38"/>
      <c r="X191" s="38"/>
      <c r="Y191" s="38"/>
      <c r="Z191" s="38"/>
      <c r="AA191" s="38"/>
      <c r="AB191" s="38"/>
      <c r="AC191" s="38"/>
      <c r="AD191" s="38"/>
      <c r="AE191" s="38"/>
      <c r="AT191" s="17" t="s">
        <v>151</v>
      </c>
      <c r="AU191" s="17" t="s">
        <v>80</v>
      </c>
    </row>
    <row r="192" spans="1:47" s="2" customFormat="1" ht="12">
      <c r="A192" s="38"/>
      <c r="B192" s="39"/>
      <c r="C192" s="40"/>
      <c r="D192" s="225" t="s">
        <v>153</v>
      </c>
      <c r="E192" s="40"/>
      <c r="F192" s="230" t="s">
        <v>324</v>
      </c>
      <c r="G192" s="40"/>
      <c r="H192" s="40"/>
      <c r="I192" s="227"/>
      <c r="J192" s="40"/>
      <c r="K192" s="40"/>
      <c r="L192" s="44"/>
      <c r="M192" s="228"/>
      <c r="N192" s="229"/>
      <c r="O192" s="84"/>
      <c r="P192" s="84"/>
      <c r="Q192" s="84"/>
      <c r="R192" s="84"/>
      <c r="S192" s="84"/>
      <c r="T192" s="85"/>
      <c r="U192" s="38"/>
      <c r="V192" s="38"/>
      <c r="W192" s="38"/>
      <c r="X192" s="38"/>
      <c r="Y192" s="38"/>
      <c r="Z192" s="38"/>
      <c r="AA192" s="38"/>
      <c r="AB192" s="38"/>
      <c r="AC192" s="38"/>
      <c r="AD192" s="38"/>
      <c r="AE192" s="38"/>
      <c r="AT192" s="17" t="s">
        <v>153</v>
      </c>
      <c r="AU192" s="17" t="s">
        <v>80</v>
      </c>
    </row>
    <row r="193" spans="1:51" s="13" customFormat="1" ht="12">
      <c r="A193" s="13"/>
      <c r="B193" s="231"/>
      <c r="C193" s="232"/>
      <c r="D193" s="225" t="s">
        <v>172</v>
      </c>
      <c r="E193" s="233" t="s">
        <v>19</v>
      </c>
      <c r="F193" s="234" t="s">
        <v>680</v>
      </c>
      <c r="G193" s="232"/>
      <c r="H193" s="235">
        <v>143</v>
      </c>
      <c r="I193" s="236"/>
      <c r="J193" s="232"/>
      <c r="K193" s="232"/>
      <c r="L193" s="237"/>
      <c r="M193" s="238"/>
      <c r="N193" s="239"/>
      <c r="O193" s="239"/>
      <c r="P193" s="239"/>
      <c r="Q193" s="239"/>
      <c r="R193" s="239"/>
      <c r="S193" s="239"/>
      <c r="T193" s="240"/>
      <c r="U193" s="13"/>
      <c r="V193" s="13"/>
      <c r="W193" s="13"/>
      <c r="X193" s="13"/>
      <c r="Y193" s="13"/>
      <c r="Z193" s="13"/>
      <c r="AA193" s="13"/>
      <c r="AB193" s="13"/>
      <c r="AC193" s="13"/>
      <c r="AD193" s="13"/>
      <c r="AE193" s="13"/>
      <c r="AT193" s="241" t="s">
        <v>172</v>
      </c>
      <c r="AU193" s="241" t="s">
        <v>80</v>
      </c>
      <c r="AV193" s="13" t="s">
        <v>80</v>
      </c>
      <c r="AW193" s="13" t="s">
        <v>33</v>
      </c>
      <c r="AX193" s="13" t="s">
        <v>78</v>
      </c>
      <c r="AY193" s="241" t="s">
        <v>142</v>
      </c>
    </row>
    <row r="194" spans="1:65" s="2" customFormat="1" ht="24.15" customHeight="1">
      <c r="A194" s="38"/>
      <c r="B194" s="39"/>
      <c r="C194" s="212" t="s">
        <v>7</v>
      </c>
      <c r="D194" s="212" t="s">
        <v>144</v>
      </c>
      <c r="E194" s="213" t="s">
        <v>327</v>
      </c>
      <c r="F194" s="214" t="s">
        <v>328</v>
      </c>
      <c r="G194" s="215" t="s">
        <v>147</v>
      </c>
      <c r="H194" s="216">
        <v>5004</v>
      </c>
      <c r="I194" s="217"/>
      <c r="J194" s="218">
        <f>ROUND(I194*H194,2)</f>
        <v>0</v>
      </c>
      <c r="K194" s="214" t="s">
        <v>148</v>
      </c>
      <c r="L194" s="44"/>
      <c r="M194" s="219" t="s">
        <v>19</v>
      </c>
      <c r="N194" s="220" t="s">
        <v>42</v>
      </c>
      <c r="O194" s="84"/>
      <c r="P194" s="221">
        <f>O194*H194</f>
        <v>0</v>
      </c>
      <c r="Q194" s="221">
        <v>0.0003485</v>
      </c>
      <c r="R194" s="221">
        <f>Q194*H194</f>
        <v>1.743894</v>
      </c>
      <c r="S194" s="221">
        <v>0</v>
      </c>
      <c r="T194" s="222">
        <f>S194*H194</f>
        <v>0</v>
      </c>
      <c r="U194" s="38"/>
      <c r="V194" s="38"/>
      <c r="W194" s="38"/>
      <c r="X194" s="38"/>
      <c r="Y194" s="38"/>
      <c r="Z194" s="38"/>
      <c r="AA194" s="38"/>
      <c r="AB194" s="38"/>
      <c r="AC194" s="38"/>
      <c r="AD194" s="38"/>
      <c r="AE194" s="38"/>
      <c r="AR194" s="223" t="s">
        <v>149</v>
      </c>
      <c r="AT194" s="223" t="s">
        <v>144</v>
      </c>
      <c r="AU194" s="223" t="s">
        <v>80</v>
      </c>
      <c r="AY194" s="17" t="s">
        <v>142</v>
      </c>
      <c r="BE194" s="224">
        <f>IF(N194="základní",J194,0)</f>
        <v>0</v>
      </c>
      <c r="BF194" s="224">
        <f>IF(N194="snížená",J194,0)</f>
        <v>0</v>
      </c>
      <c r="BG194" s="224">
        <f>IF(N194="zákl. přenesená",J194,0)</f>
        <v>0</v>
      </c>
      <c r="BH194" s="224">
        <f>IF(N194="sníž. přenesená",J194,0)</f>
        <v>0</v>
      </c>
      <c r="BI194" s="224">
        <f>IF(N194="nulová",J194,0)</f>
        <v>0</v>
      </c>
      <c r="BJ194" s="17" t="s">
        <v>78</v>
      </c>
      <c r="BK194" s="224">
        <f>ROUND(I194*H194,2)</f>
        <v>0</v>
      </c>
      <c r="BL194" s="17" t="s">
        <v>149</v>
      </c>
      <c r="BM194" s="223" t="s">
        <v>683</v>
      </c>
    </row>
    <row r="195" spans="1:47" s="2" customFormat="1" ht="12">
      <c r="A195" s="38"/>
      <c r="B195" s="39"/>
      <c r="C195" s="40"/>
      <c r="D195" s="225" t="s">
        <v>151</v>
      </c>
      <c r="E195" s="40"/>
      <c r="F195" s="226" t="s">
        <v>330</v>
      </c>
      <c r="G195" s="40"/>
      <c r="H195" s="40"/>
      <c r="I195" s="227"/>
      <c r="J195" s="40"/>
      <c r="K195" s="40"/>
      <c r="L195" s="44"/>
      <c r="M195" s="228"/>
      <c r="N195" s="229"/>
      <c r="O195" s="84"/>
      <c r="P195" s="84"/>
      <c r="Q195" s="84"/>
      <c r="R195" s="84"/>
      <c r="S195" s="84"/>
      <c r="T195" s="85"/>
      <c r="U195" s="38"/>
      <c r="V195" s="38"/>
      <c r="W195" s="38"/>
      <c r="X195" s="38"/>
      <c r="Y195" s="38"/>
      <c r="Z195" s="38"/>
      <c r="AA195" s="38"/>
      <c r="AB195" s="38"/>
      <c r="AC195" s="38"/>
      <c r="AD195" s="38"/>
      <c r="AE195" s="38"/>
      <c r="AT195" s="17" t="s">
        <v>151</v>
      </c>
      <c r="AU195" s="17" t="s">
        <v>80</v>
      </c>
    </row>
    <row r="196" spans="1:47" s="2" customFormat="1" ht="12">
      <c r="A196" s="38"/>
      <c r="B196" s="39"/>
      <c r="C196" s="40"/>
      <c r="D196" s="225" t="s">
        <v>153</v>
      </c>
      <c r="E196" s="40"/>
      <c r="F196" s="230" t="s">
        <v>331</v>
      </c>
      <c r="G196" s="40"/>
      <c r="H196" s="40"/>
      <c r="I196" s="227"/>
      <c r="J196" s="40"/>
      <c r="K196" s="40"/>
      <c r="L196" s="44"/>
      <c r="M196" s="228"/>
      <c r="N196" s="229"/>
      <c r="O196" s="84"/>
      <c r="P196" s="84"/>
      <c r="Q196" s="84"/>
      <c r="R196" s="84"/>
      <c r="S196" s="84"/>
      <c r="T196" s="85"/>
      <c r="U196" s="38"/>
      <c r="V196" s="38"/>
      <c r="W196" s="38"/>
      <c r="X196" s="38"/>
      <c r="Y196" s="38"/>
      <c r="Z196" s="38"/>
      <c r="AA196" s="38"/>
      <c r="AB196" s="38"/>
      <c r="AC196" s="38"/>
      <c r="AD196" s="38"/>
      <c r="AE196" s="38"/>
      <c r="AT196" s="17" t="s">
        <v>153</v>
      </c>
      <c r="AU196" s="17" t="s">
        <v>80</v>
      </c>
    </row>
    <row r="197" spans="1:51" s="13" customFormat="1" ht="12">
      <c r="A197" s="13"/>
      <c r="B197" s="231"/>
      <c r="C197" s="232"/>
      <c r="D197" s="225" t="s">
        <v>172</v>
      </c>
      <c r="E197" s="233" t="s">
        <v>19</v>
      </c>
      <c r="F197" s="234" t="s">
        <v>684</v>
      </c>
      <c r="G197" s="232"/>
      <c r="H197" s="235">
        <v>5004</v>
      </c>
      <c r="I197" s="236"/>
      <c r="J197" s="232"/>
      <c r="K197" s="232"/>
      <c r="L197" s="237"/>
      <c r="M197" s="238"/>
      <c r="N197" s="239"/>
      <c r="O197" s="239"/>
      <c r="P197" s="239"/>
      <c r="Q197" s="239"/>
      <c r="R197" s="239"/>
      <c r="S197" s="239"/>
      <c r="T197" s="240"/>
      <c r="U197" s="13"/>
      <c r="V197" s="13"/>
      <c r="W197" s="13"/>
      <c r="X197" s="13"/>
      <c r="Y197" s="13"/>
      <c r="Z197" s="13"/>
      <c r="AA197" s="13"/>
      <c r="AB197" s="13"/>
      <c r="AC197" s="13"/>
      <c r="AD197" s="13"/>
      <c r="AE197" s="13"/>
      <c r="AT197" s="241" t="s">
        <v>172</v>
      </c>
      <c r="AU197" s="241" t="s">
        <v>80</v>
      </c>
      <c r="AV197" s="13" t="s">
        <v>80</v>
      </c>
      <c r="AW197" s="13" t="s">
        <v>33</v>
      </c>
      <c r="AX197" s="13" t="s">
        <v>78</v>
      </c>
      <c r="AY197" s="241" t="s">
        <v>142</v>
      </c>
    </row>
    <row r="198" spans="1:65" s="2" customFormat="1" ht="24.15" customHeight="1">
      <c r="A198" s="38"/>
      <c r="B198" s="39"/>
      <c r="C198" s="212" t="s">
        <v>294</v>
      </c>
      <c r="D198" s="212" t="s">
        <v>144</v>
      </c>
      <c r="E198" s="213" t="s">
        <v>333</v>
      </c>
      <c r="F198" s="214" t="s">
        <v>334</v>
      </c>
      <c r="G198" s="215" t="s">
        <v>157</v>
      </c>
      <c r="H198" s="216">
        <v>250</v>
      </c>
      <c r="I198" s="217"/>
      <c r="J198" s="218">
        <f>ROUND(I198*H198,2)</f>
        <v>0</v>
      </c>
      <c r="K198" s="214" t="s">
        <v>148</v>
      </c>
      <c r="L198" s="44"/>
      <c r="M198" s="219" t="s">
        <v>19</v>
      </c>
      <c r="N198" s="220" t="s">
        <v>42</v>
      </c>
      <c r="O198" s="84"/>
      <c r="P198" s="221">
        <f>O198*H198</f>
        <v>0</v>
      </c>
      <c r="Q198" s="221">
        <v>0</v>
      </c>
      <c r="R198" s="221">
        <f>Q198*H198</f>
        <v>0</v>
      </c>
      <c r="S198" s="221">
        <v>0</v>
      </c>
      <c r="T198" s="222">
        <f>S198*H198</f>
        <v>0</v>
      </c>
      <c r="U198" s="38"/>
      <c r="V198" s="38"/>
      <c r="W198" s="38"/>
      <c r="X198" s="38"/>
      <c r="Y198" s="38"/>
      <c r="Z198" s="38"/>
      <c r="AA198" s="38"/>
      <c r="AB198" s="38"/>
      <c r="AC198" s="38"/>
      <c r="AD198" s="38"/>
      <c r="AE198" s="38"/>
      <c r="AR198" s="223" t="s">
        <v>149</v>
      </c>
      <c r="AT198" s="223" t="s">
        <v>144</v>
      </c>
      <c r="AU198" s="223" t="s">
        <v>80</v>
      </c>
      <c r="AY198" s="17" t="s">
        <v>142</v>
      </c>
      <c r="BE198" s="224">
        <f>IF(N198="základní",J198,0)</f>
        <v>0</v>
      </c>
      <c r="BF198" s="224">
        <f>IF(N198="snížená",J198,0)</f>
        <v>0</v>
      </c>
      <c r="BG198" s="224">
        <f>IF(N198="zákl. přenesená",J198,0)</f>
        <v>0</v>
      </c>
      <c r="BH198" s="224">
        <f>IF(N198="sníž. přenesená",J198,0)</f>
        <v>0</v>
      </c>
      <c r="BI198" s="224">
        <f>IF(N198="nulová",J198,0)</f>
        <v>0</v>
      </c>
      <c r="BJ198" s="17" t="s">
        <v>78</v>
      </c>
      <c r="BK198" s="224">
        <f>ROUND(I198*H198,2)</f>
        <v>0</v>
      </c>
      <c r="BL198" s="17" t="s">
        <v>149</v>
      </c>
      <c r="BM198" s="223" t="s">
        <v>685</v>
      </c>
    </row>
    <row r="199" spans="1:47" s="2" customFormat="1" ht="12">
      <c r="A199" s="38"/>
      <c r="B199" s="39"/>
      <c r="C199" s="40"/>
      <c r="D199" s="225" t="s">
        <v>151</v>
      </c>
      <c r="E199" s="40"/>
      <c r="F199" s="226" t="s">
        <v>336</v>
      </c>
      <c r="G199" s="40"/>
      <c r="H199" s="40"/>
      <c r="I199" s="227"/>
      <c r="J199" s="40"/>
      <c r="K199" s="40"/>
      <c r="L199" s="44"/>
      <c r="M199" s="228"/>
      <c r="N199" s="229"/>
      <c r="O199" s="84"/>
      <c r="P199" s="84"/>
      <c r="Q199" s="84"/>
      <c r="R199" s="84"/>
      <c r="S199" s="84"/>
      <c r="T199" s="85"/>
      <c r="U199" s="38"/>
      <c r="V199" s="38"/>
      <c r="W199" s="38"/>
      <c r="X199" s="38"/>
      <c r="Y199" s="38"/>
      <c r="Z199" s="38"/>
      <c r="AA199" s="38"/>
      <c r="AB199" s="38"/>
      <c r="AC199" s="38"/>
      <c r="AD199" s="38"/>
      <c r="AE199" s="38"/>
      <c r="AT199" s="17" t="s">
        <v>151</v>
      </c>
      <c r="AU199" s="17" t="s">
        <v>80</v>
      </c>
    </row>
    <row r="200" spans="1:47" s="2" customFormat="1" ht="12">
      <c r="A200" s="38"/>
      <c r="B200" s="39"/>
      <c r="C200" s="40"/>
      <c r="D200" s="225" t="s">
        <v>153</v>
      </c>
      <c r="E200" s="40"/>
      <c r="F200" s="230" t="s">
        <v>337</v>
      </c>
      <c r="G200" s="40"/>
      <c r="H200" s="40"/>
      <c r="I200" s="227"/>
      <c r="J200" s="40"/>
      <c r="K200" s="40"/>
      <c r="L200" s="44"/>
      <c r="M200" s="228"/>
      <c r="N200" s="229"/>
      <c r="O200" s="84"/>
      <c r="P200" s="84"/>
      <c r="Q200" s="84"/>
      <c r="R200" s="84"/>
      <c r="S200" s="84"/>
      <c r="T200" s="85"/>
      <c r="U200" s="38"/>
      <c r="V200" s="38"/>
      <c r="W200" s="38"/>
      <c r="X200" s="38"/>
      <c r="Y200" s="38"/>
      <c r="Z200" s="38"/>
      <c r="AA200" s="38"/>
      <c r="AB200" s="38"/>
      <c r="AC200" s="38"/>
      <c r="AD200" s="38"/>
      <c r="AE200" s="38"/>
      <c r="AT200" s="17" t="s">
        <v>153</v>
      </c>
      <c r="AU200" s="17" t="s">
        <v>80</v>
      </c>
    </row>
    <row r="201" spans="1:51" s="13" customFormat="1" ht="12">
      <c r="A201" s="13"/>
      <c r="B201" s="231"/>
      <c r="C201" s="232"/>
      <c r="D201" s="225" t="s">
        <v>172</v>
      </c>
      <c r="E201" s="233" t="s">
        <v>19</v>
      </c>
      <c r="F201" s="234" t="s">
        <v>686</v>
      </c>
      <c r="G201" s="232"/>
      <c r="H201" s="235">
        <v>250</v>
      </c>
      <c r="I201" s="236"/>
      <c r="J201" s="232"/>
      <c r="K201" s="232"/>
      <c r="L201" s="237"/>
      <c r="M201" s="238"/>
      <c r="N201" s="239"/>
      <c r="O201" s="239"/>
      <c r="P201" s="239"/>
      <c r="Q201" s="239"/>
      <c r="R201" s="239"/>
      <c r="S201" s="239"/>
      <c r="T201" s="240"/>
      <c r="U201" s="13"/>
      <c r="V201" s="13"/>
      <c r="W201" s="13"/>
      <c r="X201" s="13"/>
      <c r="Y201" s="13"/>
      <c r="Z201" s="13"/>
      <c r="AA201" s="13"/>
      <c r="AB201" s="13"/>
      <c r="AC201" s="13"/>
      <c r="AD201" s="13"/>
      <c r="AE201" s="13"/>
      <c r="AT201" s="241" t="s">
        <v>172</v>
      </c>
      <c r="AU201" s="241" t="s">
        <v>80</v>
      </c>
      <c r="AV201" s="13" t="s">
        <v>80</v>
      </c>
      <c r="AW201" s="13" t="s">
        <v>33</v>
      </c>
      <c r="AX201" s="13" t="s">
        <v>78</v>
      </c>
      <c r="AY201" s="241" t="s">
        <v>142</v>
      </c>
    </row>
    <row r="202" spans="1:65" s="2" customFormat="1" ht="14.4" customHeight="1">
      <c r="A202" s="38"/>
      <c r="B202" s="39"/>
      <c r="C202" s="253" t="s">
        <v>300</v>
      </c>
      <c r="D202" s="253" t="s">
        <v>275</v>
      </c>
      <c r="E202" s="254" t="s">
        <v>344</v>
      </c>
      <c r="F202" s="255" t="s">
        <v>345</v>
      </c>
      <c r="G202" s="256" t="s">
        <v>278</v>
      </c>
      <c r="H202" s="257">
        <v>25.5</v>
      </c>
      <c r="I202" s="258"/>
      <c r="J202" s="259">
        <f>ROUND(I202*H202,2)</f>
        <v>0</v>
      </c>
      <c r="K202" s="255" t="s">
        <v>148</v>
      </c>
      <c r="L202" s="260"/>
      <c r="M202" s="261" t="s">
        <v>19</v>
      </c>
      <c r="N202" s="262" t="s">
        <v>42</v>
      </c>
      <c r="O202" s="84"/>
      <c r="P202" s="221">
        <f>O202*H202</f>
        <v>0</v>
      </c>
      <c r="Q202" s="221">
        <v>0.001</v>
      </c>
      <c r="R202" s="221">
        <f>Q202*H202</f>
        <v>0.025500000000000002</v>
      </c>
      <c r="S202" s="221">
        <v>0</v>
      </c>
      <c r="T202" s="222">
        <f>S202*H202</f>
        <v>0</v>
      </c>
      <c r="U202" s="38"/>
      <c r="V202" s="38"/>
      <c r="W202" s="38"/>
      <c r="X202" s="38"/>
      <c r="Y202" s="38"/>
      <c r="Z202" s="38"/>
      <c r="AA202" s="38"/>
      <c r="AB202" s="38"/>
      <c r="AC202" s="38"/>
      <c r="AD202" s="38"/>
      <c r="AE202" s="38"/>
      <c r="AR202" s="223" t="s">
        <v>201</v>
      </c>
      <c r="AT202" s="223" t="s">
        <v>275</v>
      </c>
      <c r="AU202" s="223" t="s">
        <v>80</v>
      </c>
      <c r="AY202" s="17" t="s">
        <v>142</v>
      </c>
      <c r="BE202" s="224">
        <f>IF(N202="základní",J202,0)</f>
        <v>0</v>
      </c>
      <c r="BF202" s="224">
        <f>IF(N202="snížená",J202,0)</f>
        <v>0</v>
      </c>
      <c r="BG202" s="224">
        <f>IF(N202="zákl. přenesená",J202,0)</f>
        <v>0</v>
      </c>
      <c r="BH202" s="224">
        <f>IF(N202="sníž. přenesená",J202,0)</f>
        <v>0</v>
      </c>
      <c r="BI202" s="224">
        <f>IF(N202="nulová",J202,0)</f>
        <v>0</v>
      </c>
      <c r="BJ202" s="17" t="s">
        <v>78</v>
      </c>
      <c r="BK202" s="224">
        <f>ROUND(I202*H202,2)</f>
        <v>0</v>
      </c>
      <c r="BL202" s="17" t="s">
        <v>149</v>
      </c>
      <c r="BM202" s="223" t="s">
        <v>687</v>
      </c>
    </row>
    <row r="203" spans="1:47" s="2" customFormat="1" ht="12">
      <c r="A203" s="38"/>
      <c r="B203" s="39"/>
      <c r="C203" s="40"/>
      <c r="D203" s="225" t="s">
        <v>151</v>
      </c>
      <c r="E203" s="40"/>
      <c r="F203" s="226" t="s">
        <v>345</v>
      </c>
      <c r="G203" s="40"/>
      <c r="H203" s="40"/>
      <c r="I203" s="227"/>
      <c r="J203" s="40"/>
      <c r="K203" s="40"/>
      <c r="L203" s="44"/>
      <c r="M203" s="228"/>
      <c r="N203" s="229"/>
      <c r="O203" s="84"/>
      <c r="P203" s="84"/>
      <c r="Q203" s="84"/>
      <c r="R203" s="84"/>
      <c r="S203" s="84"/>
      <c r="T203" s="85"/>
      <c r="U203" s="38"/>
      <c r="V203" s="38"/>
      <c r="W203" s="38"/>
      <c r="X203" s="38"/>
      <c r="Y203" s="38"/>
      <c r="Z203" s="38"/>
      <c r="AA203" s="38"/>
      <c r="AB203" s="38"/>
      <c r="AC203" s="38"/>
      <c r="AD203" s="38"/>
      <c r="AE203" s="38"/>
      <c r="AT203" s="17" t="s">
        <v>151</v>
      </c>
      <c r="AU203" s="17" t="s">
        <v>80</v>
      </c>
    </row>
    <row r="204" spans="1:51" s="13" customFormat="1" ht="12">
      <c r="A204" s="13"/>
      <c r="B204" s="231"/>
      <c r="C204" s="232"/>
      <c r="D204" s="225" t="s">
        <v>172</v>
      </c>
      <c r="E204" s="233" t="s">
        <v>19</v>
      </c>
      <c r="F204" s="234" t="s">
        <v>688</v>
      </c>
      <c r="G204" s="232"/>
      <c r="H204" s="235">
        <v>25.5</v>
      </c>
      <c r="I204" s="236"/>
      <c r="J204" s="232"/>
      <c r="K204" s="232"/>
      <c r="L204" s="237"/>
      <c r="M204" s="238"/>
      <c r="N204" s="239"/>
      <c r="O204" s="239"/>
      <c r="P204" s="239"/>
      <c r="Q204" s="239"/>
      <c r="R204" s="239"/>
      <c r="S204" s="239"/>
      <c r="T204" s="240"/>
      <c r="U204" s="13"/>
      <c r="V204" s="13"/>
      <c r="W204" s="13"/>
      <c r="X204" s="13"/>
      <c r="Y204" s="13"/>
      <c r="Z204" s="13"/>
      <c r="AA204" s="13"/>
      <c r="AB204" s="13"/>
      <c r="AC204" s="13"/>
      <c r="AD204" s="13"/>
      <c r="AE204" s="13"/>
      <c r="AT204" s="241" t="s">
        <v>172</v>
      </c>
      <c r="AU204" s="241" t="s">
        <v>80</v>
      </c>
      <c r="AV204" s="13" t="s">
        <v>80</v>
      </c>
      <c r="AW204" s="13" t="s">
        <v>33</v>
      </c>
      <c r="AX204" s="13" t="s">
        <v>78</v>
      </c>
      <c r="AY204" s="241" t="s">
        <v>142</v>
      </c>
    </row>
    <row r="205" spans="1:65" s="2" customFormat="1" ht="24.15" customHeight="1">
      <c r="A205" s="38"/>
      <c r="B205" s="39"/>
      <c r="C205" s="212" t="s">
        <v>307</v>
      </c>
      <c r="D205" s="212" t="s">
        <v>144</v>
      </c>
      <c r="E205" s="213" t="s">
        <v>339</v>
      </c>
      <c r="F205" s="214" t="s">
        <v>340</v>
      </c>
      <c r="G205" s="215" t="s">
        <v>157</v>
      </c>
      <c r="H205" s="216">
        <v>190</v>
      </c>
      <c r="I205" s="217"/>
      <c r="J205" s="218">
        <f>ROUND(I205*H205,2)</f>
        <v>0</v>
      </c>
      <c r="K205" s="214" t="s">
        <v>148</v>
      </c>
      <c r="L205" s="44"/>
      <c r="M205" s="219" t="s">
        <v>19</v>
      </c>
      <c r="N205" s="220" t="s">
        <v>42</v>
      </c>
      <c r="O205" s="84"/>
      <c r="P205" s="221">
        <f>O205*H205</f>
        <v>0</v>
      </c>
      <c r="Q205" s="221">
        <v>0</v>
      </c>
      <c r="R205" s="221">
        <f>Q205*H205</f>
        <v>0</v>
      </c>
      <c r="S205" s="221">
        <v>0</v>
      </c>
      <c r="T205" s="222">
        <f>S205*H205</f>
        <v>0</v>
      </c>
      <c r="U205" s="38"/>
      <c r="V205" s="38"/>
      <c r="W205" s="38"/>
      <c r="X205" s="38"/>
      <c r="Y205" s="38"/>
      <c r="Z205" s="38"/>
      <c r="AA205" s="38"/>
      <c r="AB205" s="38"/>
      <c r="AC205" s="38"/>
      <c r="AD205" s="38"/>
      <c r="AE205" s="38"/>
      <c r="AR205" s="223" t="s">
        <v>149</v>
      </c>
      <c r="AT205" s="223" t="s">
        <v>144</v>
      </c>
      <c r="AU205" s="223" t="s">
        <v>80</v>
      </c>
      <c r="AY205" s="17" t="s">
        <v>142</v>
      </c>
      <c r="BE205" s="224">
        <f>IF(N205="základní",J205,0)</f>
        <v>0</v>
      </c>
      <c r="BF205" s="224">
        <f>IF(N205="snížená",J205,0)</f>
        <v>0</v>
      </c>
      <c r="BG205" s="224">
        <f>IF(N205="zákl. přenesená",J205,0)</f>
        <v>0</v>
      </c>
      <c r="BH205" s="224">
        <f>IF(N205="sníž. přenesená",J205,0)</f>
        <v>0</v>
      </c>
      <c r="BI205" s="224">
        <f>IF(N205="nulová",J205,0)</f>
        <v>0</v>
      </c>
      <c r="BJ205" s="17" t="s">
        <v>78</v>
      </c>
      <c r="BK205" s="224">
        <f>ROUND(I205*H205,2)</f>
        <v>0</v>
      </c>
      <c r="BL205" s="17" t="s">
        <v>149</v>
      </c>
      <c r="BM205" s="223" t="s">
        <v>689</v>
      </c>
    </row>
    <row r="206" spans="1:47" s="2" customFormat="1" ht="12">
      <c r="A206" s="38"/>
      <c r="B206" s="39"/>
      <c r="C206" s="40"/>
      <c r="D206" s="225" t="s">
        <v>151</v>
      </c>
      <c r="E206" s="40"/>
      <c r="F206" s="226" t="s">
        <v>342</v>
      </c>
      <c r="G206" s="40"/>
      <c r="H206" s="40"/>
      <c r="I206" s="227"/>
      <c r="J206" s="40"/>
      <c r="K206" s="40"/>
      <c r="L206" s="44"/>
      <c r="M206" s="228"/>
      <c r="N206" s="229"/>
      <c r="O206" s="84"/>
      <c r="P206" s="84"/>
      <c r="Q206" s="84"/>
      <c r="R206" s="84"/>
      <c r="S206" s="84"/>
      <c r="T206" s="85"/>
      <c r="U206" s="38"/>
      <c r="V206" s="38"/>
      <c r="W206" s="38"/>
      <c r="X206" s="38"/>
      <c r="Y206" s="38"/>
      <c r="Z206" s="38"/>
      <c r="AA206" s="38"/>
      <c r="AB206" s="38"/>
      <c r="AC206" s="38"/>
      <c r="AD206" s="38"/>
      <c r="AE206" s="38"/>
      <c r="AT206" s="17" t="s">
        <v>151</v>
      </c>
      <c r="AU206" s="17" t="s">
        <v>80</v>
      </c>
    </row>
    <row r="207" spans="1:47" s="2" customFormat="1" ht="12">
      <c r="A207" s="38"/>
      <c r="B207" s="39"/>
      <c r="C207" s="40"/>
      <c r="D207" s="225" t="s">
        <v>153</v>
      </c>
      <c r="E207" s="40"/>
      <c r="F207" s="230" t="s">
        <v>337</v>
      </c>
      <c r="G207" s="40"/>
      <c r="H207" s="40"/>
      <c r="I207" s="227"/>
      <c r="J207" s="40"/>
      <c r="K207" s="40"/>
      <c r="L207" s="44"/>
      <c r="M207" s="228"/>
      <c r="N207" s="229"/>
      <c r="O207" s="84"/>
      <c r="P207" s="84"/>
      <c r="Q207" s="84"/>
      <c r="R207" s="84"/>
      <c r="S207" s="84"/>
      <c r="T207" s="85"/>
      <c r="U207" s="38"/>
      <c r="V207" s="38"/>
      <c r="W207" s="38"/>
      <c r="X207" s="38"/>
      <c r="Y207" s="38"/>
      <c r="Z207" s="38"/>
      <c r="AA207" s="38"/>
      <c r="AB207" s="38"/>
      <c r="AC207" s="38"/>
      <c r="AD207" s="38"/>
      <c r="AE207" s="38"/>
      <c r="AT207" s="17" t="s">
        <v>153</v>
      </c>
      <c r="AU207" s="17" t="s">
        <v>80</v>
      </c>
    </row>
    <row r="208" spans="1:65" s="2" customFormat="1" ht="14.4" customHeight="1">
      <c r="A208" s="38"/>
      <c r="B208" s="39"/>
      <c r="C208" s="253" t="s">
        <v>313</v>
      </c>
      <c r="D208" s="253" t="s">
        <v>275</v>
      </c>
      <c r="E208" s="254" t="s">
        <v>354</v>
      </c>
      <c r="F208" s="255" t="s">
        <v>355</v>
      </c>
      <c r="G208" s="256" t="s">
        <v>356</v>
      </c>
      <c r="H208" s="257">
        <v>50</v>
      </c>
      <c r="I208" s="258"/>
      <c r="J208" s="259">
        <f>ROUND(I208*H208,2)</f>
        <v>0</v>
      </c>
      <c r="K208" s="255" t="s">
        <v>19</v>
      </c>
      <c r="L208" s="260"/>
      <c r="M208" s="261" t="s">
        <v>19</v>
      </c>
      <c r="N208" s="262" t="s">
        <v>42</v>
      </c>
      <c r="O208" s="84"/>
      <c r="P208" s="221">
        <f>O208*H208</f>
        <v>0</v>
      </c>
      <c r="Q208" s="221">
        <v>0.02</v>
      </c>
      <c r="R208" s="221">
        <f>Q208*H208</f>
        <v>1</v>
      </c>
      <c r="S208" s="221">
        <v>0</v>
      </c>
      <c r="T208" s="222">
        <f>S208*H208</f>
        <v>0</v>
      </c>
      <c r="U208" s="38"/>
      <c r="V208" s="38"/>
      <c r="W208" s="38"/>
      <c r="X208" s="38"/>
      <c r="Y208" s="38"/>
      <c r="Z208" s="38"/>
      <c r="AA208" s="38"/>
      <c r="AB208" s="38"/>
      <c r="AC208" s="38"/>
      <c r="AD208" s="38"/>
      <c r="AE208" s="38"/>
      <c r="AR208" s="223" t="s">
        <v>201</v>
      </c>
      <c r="AT208" s="223" t="s">
        <v>275</v>
      </c>
      <c r="AU208" s="223" t="s">
        <v>80</v>
      </c>
      <c r="AY208" s="17" t="s">
        <v>142</v>
      </c>
      <c r="BE208" s="224">
        <f>IF(N208="základní",J208,0)</f>
        <v>0</v>
      </c>
      <c r="BF208" s="224">
        <f>IF(N208="snížená",J208,0)</f>
        <v>0</v>
      </c>
      <c r="BG208" s="224">
        <f>IF(N208="zákl. přenesená",J208,0)</f>
        <v>0</v>
      </c>
      <c r="BH208" s="224">
        <f>IF(N208="sníž. přenesená",J208,0)</f>
        <v>0</v>
      </c>
      <c r="BI208" s="224">
        <f>IF(N208="nulová",J208,0)</f>
        <v>0</v>
      </c>
      <c r="BJ208" s="17" t="s">
        <v>78</v>
      </c>
      <c r="BK208" s="224">
        <f>ROUND(I208*H208,2)</f>
        <v>0</v>
      </c>
      <c r="BL208" s="17" t="s">
        <v>149</v>
      </c>
      <c r="BM208" s="223" t="s">
        <v>690</v>
      </c>
    </row>
    <row r="209" spans="1:47" s="2" customFormat="1" ht="12">
      <c r="A209" s="38"/>
      <c r="B209" s="39"/>
      <c r="C209" s="40"/>
      <c r="D209" s="225" t="s">
        <v>151</v>
      </c>
      <c r="E209" s="40"/>
      <c r="F209" s="226" t="s">
        <v>358</v>
      </c>
      <c r="G209" s="40"/>
      <c r="H209" s="40"/>
      <c r="I209" s="227"/>
      <c r="J209" s="40"/>
      <c r="K209" s="40"/>
      <c r="L209" s="44"/>
      <c r="M209" s="228"/>
      <c r="N209" s="229"/>
      <c r="O209" s="84"/>
      <c r="P209" s="84"/>
      <c r="Q209" s="84"/>
      <c r="R209" s="84"/>
      <c r="S209" s="84"/>
      <c r="T209" s="85"/>
      <c r="U209" s="38"/>
      <c r="V209" s="38"/>
      <c r="W209" s="38"/>
      <c r="X209" s="38"/>
      <c r="Y209" s="38"/>
      <c r="Z209" s="38"/>
      <c r="AA209" s="38"/>
      <c r="AB209" s="38"/>
      <c r="AC209" s="38"/>
      <c r="AD209" s="38"/>
      <c r="AE209" s="38"/>
      <c r="AT209" s="17" t="s">
        <v>151</v>
      </c>
      <c r="AU209" s="17" t="s">
        <v>80</v>
      </c>
    </row>
    <row r="210" spans="1:65" s="2" customFormat="1" ht="14.4" customHeight="1">
      <c r="A210" s="38"/>
      <c r="B210" s="39"/>
      <c r="C210" s="253" t="s">
        <v>319</v>
      </c>
      <c r="D210" s="253" t="s">
        <v>275</v>
      </c>
      <c r="E210" s="254" t="s">
        <v>365</v>
      </c>
      <c r="F210" s="255" t="s">
        <v>366</v>
      </c>
      <c r="G210" s="256" t="s">
        <v>157</v>
      </c>
      <c r="H210" s="257">
        <v>20</v>
      </c>
      <c r="I210" s="258"/>
      <c r="J210" s="259">
        <f>ROUND(I210*H210,2)</f>
        <v>0</v>
      </c>
      <c r="K210" s="255" t="s">
        <v>19</v>
      </c>
      <c r="L210" s="260"/>
      <c r="M210" s="261" t="s">
        <v>19</v>
      </c>
      <c r="N210" s="262" t="s">
        <v>42</v>
      </c>
      <c r="O210" s="84"/>
      <c r="P210" s="221">
        <f>O210*H210</f>
        <v>0</v>
      </c>
      <c r="Q210" s="221">
        <v>0.027</v>
      </c>
      <c r="R210" s="221">
        <f>Q210*H210</f>
        <v>0.54</v>
      </c>
      <c r="S210" s="221">
        <v>0</v>
      </c>
      <c r="T210" s="222">
        <f>S210*H210</f>
        <v>0</v>
      </c>
      <c r="U210" s="38"/>
      <c r="V210" s="38"/>
      <c r="W210" s="38"/>
      <c r="X210" s="38"/>
      <c r="Y210" s="38"/>
      <c r="Z210" s="38"/>
      <c r="AA210" s="38"/>
      <c r="AB210" s="38"/>
      <c r="AC210" s="38"/>
      <c r="AD210" s="38"/>
      <c r="AE210" s="38"/>
      <c r="AR210" s="223" t="s">
        <v>201</v>
      </c>
      <c r="AT210" s="223" t="s">
        <v>275</v>
      </c>
      <c r="AU210" s="223" t="s">
        <v>80</v>
      </c>
      <c r="AY210" s="17" t="s">
        <v>142</v>
      </c>
      <c r="BE210" s="224">
        <f>IF(N210="základní",J210,0)</f>
        <v>0</v>
      </c>
      <c r="BF210" s="224">
        <f>IF(N210="snížená",J210,0)</f>
        <v>0</v>
      </c>
      <c r="BG210" s="224">
        <f>IF(N210="zákl. přenesená",J210,0)</f>
        <v>0</v>
      </c>
      <c r="BH210" s="224">
        <f>IF(N210="sníž. přenesená",J210,0)</f>
        <v>0</v>
      </c>
      <c r="BI210" s="224">
        <f>IF(N210="nulová",J210,0)</f>
        <v>0</v>
      </c>
      <c r="BJ210" s="17" t="s">
        <v>78</v>
      </c>
      <c r="BK210" s="224">
        <f>ROUND(I210*H210,2)</f>
        <v>0</v>
      </c>
      <c r="BL210" s="17" t="s">
        <v>149</v>
      </c>
      <c r="BM210" s="223" t="s">
        <v>691</v>
      </c>
    </row>
    <row r="211" spans="1:47" s="2" customFormat="1" ht="12">
      <c r="A211" s="38"/>
      <c r="B211" s="39"/>
      <c r="C211" s="40"/>
      <c r="D211" s="225" t="s">
        <v>151</v>
      </c>
      <c r="E211" s="40"/>
      <c r="F211" s="226" t="s">
        <v>368</v>
      </c>
      <c r="G211" s="40"/>
      <c r="H211" s="40"/>
      <c r="I211" s="227"/>
      <c r="J211" s="40"/>
      <c r="K211" s="40"/>
      <c r="L211" s="44"/>
      <c r="M211" s="228"/>
      <c r="N211" s="229"/>
      <c r="O211" s="84"/>
      <c r="P211" s="84"/>
      <c r="Q211" s="84"/>
      <c r="R211" s="84"/>
      <c r="S211" s="84"/>
      <c r="T211" s="85"/>
      <c r="U211" s="38"/>
      <c r="V211" s="38"/>
      <c r="W211" s="38"/>
      <c r="X211" s="38"/>
      <c r="Y211" s="38"/>
      <c r="Z211" s="38"/>
      <c r="AA211" s="38"/>
      <c r="AB211" s="38"/>
      <c r="AC211" s="38"/>
      <c r="AD211" s="38"/>
      <c r="AE211" s="38"/>
      <c r="AT211" s="17" t="s">
        <v>151</v>
      </c>
      <c r="AU211" s="17" t="s">
        <v>80</v>
      </c>
    </row>
    <row r="212" spans="1:65" s="2" customFormat="1" ht="14.4" customHeight="1">
      <c r="A212" s="38"/>
      <c r="B212" s="39"/>
      <c r="C212" s="253" t="s">
        <v>326</v>
      </c>
      <c r="D212" s="253" t="s">
        <v>275</v>
      </c>
      <c r="E212" s="254" t="s">
        <v>370</v>
      </c>
      <c r="F212" s="255" t="s">
        <v>363</v>
      </c>
      <c r="G212" s="256" t="s">
        <v>157</v>
      </c>
      <c r="H212" s="257">
        <v>70</v>
      </c>
      <c r="I212" s="258"/>
      <c r="J212" s="259">
        <f>ROUND(I212*H212,2)</f>
        <v>0</v>
      </c>
      <c r="K212" s="255" t="s">
        <v>19</v>
      </c>
      <c r="L212" s="260"/>
      <c r="M212" s="261" t="s">
        <v>19</v>
      </c>
      <c r="N212" s="262" t="s">
        <v>42</v>
      </c>
      <c r="O212" s="84"/>
      <c r="P212" s="221">
        <f>O212*H212</f>
        <v>0</v>
      </c>
      <c r="Q212" s="221">
        <v>0.027</v>
      </c>
      <c r="R212" s="221">
        <f>Q212*H212</f>
        <v>1.89</v>
      </c>
      <c r="S212" s="221">
        <v>0</v>
      </c>
      <c r="T212" s="222">
        <f>S212*H212</f>
        <v>0</v>
      </c>
      <c r="U212" s="38"/>
      <c r="V212" s="38"/>
      <c r="W212" s="38"/>
      <c r="X212" s="38"/>
      <c r="Y212" s="38"/>
      <c r="Z212" s="38"/>
      <c r="AA212" s="38"/>
      <c r="AB212" s="38"/>
      <c r="AC212" s="38"/>
      <c r="AD212" s="38"/>
      <c r="AE212" s="38"/>
      <c r="AR212" s="223" t="s">
        <v>201</v>
      </c>
      <c r="AT212" s="223" t="s">
        <v>275</v>
      </c>
      <c r="AU212" s="223" t="s">
        <v>80</v>
      </c>
      <c r="AY212" s="17" t="s">
        <v>142</v>
      </c>
      <c r="BE212" s="224">
        <f>IF(N212="základní",J212,0)</f>
        <v>0</v>
      </c>
      <c r="BF212" s="224">
        <f>IF(N212="snížená",J212,0)</f>
        <v>0</v>
      </c>
      <c r="BG212" s="224">
        <f>IF(N212="zákl. přenesená",J212,0)</f>
        <v>0</v>
      </c>
      <c r="BH212" s="224">
        <f>IF(N212="sníž. přenesená",J212,0)</f>
        <v>0</v>
      </c>
      <c r="BI212" s="224">
        <f>IF(N212="nulová",J212,0)</f>
        <v>0</v>
      </c>
      <c r="BJ212" s="17" t="s">
        <v>78</v>
      </c>
      <c r="BK212" s="224">
        <f>ROUND(I212*H212,2)</f>
        <v>0</v>
      </c>
      <c r="BL212" s="17" t="s">
        <v>149</v>
      </c>
      <c r="BM212" s="223" t="s">
        <v>692</v>
      </c>
    </row>
    <row r="213" spans="1:47" s="2" customFormat="1" ht="12">
      <c r="A213" s="38"/>
      <c r="B213" s="39"/>
      <c r="C213" s="40"/>
      <c r="D213" s="225" t="s">
        <v>151</v>
      </c>
      <c r="E213" s="40"/>
      <c r="F213" s="226" t="s">
        <v>363</v>
      </c>
      <c r="G213" s="40"/>
      <c r="H213" s="40"/>
      <c r="I213" s="227"/>
      <c r="J213" s="40"/>
      <c r="K213" s="40"/>
      <c r="L213" s="44"/>
      <c r="M213" s="228"/>
      <c r="N213" s="229"/>
      <c r="O213" s="84"/>
      <c r="P213" s="84"/>
      <c r="Q213" s="84"/>
      <c r="R213" s="84"/>
      <c r="S213" s="84"/>
      <c r="T213" s="85"/>
      <c r="U213" s="38"/>
      <c r="V213" s="38"/>
      <c r="W213" s="38"/>
      <c r="X213" s="38"/>
      <c r="Y213" s="38"/>
      <c r="Z213" s="38"/>
      <c r="AA213" s="38"/>
      <c r="AB213" s="38"/>
      <c r="AC213" s="38"/>
      <c r="AD213" s="38"/>
      <c r="AE213" s="38"/>
      <c r="AT213" s="17" t="s">
        <v>151</v>
      </c>
      <c r="AU213" s="17" t="s">
        <v>80</v>
      </c>
    </row>
    <row r="214" spans="1:65" s="2" customFormat="1" ht="14.4" customHeight="1">
      <c r="A214" s="38"/>
      <c r="B214" s="39"/>
      <c r="C214" s="253" t="s">
        <v>332</v>
      </c>
      <c r="D214" s="253" t="s">
        <v>275</v>
      </c>
      <c r="E214" s="254" t="s">
        <v>693</v>
      </c>
      <c r="F214" s="255" t="s">
        <v>361</v>
      </c>
      <c r="G214" s="256" t="s">
        <v>157</v>
      </c>
      <c r="H214" s="257">
        <v>70</v>
      </c>
      <c r="I214" s="258"/>
      <c r="J214" s="259">
        <f>ROUND(I214*H214,2)</f>
        <v>0</v>
      </c>
      <c r="K214" s="255" t="s">
        <v>19</v>
      </c>
      <c r="L214" s="260"/>
      <c r="M214" s="261" t="s">
        <v>19</v>
      </c>
      <c r="N214" s="262" t="s">
        <v>42</v>
      </c>
      <c r="O214" s="84"/>
      <c r="P214" s="221">
        <f>O214*H214</f>
        <v>0</v>
      </c>
      <c r="Q214" s="221">
        <v>0.027</v>
      </c>
      <c r="R214" s="221">
        <f>Q214*H214</f>
        <v>1.89</v>
      </c>
      <c r="S214" s="221">
        <v>0</v>
      </c>
      <c r="T214" s="222">
        <f>S214*H214</f>
        <v>0</v>
      </c>
      <c r="U214" s="38"/>
      <c r="V214" s="38"/>
      <c r="W214" s="38"/>
      <c r="X214" s="38"/>
      <c r="Y214" s="38"/>
      <c r="Z214" s="38"/>
      <c r="AA214" s="38"/>
      <c r="AB214" s="38"/>
      <c r="AC214" s="38"/>
      <c r="AD214" s="38"/>
      <c r="AE214" s="38"/>
      <c r="AR214" s="223" t="s">
        <v>201</v>
      </c>
      <c r="AT214" s="223" t="s">
        <v>275</v>
      </c>
      <c r="AU214" s="223" t="s">
        <v>80</v>
      </c>
      <c r="AY214" s="17" t="s">
        <v>142</v>
      </c>
      <c r="BE214" s="224">
        <f>IF(N214="základní",J214,0)</f>
        <v>0</v>
      </c>
      <c r="BF214" s="224">
        <f>IF(N214="snížená",J214,0)</f>
        <v>0</v>
      </c>
      <c r="BG214" s="224">
        <f>IF(N214="zákl. přenesená",J214,0)</f>
        <v>0</v>
      </c>
      <c r="BH214" s="224">
        <f>IF(N214="sníž. přenesená",J214,0)</f>
        <v>0</v>
      </c>
      <c r="BI214" s="224">
        <f>IF(N214="nulová",J214,0)</f>
        <v>0</v>
      </c>
      <c r="BJ214" s="17" t="s">
        <v>78</v>
      </c>
      <c r="BK214" s="224">
        <f>ROUND(I214*H214,2)</f>
        <v>0</v>
      </c>
      <c r="BL214" s="17" t="s">
        <v>149</v>
      </c>
      <c r="BM214" s="223" t="s">
        <v>694</v>
      </c>
    </row>
    <row r="215" spans="1:47" s="2" customFormat="1" ht="12">
      <c r="A215" s="38"/>
      <c r="B215" s="39"/>
      <c r="C215" s="40"/>
      <c r="D215" s="225" t="s">
        <v>151</v>
      </c>
      <c r="E215" s="40"/>
      <c r="F215" s="226" t="s">
        <v>363</v>
      </c>
      <c r="G215" s="40"/>
      <c r="H215" s="40"/>
      <c r="I215" s="227"/>
      <c r="J215" s="40"/>
      <c r="K215" s="40"/>
      <c r="L215" s="44"/>
      <c r="M215" s="228"/>
      <c r="N215" s="229"/>
      <c r="O215" s="84"/>
      <c r="P215" s="84"/>
      <c r="Q215" s="84"/>
      <c r="R215" s="84"/>
      <c r="S215" s="84"/>
      <c r="T215" s="85"/>
      <c r="U215" s="38"/>
      <c r="V215" s="38"/>
      <c r="W215" s="38"/>
      <c r="X215" s="38"/>
      <c r="Y215" s="38"/>
      <c r="Z215" s="38"/>
      <c r="AA215" s="38"/>
      <c r="AB215" s="38"/>
      <c r="AC215" s="38"/>
      <c r="AD215" s="38"/>
      <c r="AE215" s="38"/>
      <c r="AT215" s="17" t="s">
        <v>151</v>
      </c>
      <c r="AU215" s="17" t="s">
        <v>80</v>
      </c>
    </row>
    <row r="216" spans="1:65" s="2" customFormat="1" ht="14.4" customHeight="1">
      <c r="A216" s="38"/>
      <c r="B216" s="39"/>
      <c r="C216" s="253" t="s">
        <v>338</v>
      </c>
      <c r="D216" s="253" t="s">
        <v>275</v>
      </c>
      <c r="E216" s="254" t="s">
        <v>377</v>
      </c>
      <c r="F216" s="255" t="s">
        <v>380</v>
      </c>
      <c r="G216" s="256" t="s">
        <v>157</v>
      </c>
      <c r="H216" s="257">
        <v>50</v>
      </c>
      <c r="I216" s="258"/>
      <c r="J216" s="259">
        <f>ROUND(I216*H216,2)</f>
        <v>0</v>
      </c>
      <c r="K216" s="255" t="s">
        <v>19</v>
      </c>
      <c r="L216" s="260"/>
      <c r="M216" s="261" t="s">
        <v>19</v>
      </c>
      <c r="N216" s="262" t="s">
        <v>42</v>
      </c>
      <c r="O216" s="84"/>
      <c r="P216" s="221">
        <f>O216*H216</f>
        <v>0</v>
      </c>
      <c r="Q216" s="221">
        <v>0.0023</v>
      </c>
      <c r="R216" s="221">
        <f>Q216*H216</f>
        <v>0.11499999999999999</v>
      </c>
      <c r="S216" s="221">
        <v>0</v>
      </c>
      <c r="T216" s="222">
        <f>S216*H216</f>
        <v>0</v>
      </c>
      <c r="U216" s="38"/>
      <c r="V216" s="38"/>
      <c r="W216" s="38"/>
      <c r="X216" s="38"/>
      <c r="Y216" s="38"/>
      <c r="Z216" s="38"/>
      <c r="AA216" s="38"/>
      <c r="AB216" s="38"/>
      <c r="AC216" s="38"/>
      <c r="AD216" s="38"/>
      <c r="AE216" s="38"/>
      <c r="AR216" s="223" t="s">
        <v>201</v>
      </c>
      <c r="AT216" s="223" t="s">
        <v>275</v>
      </c>
      <c r="AU216" s="223" t="s">
        <v>80</v>
      </c>
      <c r="AY216" s="17" t="s">
        <v>142</v>
      </c>
      <c r="BE216" s="224">
        <f>IF(N216="základní",J216,0)</f>
        <v>0</v>
      </c>
      <c r="BF216" s="224">
        <f>IF(N216="snížená",J216,0)</f>
        <v>0</v>
      </c>
      <c r="BG216" s="224">
        <f>IF(N216="zákl. přenesená",J216,0)</f>
        <v>0</v>
      </c>
      <c r="BH216" s="224">
        <f>IF(N216="sníž. přenesená",J216,0)</f>
        <v>0</v>
      </c>
      <c r="BI216" s="224">
        <f>IF(N216="nulová",J216,0)</f>
        <v>0</v>
      </c>
      <c r="BJ216" s="17" t="s">
        <v>78</v>
      </c>
      <c r="BK216" s="224">
        <f>ROUND(I216*H216,2)</f>
        <v>0</v>
      </c>
      <c r="BL216" s="17" t="s">
        <v>149</v>
      </c>
      <c r="BM216" s="223" t="s">
        <v>695</v>
      </c>
    </row>
    <row r="217" spans="1:47" s="2" customFormat="1" ht="12">
      <c r="A217" s="38"/>
      <c r="B217" s="39"/>
      <c r="C217" s="40"/>
      <c r="D217" s="225" t="s">
        <v>151</v>
      </c>
      <c r="E217" s="40"/>
      <c r="F217" s="226" t="s">
        <v>380</v>
      </c>
      <c r="G217" s="40"/>
      <c r="H217" s="40"/>
      <c r="I217" s="227"/>
      <c r="J217" s="40"/>
      <c r="K217" s="40"/>
      <c r="L217" s="44"/>
      <c r="M217" s="228"/>
      <c r="N217" s="229"/>
      <c r="O217" s="84"/>
      <c r="P217" s="84"/>
      <c r="Q217" s="84"/>
      <c r="R217" s="84"/>
      <c r="S217" s="84"/>
      <c r="T217" s="85"/>
      <c r="U217" s="38"/>
      <c r="V217" s="38"/>
      <c r="W217" s="38"/>
      <c r="X217" s="38"/>
      <c r="Y217" s="38"/>
      <c r="Z217" s="38"/>
      <c r="AA217" s="38"/>
      <c r="AB217" s="38"/>
      <c r="AC217" s="38"/>
      <c r="AD217" s="38"/>
      <c r="AE217" s="38"/>
      <c r="AT217" s="17" t="s">
        <v>151</v>
      </c>
      <c r="AU217" s="17" t="s">
        <v>80</v>
      </c>
    </row>
    <row r="218" spans="1:65" s="2" customFormat="1" ht="14.4" customHeight="1">
      <c r="A218" s="38"/>
      <c r="B218" s="39"/>
      <c r="C218" s="253" t="s">
        <v>343</v>
      </c>
      <c r="D218" s="253" t="s">
        <v>275</v>
      </c>
      <c r="E218" s="254" t="s">
        <v>373</v>
      </c>
      <c r="F218" s="255" t="s">
        <v>374</v>
      </c>
      <c r="G218" s="256" t="s">
        <v>157</v>
      </c>
      <c r="H218" s="257">
        <v>50</v>
      </c>
      <c r="I218" s="258"/>
      <c r="J218" s="259">
        <f>ROUND(I218*H218,2)</f>
        <v>0</v>
      </c>
      <c r="K218" s="255" t="s">
        <v>19</v>
      </c>
      <c r="L218" s="260"/>
      <c r="M218" s="261" t="s">
        <v>19</v>
      </c>
      <c r="N218" s="262" t="s">
        <v>42</v>
      </c>
      <c r="O218" s="84"/>
      <c r="P218" s="221">
        <f>O218*H218</f>
        <v>0</v>
      </c>
      <c r="Q218" s="221">
        <v>0.063</v>
      </c>
      <c r="R218" s="221">
        <f>Q218*H218</f>
        <v>3.15</v>
      </c>
      <c r="S218" s="221">
        <v>0</v>
      </c>
      <c r="T218" s="222">
        <f>S218*H218</f>
        <v>0</v>
      </c>
      <c r="U218" s="38"/>
      <c r="V218" s="38"/>
      <c r="W218" s="38"/>
      <c r="X218" s="38"/>
      <c r="Y218" s="38"/>
      <c r="Z218" s="38"/>
      <c r="AA218" s="38"/>
      <c r="AB218" s="38"/>
      <c r="AC218" s="38"/>
      <c r="AD218" s="38"/>
      <c r="AE218" s="38"/>
      <c r="AR218" s="223" t="s">
        <v>201</v>
      </c>
      <c r="AT218" s="223" t="s">
        <v>275</v>
      </c>
      <c r="AU218" s="223" t="s">
        <v>80</v>
      </c>
      <c r="AY218" s="17" t="s">
        <v>142</v>
      </c>
      <c r="BE218" s="224">
        <f>IF(N218="základní",J218,0)</f>
        <v>0</v>
      </c>
      <c r="BF218" s="224">
        <f>IF(N218="snížená",J218,0)</f>
        <v>0</v>
      </c>
      <c r="BG218" s="224">
        <f>IF(N218="zákl. přenesená",J218,0)</f>
        <v>0</v>
      </c>
      <c r="BH218" s="224">
        <f>IF(N218="sníž. přenesená",J218,0)</f>
        <v>0</v>
      </c>
      <c r="BI218" s="224">
        <f>IF(N218="nulová",J218,0)</f>
        <v>0</v>
      </c>
      <c r="BJ218" s="17" t="s">
        <v>78</v>
      </c>
      <c r="BK218" s="224">
        <f>ROUND(I218*H218,2)</f>
        <v>0</v>
      </c>
      <c r="BL218" s="17" t="s">
        <v>149</v>
      </c>
      <c r="BM218" s="223" t="s">
        <v>696</v>
      </c>
    </row>
    <row r="219" spans="1:47" s="2" customFormat="1" ht="12">
      <c r="A219" s="38"/>
      <c r="B219" s="39"/>
      <c r="C219" s="40"/>
      <c r="D219" s="225" t="s">
        <v>151</v>
      </c>
      <c r="E219" s="40"/>
      <c r="F219" s="226" t="s">
        <v>374</v>
      </c>
      <c r="G219" s="40"/>
      <c r="H219" s="40"/>
      <c r="I219" s="227"/>
      <c r="J219" s="40"/>
      <c r="K219" s="40"/>
      <c r="L219" s="44"/>
      <c r="M219" s="228"/>
      <c r="N219" s="229"/>
      <c r="O219" s="84"/>
      <c r="P219" s="84"/>
      <c r="Q219" s="84"/>
      <c r="R219" s="84"/>
      <c r="S219" s="84"/>
      <c r="T219" s="85"/>
      <c r="U219" s="38"/>
      <c r="V219" s="38"/>
      <c r="W219" s="38"/>
      <c r="X219" s="38"/>
      <c r="Y219" s="38"/>
      <c r="Z219" s="38"/>
      <c r="AA219" s="38"/>
      <c r="AB219" s="38"/>
      <c r="AC219" s="38"/>
      <c r="AD219" s="38"/>
      <c r="AE219" s="38"/>
      <c r="AT219" s="17" t="s">
        <v>151</v>
      </c>
      <c r="AU219" s="17" t="s">
        <v>80</v>
      </c>
    </row>
    <row r="220" spans="1:65" s="2" customFormat="1" ht="14.4" customHeight="1">
      <c r="A220" s="38"/>
      <c r="B220" s="39"/>
      <c r="C220" s="253" t="s">
        <v>348</v>
      </c>
      <c r="D220" s="253" t="s">
        <v>275</v>
      </c>
      <c r="E220" s="254" t="s">
        <v>697</v>
      </c>
      <c r="F220" s="255" t="s">
        <v>378</v>
      </c>
      <c r="G220" s="256" t="s">
        <v>157</v>
      </c>
      <c r="H220" s="257">
        <v>80</v>
      </c>
      <c r="I220" s="258"/>
      <c r="J220" s="259">
        <f>ROUND(I220*H220,2)</f>
        <v>0</v>
      </c>
      <c r="K220" s="255" t="s">
        <v>19</v>
      </c>
      <c r="L220" s="260"/>
      <c r="M220" s="261" t="s">
        <v>19</v>
      </c>
      <c r="N220" s="262" t="s">
        <v>42</v>
      </c>
      <c r="O220" s="84"/>
      <c r="P220" s="221">
        <f>O220*H220</f>
        <v>0</v>
      </c>
      <c r="Q220" s="221">
        <v>0.0023</v>
      </c>
      <c r="R220" s="221">
        <f>Q220*H220</f>
        <v>0.184</v>
      </c>
      <c r="S220" s="221">
        <v>0</v>
      </c>
      <c r="T220" s="222">
        <f>S220*H220</f>
        <v>0</v>
      </c>
      <c r="U220" s="38"/>
      <c r="V220" s="38"/>
      <c r="W220" s="38"/>
      <c r="X220" s="38"/>
      <c r="Y220" s="38"/>
      <c r="Z220" s="38"/>
      <c r="AA220" s="38"/>
      <c r="AB220" s="38"/>
      <c r="AC220" s="38"/>
      <c r="AD220" s="38"/>
      <c r="AE220" s="38"/>
      <c r="AR220" s="223" t="s">
        <v>201</v>
      </c>
      <c r="AT220" s="223" t="s">
        <v>275</v>
      </c>
      <c r="AU220" s="223" t="s">
        <v>80</v>
      </c>
      <c r="AY220" s="17" t="s">
        <v>142</v>
      </c>
      <c r="BE220" s="224">
        <f>IF(N220="základní",J220,0)</f>
        <v>0</v>
      </c>
      <c r="BF220" s="224">
        <f>IF(N220="snížená",J220,0)</f>
        <v>0</v>
      </c>
      <c r="BG220" s="224">
        <f>IF(N220="zákl. přenesená",J220,0)</f>
        <v>0</v>
      </c>
      <c r="BH220" s="224">
        <f>IF(N220="sníž. přenesená",J220,0)</f>
        <v>0</v>
      </c>
      <c r="BI220" s="224">
        <f>IF(N220="nulová",J220,0)</f>
        <v>0</v>
      </c>
      <c r="BJ220" s="17" t="s">
        <v>78</v>
      </c>
      <c r="BK220" s="224">
        <f>ROUND(I220*H220,2)</f>
        <v>0</v>
      </c>
      <c r="BL220" s="17" t="s">
        <v>149</v>
      </c>
      <c r="BM220" s="223" t="s">
        <v>698</v>
      </c>
    </row>
    <row r="221" spans="1:47" s="2" customFormat="1" ht="12">
      <c r="A221" s="38"/>
      <c r="B221" s="39"/>
      <c r="C221" s="40"/>
      <c r="D221" s="225" t="s">
        <v>151</v>
      </c>
      <c r="E221" s="40"/>
      <c r="F221" s="226" t="s">
        <v>380</v>
      </c>
      <c r="G221" s="40"/>
      <c r="H221" s="40"/>
      <c r="I221" s="227"/>
      <c r="J221" s="40"/>
      <c r="K221" s="40"/>
      <c r="L221" s="44"/>
      <c r="M221" s="228"/>
      <c r="N221" s="229"/>
      <c r="O221" s="84"/>
      <c r="P221" s="84"/>
      <c r="Q221" s="84"/>
      <c r="R221" s="84"/>
      <c r="S221" s="84"/>
      <c r="T221" s="85"/>
      <c r="U221" s="38"/>
      <c r="V221" s="38"/>
      <c r="W221" s="38"/>
      <c r="X221" s="38"/>
      <c r="Y221" s="38"/>
      <c r="Z221" s="38"/>
      <c r="AA221" s="38"/>
      <c r="AB221" s="38"/>
      <c r="AC221" s="38"/>
      <c r="AD221" s="38"/>
      <c r="AE221" s="38"/>
      <c r="AT221" s="17" t="s">
        <v>151</v>
      </c>
      <c r="AU221" s="17" t="s">
        <v>80</v>
      </c>
    </row>
    <row r="222" spans="1:65" s="2" customFormat="1" ht="24.15" customHeight="1">
      <c r="A222" s="38"/>
      <c r="B222" s="39"/>
      <c r="C222" s="253" t="s">
        <v>353</v>
      </c>
      <c r="D222" s="253" t="s">
        <v>275</v>
      </c>
      <c r="E222" s="254" t="s">
        <v>382</v>
      </c>
      <c r="F222" s="255" t="s">
        <v>383</v>
      </c>
      <c r="G222" s="256" t="s">
        <v>157</v>
      </c>
      <c r="H222" s="257">
        <v>60</v>
      </c>
      <c r="I222" s="258"/>
      <c r="J222" s="259">
        <f>ROUND(I222*H222,2)</f>
        <v>0</v>
      </c>
      <c r="K222" s="255" t="s">
        <v>19</v>
      </c>
      <c r="L222" s="260"/>
      <c r="M222" s="261" t="s">
        <v>19</v>
      </c>
      <c r="N222" s="262" t="s">
        <v>42</v>
      </c>
      <c r="O222" s="84"/>
      <c r="P222" s="221">
        <f>O222*H222</f>
        <v>0</v>
      </c>
      <c r="Q222" s="221">
        <v>0.0023</v>
      </c>
      <c r="R222" s="221">
        <f>Q222*H222</f>
        <v>0.138</v>
      </c>
      <c r="S222" s="221">
        <v>0</v>
      </c>
      <c r="T222" s="222">
        <f>S222*H222</f>
        <v>0</v>
      </c>
      <c r="U222" s="38"/>
      <c r="V222" s="38"/>
      <c r="W222" s="38"/>
      <c r="X222" s="38"/>
      <c r="Y222" s="38"/>
      <c r="Z222" s="38"/>
      <c r="AA222" s="38"/>
      <c r="AB222" s="38"/>
      <c r="AC222" s="38"/>
      <c r="AD222" s="38"/>
      <c r="AE222" s="38"/>
      <c r="AR222" s="223" t="s">
        <v>201</v>
      </c>
      <c r="AT222" s="223" t="s">
        <v>275</v>
      </c>
      <c r="AU222" s="223" t="s">
        <v>80</v>
      </c>
      <c r="AY222" s="17" t="s">
        <v>142</v>
      </c>
      <c r="BE222" s="224">
        <f>IF(N222="základní",J222,0)</f>
        <v>0</v>
      </c>
      <c r="BF222" s="224">
        <f>IF(N222="snížená",J222,0)</f>
        <v>0</v>
      </c>
      <c r="BG222" s="224">
        <f>IF(N222="zákl. přenesená",J222,0)</f>
        <v>0</v>
      </c>
      <c r="BH222" s="224">
        <f>IF(N222="sníž. přenesená",J222,0)</f>
        <v>0</v>
      </c>
      <c r="BI222" s="224">
        <f>IF(N222="nulová",J222,0)</f>
        <v>0</v>
      </c>
      <c r="BJ222" s="17" t="s">
        <v>78</v>
      </c>
      <c r="BK222" s="224">
        <f>ROUND(I222*H222,2)</f>
        <v>0</v>
      </c>
      <c r="BL222" s="17" t="s">
        <v>149</v>
      </c>
      <c r="BM222" s="223" t="s">
        <v>699</v>
      </c>
    </row>
    <row r="223" spans="1:47" s="2" customFormat="1" ht="12">
      <c r="A223" s="38"/>
      <c r="B223" s="39"/>
      <c r="C223" s="40"/>
      <c r="D223" s="225" t="s">
        <v>151</v>
      </c>
      <c r="E223" s="40"/>
      <c r="F223" s="226" t="s">
        <v>380</v>
      </c>
      <c r="G223" s="40"/>
      <c r="H223" s="40"/>
      <c r="I223" s="227"/>
      <c r="J223" s="40"/>
      <c r="K223" s="40"/>
      <c r="L223" s="44"/>
      <c r="M223" s="228"/>
      <c r="N223" s="229"/>
      <c r="O223" s="84"/>
      <c r="P223" s="84"/>
      <c r="Q223" s="84"/>
      <c r="R223" s="84"/>
      <c r="S223" s="84"/>
      <c r="T223" s="85"/>
      <c r="U223" s="38"/>
      <c r="V223" s="38"/>
      <c r="W223" s="38"/>
      <c r="X223" s="38"/>
      <c r="Y223" s="38"/>
      <c r="Z223" s="38"/>
      <c r="AA223" s="38"/>
      <c r="AB223" s="38"/>
      <c r="AC223" s="38"/>
      <c r="AD223" s="38"/>
      <c r="AE223" s="38"/>
      <c r="AT223" s="17" t="s">
        <v>151</v>
      </c>
      <c r="AU223" s="17" t="s">
        <v>80</v>
      </c>
    </row>
    <row r="224" spans="1:65" s="2" customFormat="1" ht="24.15" customHeight="1">
      <c r="A224" s="38"/>
      <c r="B224" s="39"/>
      <c r="C224" s="253" t="s">
        <v>359</v>
      </c>
      <c r="D224" s="253" t="s">
        <v>275</v>
      </c>
      <c r="E224" s="254" t="s">
        <v>386</v>
      </c>
      <c r="F224" s="255" t="s">
        <v>387</v>
      </c>
      <c r="G224" s="256" t="s">
        <v>157</v>
      </c>
      <c r="H224" s="257">
        <v>60</v>
      </c>
      <c r="I224" s="258"/>
      <c r="J224" s="259">
        <f>ROUND(I224*H224,2)</f>
        <v>0</v>
      </c>
      <c r="K224" s="255" t="s">
        <v>19</v>
      </c>
      <c r="L224" s="260"/>
      <c r="M224" s="261" t="s">
        <v>19</v>
      </c>
      <c r="N224" s="262" t="s">
        <v>42</v>
      </c>
      <c r="O224" s="84"/>
      <c r="P224" s="221">
        <f>O224*H224</f>
        <v>0</v>
      </c>
      <c r="Q224" s="221">
        <v>0.0023</v>
      </c>
      <c r="R224" s="221">
        <f>Q224*H224</f>
        <v>0.138</v>
      </c>
      <c r="S224" s="221">
        <v>0</v>
      </c>
      <c r="T224" s="222">
        <f>S224*H224</f>
        <v>0</v>
      </c>
      <c r="U224" s="38"/>
      <c r="V224" s="38"/>
      <c r="W224" s="38"/>
      <c r="X224" s="38"/>
      <c r="Y224" s="38"/>
      <c r="Z224" s="38"/>
      <c r="AA224" s="38"/>
      <c r="AB224" s="38"/>
      <c r="AC224" s="38"/>
      <c r="AD224" s="38"/>
      <c r="AE224" s="38"/>
      <c r="AR224" s="223" t="s">
        <v>201</v>
      </c>
      <c r="AT224" s="223" t="s">
        <v>275</v>
      </c>
      <c r="AU224" s="223" t="s">
        <v>80</v>
      </c>
      <c r="AY224" s="17" t="s">
        <v>142</v>
      </c>
      <c r="BE224" s="224">
        <f>IF(N224="základní",J224,0)</f>
        <v>0</v>
      </c>
      <c r="BF224" s="224">
        <f>IF(N224="snížená",J224,0)</f>
        <v>0</v>
      </c>
      <c r="BG224" s="224">
        <f>IF(N224="zákl. přenesená",J224,0)</f>
        <v>0</v>
      </c>
      <c r="BH224" s="224">
        <f>IF(N224="sníž. přenesená",J224,0)</f>
        <v>0</v>
      </c>
      <c r="BI224" s="224">
        <f>IF(N224="nulová",J224,0)</f>
        <v>0</v>
      </c>
      <c r="BJ224" s="17" t="s">
        <v>78</v>
      </c>
      <c r="BK224" s="224">
        <f>ROUND(I224*H224,2)</f>
        <v>0</v>
      </c>
      <c r="BL224" s="17" t="s">
        <v>149</v>
      </c>
      <c r="BM224" s="223" t="s">
        <v>700</v>
      </c>
    </row>
    <row r="225" spans="1:47" s="2" customFormat="1" ht="12">
      <c r="A225" s="38"/>
      <c r="B225" s="39"/>
      <c r="C225" s="40"/>
      <c r="D225" s="225" t="s">
        <v>151</v>
      </c>
      <c r="E225" s="40"/>
      <c r="F225" s="226" t="s">
        <v>380</v>
      </c>
      <c r="G225" s="40"/>
      <c r="H225" s="40"/>
      <c r="I225" s="227"/>
      <c r="J225" s="40"/>
      <c r="K225" s="40"/>
      <c r="L225" s="44"/>
      <c r="M225" s="228"/>
      <c r="N225" s="229"/>
      <c r="O225" s="84"/>
      <c r="P225" s="84"/>
      <c r="Q225" s="84"/>
      <c r="R225" s="84"/>
      <c r="S225" s="84"/>
      <c r="T225" s="85"/>
      <c r="U225" s="38"/>
      <c r="V225" s="38"/>
      <c r="W225" s="38"/>
      <c r="X225" s="38"/>
      <c r="Y225" s="38"/>
      <c r="Z225" s="38"/>
      <c r="AA225" s="38"/>
      <c r="AB225" s="38"/>
      <c r="AC225" s="38"/>
      <c r="AD225" s="38"/>
      <c r="AE225" s="38"/>
      <c r="AT225" s="17" t="s">
        <v>151</v>
      </c>
      <c r="AU225" s="17" t="s">
        <v>80</v>
      </c>
    </row>
    <row r="226" spans="1:65" s="2" customFormat="1" ht="14.4" customHeight="1">
      <c r="A226" s="38"/>
      <c r="B226" s="39"/>
      <c r="C226" s="253" t="s">
        <v>364</v>
      </c>
      <c r="D226" s="253" t="s">
        <v>275</v>
      </c>
      <c r="E226" s="254" t="s">
        <v>390</v>
      </c>
      <c r="F226" s="255" t="s">
        <v>391</v>
      </c>
      <c r="G226" s="256" t="s">
        <v>157</v>
      </c>
      <c r="H226" s="257">
        <v>5004</v>
      </c>
      <c r="I226" s="258"/>
      <c r="J226" s="259">
        <f>ROUND(I226*H226,2)</f>
        <v>0</v>
      </c>
      <c r="K226" s="255" t="s">
        <v>19</v>
      </c>
      <c r="L226" s="260"/>
      <c r="M226" s="261" t="s">
        <v>19</v>
      </c>
      <c r="N226" s="262" t="s">
        <v>42</v>
      </c>
      <c r="O226" s="84"/>
      <c r="P226" s="221">
        <f>O226*H226</f>
        <v>0</v>
      </c>
      <c r="Q226" s="221">
        <v>0.001</v>
      </c>
      <c r="R226" s="221">
        <f>Q226*H226</f>
        <v>5.0040000000000004</v>
      </c>
      <c r="S226" s="221">
        <v>0</v>
      </c>
      <c r="T226" s="222">
        <f>S226*H226</f>
        <v>0</v>
      </c>
      <c r="U226" s="38"/>
      <c r="V226" s="38"/>
      <c r="W226" s="38"/>
      <c r="X226" s="38"/>
      <c r="Y226" s="38"/>
      <c r="Z226" s="38"/>
      <c r="AA226" s="38"/>
      <c r="AB226" s="38"/>
      <c r="AC226" s="38"/>
      <c r="AD226" s="38"/>
      <c r="AE226" s="38"/>
      <c r="AR226" s="223" t="s">
        <v>201</v>
      </c>
      <c r="AT226" s="223" t="s">
        <v>275</v>
      </c>
      <c r="AU226" s="223" t="s">
        <v>80</v>
      </c>
      <c r="AY226" s="17" t="s">
        <v>142</v>
      </c>
      <c r="BE226" s="224">
        <f>IF(N226="základní",J226,0)</f>
        <v>0</v>
      </c>
      <c r="BF226" s="224">
        <f>IF(N226="snížená",J226,0)</f>
        <v>0</v>
      </c>
      <c r="BG226" s="224">
        <f>IF(N226="zákl. přenesená",J226,0)</f>
        <v>0</v>
      </c>
      <c r="BH226" s="224">
        <f>IF(N226="sníž. přenesená",J226,0)</f>
        <v>0</v>
      </c>
      <c r="BI226" s="224">
        <f>IF(N226="nulová",J226,0)</f>
        <v>0</v>
      </c>
      <c r="BJ226" s="17" t="s">
        <v>78</v>
      </c>
      <c r="BK226" s="224">
        <f>ROUND(I226*H226,2)</f>
        <v>0</v>
      </c>
      <c r="BL226" s="17" t="s">
        <v>149</v>
      </c>
      <c r="BM226" s="223" t="s">
        <v>701</v>
      </c>
    </row>
    <row r="227" spans="1:47" s="2" customFormat="1" ht="12">
      <c r="A227" s="38"/>
      <c r="B227" s="39"/>
      <c r="C227" s="40"/>
      <c r="D227" s="225" t="s">
        <v>151</v>
      </c>
      <c r="E227" s="40"/>
      <c r="F227" s="226" t="s">
        <v>393</v>
      </c>
      <c r="G227" s="40"/>
      <c r="H227" s="40"/>
      <c r="I227" s="227"/>
      <c r="J227" s="40"/>
      <c r="K227" s="40"/>
      <c r="L227" s="44"/>
      <c r="M227" s="228"/>
      <c r="N227" s="229"/>
      <c r="O227" s="84"/>
      <c r="P227" s="84"/>
      <c r="Q227" s="84"/>
      <c r="R227" s="84"/>
      <c r="S227" s="84"/>
      <c r="T227" s="85"/>
      <c r="U227" s="38"/>
      <c r="V227" s="38"/>
      <c r="W227" s="38"/>
      <c r="X227" s="38"/>
      <c r="Y227" s="38"/>
      <c r="Z227" s="38"/>
      <c r="AA227" s="38"/>
      <c r="AB227" s="38"/>
      <c r="AC227" s="38"/>
      <c r="AD227" s="38"/>
      <c r="AE227" s="38"/>
      <c r="AT227" s="17" t="s">
        <v>151</v>
      </c>
      <c r="AU227" s="17" t="s">
        <v>80</v>
      </c>
    </row>
    <row r="228" spans="1:51" s="13" customFormat="1" ht="12">
      <c r="A228" s="13"/>
      <c r="B228" s="231"/>
      <c r="C228" s="232"/>
      <c r="D228" s="225" t="s">
        <v>172</v>
      </c>
      <c r="E228" s="233" t="s">
        <v>19</v>
      </c>
      <c r="F228" s="234" t="s">
        <v>684</v>
      </c>
      <c r="G228" s="232"/>
      <c r="H228" s="235">
        <v>5004</v>
      </c>
      <c r="I228" s="236"/>
      <c r="J228" s="232"/>
      <c r="K228" s="232"/>
      <c r="L228" s="237"/>
      <c r="M228" s="238"/>
      <c r="N228" s="239"/>
      <c r="O228" s="239"/>
      <c r="P228" s="239"/>
      <c r="Q228" s="239"/>
      <c r="R228" s="239"/>
      <c r="S228" s="239"/>
      <c r="T228" s="240"/>
      <c r="U228" s="13"/>
      <c r="V228" s="13"/>
      <c r="W228" s="13"/>
      <c r="X228" s="13"/>
      <c r="Y228" s="13"/>
      <c r="Z228" s="13"/>
      <c r="AA228" s="13"/>
      <c r="AB228" s="13"/>
      <c r="AC228" s="13"/>
      <c r="AD228" s="13"/>
      <c r="AE228" s="13"/>
      <c r="AT228" s="241" t="s">
        <v>172</v>
      </c>
      <c r="AU228" s="241" t="s">
        <v>80</v>
      </c>
      <c r="AV228" s="13" t="s">
        <v>80</v>
      </c>
      <c r="AW228" s="13" t="s">
        <v>33</v>
      </c>
      <c r="AX228" s="13" t="s">
        <v>78</v>
      </c>
      <c r="AY228" s="241" t="s">
        <v>142</v>
      </c>
    </row>
    <row r="229" spans="1:65" s="2" customFormat="1" ht="14.4" customHeight="1">
      <c r="A229" s="38"/>
      <c r="B229" s="39"/>
      <c r="C229" s="253" t="s">
        <v>369</v>
      </c>
      <c r="D229" s="253" t="s">
        <v>275</v>
      </c>
      <c r="E229" s="254" t="s">
        <v>396</v>
      </c>
      <c r="F229" s="255" t="s">
        <v>397</v>
      </c>
      <c r="G229" s="256" t="s">
        <v>157</v>
      </c>
      <c r="H229" s="257">
        <v>240</v>
      </c>
      <c r="I229" s="258"/>
      <c r="J229" s="259">
        <f>ROUND(I229*H229,2)</f>
        <v>0</v>
      </c>
      <c r="K229" s="255" t="s">
        <v>19</v>
      </c>
      <c r="L229" s="260"/>
      <c r="M229" s="261" t="s">
        <v>19</v>
      </c>
      <c r="N229" s="262" t="s">
        <v>42</v>
      </c>
      <c r="O229" s="84"/>
      <c r="P229" s="221">
        <f>O229*H229</f>
        <v>0</v>
      </c>
      <c r="Q229" s="221">
        <v>0.027</v>
      </c>
      <c r="R229" s="221">
        <f>Q229*H229</f>
        <v>6.4799999999999995</v>
      </c>
      <c r="S229" s="221">
        <v>0</v>
      </c>
      <c r="T229" s="222">
        <f>S229*H229</f>
        <v>0</v>
      </c>
      <c r="U229" s="38"/>
      <c r="V229" s="38"/>
      <c r="W229" s="38"/>
      <c r="X229" s="38"/>
      <c r="Y229" s="38"/>
      <c r="Z229" s="38"/>
      <c r="AA229" s="38"/>
      <c r="AB229" s="38"/>
      <c r="AC229" s="38"/>
      <c r="AD229" s="38"/>
      <c r="AE229" s="38"/>
      <c r="AR229" s="223" t="s">
        <v>201</v>
      </c>
      <c r="AT229" s="223" t="s">
        <v>275</v>
      </c>
      <c r="AU229" s="223" t="s">
        <v>80</v>
      </c>
      <c r="AY229" s="17" t="s">
        <v>142</v>
      </c>
      <c r="BE229" s="224">
        <f>IF(N229="základní",J229,0)</f>
        <v>0</v>
      </c>
      <c r="BF229" s="224">
        <f>IF(N229="snížená",J229,0)</f>
        <v>0</v>
      </c>
      <c r="BG229" s="224">
        <f>IF(N229="zákl. přenesená",J229,0)</f>
        <v>0</v>
      </c>
      <c r="BH229" s="224">
        <f>IF(N229="sníž. přenesená",J229,0)</f>
        <v>0</v>
      </c>
      <c r="BI229" s="224">
        <f>IF(N229="nulová",J229,0)</f>
        <v>0</v>
      </c>
      <c r="BJ229" s="17" t="s">
        <v>78</v>
      </c>
      <c r="BK229" s="224">
        <f>ROUND(I229*H229,2)</f>
        <v>0</v>
      </c>
      <c r="BL229" s="17" t="s">
        <v>149</v>
      </c>
      <c r="BM229" s="223" t="s">
        <v>702</v>
      </c>
    </row>
    <row r="230" spans="1:47" s="2" customFormat="1" ht="12">
      <c r="A230" s="38"/>
      <c r="B230" s="39"/>
      <c r="C230" s="40"/>
      <c r="D230" s="225" t="s">
        <v>151</v>
      </c>
      <c r="E230" s="40"/>
      <c r="F230" s="226" t="s">
        <v>399</v>
      </c>
      <c r="G230" s="40"/>
      <c r="H230" s="40"/>
      <c r="I230" s="227"/>
      <c r="J230" s="40"/>
      <c r="K230" s="40"/>
      <c r="L230" s="44"/>
      <c r="M230" s="228"/>
      <c r="N230" s="229"/>
      <c r="O230" s="84"/>
      <c r="P230" s="84"/>
      <c r="Q230" s="84"/>
      <c r="R230" s="84"/>
      <c r="S230" s="84"/>
      <c r="T230" s="85"/>
      <c r="U230" s="38"/>
      <c r="V230" s="38"/>
      <c r="W230" s="38"/>
      <c r="X230" s="38"/>
      <c r="Y230" s="38"/>
      <c r="Z230" s="38"/>
      <c r="AA230" s="38"/>
      <c r="AB230" s="38"/>
      <c r="AC230" s="38"/>
      <c r="AD230" s="38"/>
      <c r="AE230" s="38"/>
      <c r="AT230" s="17" t="s">
        <v>151</v>
      </c>
      <c r="AU230" s="17" t="s">
        <v>80</v>
      </c>
    </row>
    <row r="231" spans="1:65" s="2" customFormat="1" ht="14.4" customHeight="1">
      <c r="A231" s="38"/>
      <c r="B231" s="39"/>
      <c r="C231" s="253" t="s">
        <v>372</v>
      </c>
      <c r="D231" s="253" t="s">
        <v>275</v>
      </c>
      <c r="E231" s="254" t="s">
        <v>349</v>
      </c>
      <c r="F231" s="255" t="s">
        <v>350</v>
      </c>
      <c r="G231" s="256" t="s">
        <v>157</v>
      </c>
      <c r="H231" s="257">
        <v>1500</v>
      </c>
      <c r="I231" s="258"/>
      <c r="J231" s="259">
        <f>ROUND(I231*H231,2)</f>
        <v>0</v>
      </c>
      <c r="K231" s="255" t="s">
        <v>351</v>
      </c>
      <c r="L231" s="260"/>
      <c r="M231" s="261" t="s">
        <v>19</v>
      </c>
      <c r="N231" s="262" t="s">
        <v>42</v>
      </c>
      <c r="O231" s="84"/>
      <c r="P231" s="221">
        <f>O231*H231</f>
        <v>0</v>
      </c>
      <c r="Q231" s="221">
        <v>0.0059</v>
      </c>
      <c r="R231" s="221">
        <f>Q231*H231</f>
        <v>8.85</v>
      </c>
      <c r="S231" s="221">
        <v>0</v>
      </c>
      <c r="T231" s="222">
        <f>S231*H231</f>
        <v>0</v>
      </c>
      <c r="U231" s="38"/>
      <c r="V231" s="38"/>
      <c r="W231" s="38"/>
      <c r="X231" s="38"/>
      <c r="Y231" s="38"/>
      <c r="Z231" s="38"/>
      <c r="AA231" s="38"/>
      <c r="AB231" s="38"/>
      <c r="AC231" s="38"/>
      <c r="AD231" s="38"/>
      <c r="AE231" s="38"/>
      <c r="AR231" s="223" t="s">
        <v>201</v>
      </c>
      <c r="AT231" s="223" t="s">
        <v>275</v>
      </c>
      <c r="AU231" s="223" t="s">
        <v>80</v>
      </c>
      <c r="AY231" s="17" t="s">
        <v>142</v>
      </c>
      <c r="BE231" s="224">
        <f>IF(N231="základní",J231,0)</f>
        <v>0</v>
      </c>
      <c r="BF231" s="224">
        <f>IF(N231="snížená",J231,0)</f>
        <v>0</v>
      </c>
      <c r="BG231" s="224">
        <f>IF(N231="zákl. přenesená",J231,0)</f>
        <v>0</v>
      </c>
      <c r="BH231" s="224">
        <f>IF(N231="sníž. přenesená",J231,0)</f>
        <v>0</v>
      </c>
      <c r="BI231" s="224">
        <f>IF(N231="nulová",J231,0)</f>
        <v>0</v>
      </c>
      <c r="BJ231" s="17" t="s">
        <v>78</v>
      </c>
      <c r="BK231" s="224">
        <f>ROUND(I231*H231,2)</f>
        <v>0</v>
      </c>
      <c r="BL231" s="17" t="s">
        <v>149</v>
      </c>
      <c r="BM231" s="223" t="s">
        <v>703</v>
      </c>
    </row>
    <row r="232" spans="1:47" s="2" customFormat="1" ht="12">
      <c r="A232" s="38"/>
      <c r="B232" s="39"/>
      <c r="C232" s="40"/>
      <c r="D232" s="225" t="s">
        <v>151</v>
      </c>
      <c r="E232" s="40"/>
      <c r="F232" s="226" t="s">
        <v>350</v>
      </c>
      <c r="G232" s="40"/>
      <c r="H232" s="40"/>
      <c r="I232" s="227"/>
      <c r="J232" s="40"/>
      <c r="K232" s="40"/>
      <c r="L232" s="44"/>
      <c r="M232" s="228"/>
      <c r="N232" s="229"/>
      <c r="O232" s="84"/>
      <c r="P232" s="84"/>
      <c r="Q232" s="84"/>
      <c r="R232" s="84"/>
      <c r="S232" s="84"/>
      <c r="T232" s="85"/>
      <c r="U232" s="38"/>
      <c r="V232" s="38"/>
      <c r="W232" s="38"/>
      <c r="X232" s="38"/>
      <c r="Y232" s="38"/>
      <c r="Z232" s="38"/>
      <c r="AA232" s="38"/>
      <c r="AB232" s="38"/>
      <c r="AC232" s="38"/>
      <c r="AD232" s="38"/>
      <c r="AE232" s="38"/>
      <c r="AT232" s="17" t="s">
        <v>151</v>
      </c>
      <c r="AU232" s="17" t="s">
        <v>80</v>
      </c>
    </row>
    <row r="233" spans="1:65" s="2" customFormat="1" ht="14.4" customHeight="1">
      <c r="A233" s="38"/>
      <c r="B233" s="39"/>
      <c r="C233" s="253" t="s">
        <v>376</v>
      </c>
      <c r="D233" s="253" t="s">
        <v>275</v>
      </c>
      <c r="E233" s="254" t="s">
        <v>401</v>
      </c>
      <c r="F233" s="255" t="s">
        <v>402</v>
      </c>
      <c r="G233" s="256" t="s">
        <v>181</v>
      </c>
      <c r="H233" s="257">
        <v>334</v>
      </c>
      <c r="I233" s="258"/>
      <c r="J233" s="259">
        <f>ROUND(I233*H233,2)</f>
        <v>0</v>
      </c>
      <c r="K233" s="255" t="s">
        <v>148</v>
      </c>
      <c r="L233" s="260"/>
      <c r="M233" s="261" t="s">
        <v>19</v>
      </c>
      <c r="N233" s="262" t="s">
        <v>42</v>
      </c>
      <c r="O233" s="84"/>
      <c r="P233" s="221">
        <f>O233*H233</f>
        <v>0</v>
      </c>
      <c r="Q233" s="221">
        <v>0.65</v>
      </c>
      <c r="R233" s="221">
        <f>Q233*H233</f>
        <v>217.1</v>
      </c>
      <c r="S233" s="221">
        <v>0</v>
      </c>
      <c r="T233" s="222">
        <f>S233*H233</f>
        <v>0</v>
      </c>
      <c r="U233" s="38"/>
      <c r="V233" s="38"/>
      <c r="W233" s="38"/>
      <c r="X233" s="38"/>
      <c r="Y233" s="38"/>
      <c r="Z233" s="38"/>
      <c r="AA233" s="38"/>
      <c r="AB233" s="38"/>
      <c r="AC233" s="38"/>
      <c r="AD233" s="38"/>
      <c r="AE233" s="38"/>
      <c r="AR233" s="223" t="s">
        <v>201</v>
      </c>
      <c r="AT233" s="223" t="s">
        <v>275</v>
      </c>
      <c r="AU233" s="223" t="s">
        <v>80</v>
      </c>
      <c r="AY233" s="17" t="s">
        <v>142</v>
      </c>
      <c r="BE233" s="224">
        <f>IF(N233="základní",J233,0)</f>
        <v>0</v>
      </c>
      <c r="BF233" s="224">
        <f>IF(N233="snížená",J233,0)</f>
        <v>0</v>
      </c>
      <c r="BG233" s="224">
        <f>IF(N233="zákl. přenesená",J233,0)</f>
        <v>0</v>
      </c>
      <c r="BH233" s="224">
        <f>IF(N233="sníž. přenesená",J233,0)</f>
        <v>0</v>
      </c>
      <c r="BI233" s="224">
        <f>IF(N233="nulová",J233,0)</f>
        <v>0</v>
      </c>
      <c r="BJ233" s="17" t="s">
        <v>78</v>
      </c>
      <c r="BK233" s="224">
        <f>ROUND(I233*H233,2)</f>
        <v>0</v>
      </c>
      <c r="BL233" s="17" t="s">
        <v>149</v>
      </c>
      <c r="BM233" s="223" t="s">
        <v>704</v>
      </c>
    </row>
    <row r="234" spans="1:47" s="2" customFormat="1" ht="12">
      <c r="A234" s="38"/>
      <c r="B234" s="39"/>
      <c r="C234" s="40"/>
      <c r="D234" s="225" t="s">
        <v>151</v>
      </c>
      <c r="E234" s="40"/>
      <c r="F234" s="226" t="s">
        <v>402</v>
      </c>
      <c r="G234" s="40"/>
      <c r="H234" s="40"/>
      <c r="I234" s="227"/>
      <c r="J234" s="40"/>
      <c r="K234" s="40"/>
      <c r="L234" s="44"/>
      <c r="M234" s="228"/>
      <c r="N234" s="229"/>
      <c r="O234" s="84"/>
      <c r="P234" s="84"/>
      <c r="Q234" s="84"/>
      <c r="R234" s="84"/>
      <c r="S234" s="84"/>
      <c r="T234" s="85"/>
      <c r="U234" s="38"/>
      <c r="V234" s="38"/>
      <c r="W234" s="38"/>
      <c r="X234" s="38"/>
      <c r="Y234" s="38"/>
      <c r="Z234" s="38"/>
      <c r="AA234" s="38"/>
      <c r="AB234" s="38"/>
      <c r="AC234" s="38"/>
      <c r="AD234" s="38"/>
      <c r="AE234" s="38"/>
      <c r="AT234" s="17" t="s">
        <v>151</v>
      </c>
      <c r="AU234" s="17" t="s">
        <v>80</v>
      </c>
    </row>
    <row r="235" spans="1:51" s="13" customFormat="1" ht="12">
      <c r="A235" s="13"/>
      <c r="B235" s="231"/>
      <c r="C235" s="232"/>
      <c r="D235" s="225" t="s">
        <v>172</v>
      </c>
      <c r="E235" s="233" t="s">
        <v>19</v>
      </c>
      <c r="F235" s="234" t="s">
        <v>705</v>
      </c>
      <c r="G235" s="232"/>
      <c r="H235" s="235">
        <v>334</v>
      </c>
      <c r="I235" s="236"/>
      <c r="J235" s="232"/>
      <c r="K235" s="232"/>
      <c r="L235" s="237"/>
      <c r="M235" s="238"/>
      <c r="N235" s="239"/>
      <c r="O235" s="239"/>
      <c r="P235" s="239"/>
      <c r="Q235" s="239"/>
      <c r="R235" s="239"/>
      <c r="S235" s="239"/>
      <c r="T235" s="240"/>
      <c r="U235" s="13"/>
      <c r="V235" s="13"/>
      <c r="W235" s="13"/>
      <c r="X235" s="13"/>
      <c r="Y235" s="13"/>
      <c r="Z235" s="13"/>
      <c r="AA235" s="13"/>
      <c r="AB235" s="13"/>
      <c r="AC235" s="13"/>
      <c r="AD235" s="13"/>
      <c r="AE235" s="13"/>
      <c r="AT235" s="241" t="s">
        <v>172</v>
      </c>
      <c r="AU235" s="241" t="s">
        <v>80</v>
      </c>
      <c r="AV235" s="13" t="s">
        <v>80</v>
      </c>
      <c r="AW235" s="13" t="s">
        <v>33</v>
      </c>
      <c r="AX235" s="13" t="s">
        <v>78</v>
      </c>
      <c r="AY235" s="241" t="s">
        <v>142</v>
      </c>
    </row>
    <row r="236" spans="1:65" s="2" customFormat="1" ht="24.15" customHeight="1">
      <c r="A236" s="38"/>
      <c r="B236" s="39"/>
      <c r="C236" s="212" t="s">
        <v>381</v>
      </c>
      <c r="D236" s="212" t="s">
        <v>144</v>
      </c>
      <c r="E236" s="213" t="s">
        <v>405</v>
      </c>
      <c r="F236" s="214" t="s">
        <v>406</v>
      </c>
      <c r="G236" s="215" t="s">
        <v>157</v>
      </c>
      <c r="H236" s="216">
        <v>500</v>
      </c>
      <c r="I236" s="217"/>
      <c r="J236" s="218">
        <f>ROUND(I236*H236,2)</f>
        <v>0</v>
      </c>
      <c r="K236" s="214" t="s">
        <v>407</v>
      </c>
      <c r="L236" s="44"/>
      <c r="M236" s="219" t="s">
        <v>19</v>
      </c>
      <c r="N236" s="220" t="s">
        <v>42</v>
      </c>
      <c r="O236" s="84"/>
      <c r="P236" s="221">
        <f>O236*H236</f>
        <v>0</v>
      </c>
      <c r="Q236" s="221">
        <v>5E-05</v>
      </c>
      <c r="R236" s="221">
        <f>Q236*H236</f>
        <v>0.025</v>
      </c>
      <c r="S236" s="221">
        <v>0</v>
      </c>
      <c r="T236" s="222">
        <f>S236*H236</f>
        <v>0</v>
      </c>
      <c r="U236" s="38"/>
      <c r="V236" s="38"/>
      <c r="W236" s="38"/>
      <c r="X236" s="38"/>
      <c r="Y236" s="38"/>
      <c r="Z236" s="38"/>
      <c r="AA236" s="38"/>
      <c r="AB236" s="38"/>
      <c r="AC236" s="38"/>
      <c r="AD236" s="38"/>
      <c r="AE236" s="38"/>
      <c r="AR236" s="223" t="s">
        <v>149</v>
      </c>
      <c r="AT236" s="223" t="s">
        <v>144</v>
      </c>
      <c r="AU236" s="223" t="s">
        <v>80</v>
      </c>
      <c r="AY236" s="17" t="s">
        <v>142</v>
      </c>
      <c r="BE236" s="224">
        <f>IF(N236="základní",J236,0)</f>
        <v>0</v>
      </c>
      <c r="BF236" s="224">
        <f>IF(N236="snížená",J236,0)</f>
        <v>0</v>
      </c>
      <c r="BG236" s="224">
        <f>IF(N236="zákl. přenesená",J236,0)</f>
        <v>0</v>
      </c>
      <c r="BH236" s="224">
        <f>IF(N236="sníž. přenesená",J236,0)</f>
        <v>0</v>
      </c>
      <c r="BI236" s="224">
        <f>IF(N236="nulová",J236,0)</f>
        <v>0</v>
      </c>
      <c r="BJ236" s="17" t="s">
        <v>78</v>
      </c>
      <c r="BK236" s="224">
        <f>ROUND(I236*H236,2)</f>
        <v>0</v>
      </c>
      <c r="BL236" s="17" t="s">
        <v>149</v>
      </c>
      <c r="BM236" s="223" t="s">
        <v>706</v>
      </c>
    </row>
    <row r="237" spans="1:47" s="2" customFormat="1" ht="12">
      <c r="A237" s="38"/>
      <c r="B237" s="39"/>
      <c r="C237" s="40"/>
      <c r="D237" s="225" t="s">
        <v>151</v>
      </c>
      <c r="E237" s="40"/>
      <c r="F237" s="226" t="s">
        <v>409</v>
      </c>
      <c r="G237" s="40"/>
      <c r="H237" s="40"/>
      <c r="I237" s="227"/>
      <c r="J237" s="40"/>
      <c r="K237" s="40"/>
      <c r="L237" s="44"/>
      <c r="M237" s="228"/>
      <c r="N237" s="229"/>
      <c r="O237" s="84"/>
      <c r="P237" s="84"/>
      <c r="Q237" s="84"/>
      <c r="R237" s="84"/>
      <c r="S237" s="84"/>
      <c r="T237" s="85"/>
      <c r="U237" s="38"/>
      <c r="V237" s="38"/>
      <c r="W237" s="38"/>
      <c r="X237" s="38"/>
      <c r="Y237" s="38"/>
      <c r="Z237" s="38"/>
      <c r="AA237" s="38"/>
      <c r="AB237" s="38"/>
      <c r="AC237" s="38"/>
      <c r="AD237" s="38"/>
      <c r="AE237" s="38"/>
      <c r="AT237" s="17" t="s">
        <v>151</v>
      </c>
      <c r="AU237" s="17" t="s">
        <v>80</v>
      </c>
    </row>
    <row r="238" spans="1:51" s="13" customFormat="1" ht="12">
      <c r="A238" s="13"/>
      <c r="B238" s="231"/>
      <c r="C238" s="232"/>
      <c r="D238" s="225" t="s">
        <v>172</v>
      </c>
      <c r="E238" s="233" t="s">
        <v>19</v>
      </c>
      <c r="F238" s="234" t="s">
        <v>675</v>
      </c>
      <c r="G238" s="232"/>
      <c r="H238" s="235">
        <v>500</v>
      </c>
      <c r="I238" s="236"/>
      <c r="J238" s="232"/>
      <c r="K238" s="232"/>
      <c r="L238" s="237"/>
      <c r="M238" s="238"/>
      <c r="N238" s="239"/>
      <c r="O238" s="239"/>
      <c r="P238" s="239"/>
      <c r="Q238" s="239"/>
      <c r="R238" s="239"/>
      <c r="S238" s="239"/>
      <c r="T238" s="240"/>
      <c r="U238" s="13"/>
      <c r="V238" s="13"/>
      <c r="W238" s="13"/>
      <c r="X238" s="13"/>
      <c r="Y238" s="13"/>
      <c r="Z238" s="13"/>
      <c r="AA238" s="13"/>
      <c r="AB238" s="13"/>
      <c r="AC238" s="13"/>
      <c r="AD238" s="13"/>
      <c r="AE238" s="13"/>
      <c r="AT238" s="241" t="s">
        <v>172</v>
      </c>
      <c r="AU238" s="241" t="s">
        <v>80</v>
      </c>
      <c r="AV238" s="13" t="s">
        <v>80</v>
      </c>
      <c r="AW238" s="13" t="s">
        <v>33</v>
      </c>
      <c r="AX238" s="13" t="s">
        <v>78</v>
      </c>
      <c r="AY238" s="241" t="s">
        <v>142</v>
      </c>
    </row>
    <row r="239" spans="1:65" s="2" customFormat="1" ht="24.15" customHeight="1">
      <c r="A239" s="38"/>
      <c r="B239" s="39"/>
      <c r="C239" s="212" t="s">
        <v>385</v>
      </c>
      <c r="D239" s="212" t="s">
        <v>144</v>
      </c>
      <c r="E239" s="213" t="s">
        <v>707</v>
      </c>
      <c r="F239" s="214" t="s">
        <v>708</v>
      </c>
      <c r="G239" s="215" t="s">
        <v>157</v>
      </c>
      <c r="H239" s="216">
        <v>143</v>
      </c>
      <c r="I239" s="217"/>
      <c r="J239" s="218">
        <f>ROUND(I239*H239,2)</f>
        <v>0</v>
      </c>
      <c r="K239" s="214" t="s">
        <v>148</v>
      </c>
      <c r="L239" s="44"/>
      <c r="M239" s="219" t="s">
        <v>19</v>
      </c>
      <c r="N239" s="220" t="s">
        <v>42</v>
      </c>
      <c r="O239" s="84"/>
      <c r="P239" s="221">
        <f>O239*H239</f>
        <v>0</v>
      </c>
      <c r="Q239" s="221">
        <v>0</v>
      </c>
      <c r="R239" s="221">
        <f>Q239*H239</f>
        <v>0</v>
      </c>
      <c r="S239" s="221">
        <v>0</v>
      </c>
      <c r="T239" s="222">
        <f>S239*H239</f>
        <v>0</v>
      </c>
      <c r="U239" s="38"/>
      <c r="V239" s="38"/>
      <c r="W239" s="38"/>
      <c r="X239" s="38"/>
      <c r="Y239" s="38"/>
      <c r="Z239" s="38"/>
      <c r="AA239" s="38"/>
      <c r="AB239" s="38"/>
      <c r="AC239" s="38"/>
      <c r="AD239" s="38"/>
      <c r="AE239" s="38"/>
      <c r="AR239" s="223" t="s">
        <v>149</v>
      </c>
      <c r="AT239" s="223" t="s">
        <v>144</v>
      </c>
      <c r="AU239" s="223" t="s">
        <v>80</v>
      </c>
      <c r="AY239" s="17" t="s">
        <v>142</v>
      </c>
      <c r="BE239" s="224">
        <f>IF(N239="základní",J239,0)</f>
        <v>0</v>
      </c>
      <c r="BF239" s="224">
        <f>IF(N239="snížená",J239,0)</f>
        <v>0</v>
      </c>
      <c r="BG239" s="224">
        <f>IF(N239="zákl. přenesená",J239,0)</f>
        <v>0</v>
      </c>
      <c r="BH239" s="224">
        <f>IF(N239="sníž. přenesená",J239,0)</f>
        <v>0</v>
      </c>
      <c r="BI239" s="224">
        <f>IF(N239="nulová",J239,0)</f>
        <v>0</v>
      </c>
      <c r="BJ239" s="17" t="s">
        <v>78</v>
      </c>
      <c r="BK239" s="224">
        <f>ROUND(I239*H239,2)</f>
        <v>0</v>
      </c>
      <c r="BL239" s="17" t="s">
        <v>149</v>
      </c>
      <c r="BM239" s="223" t="s">
        <v>709</v>
      </c>
    </row>
    <row r="240" spans="1:47" s="2" customFormat="1" ht="12">
      <c r="A240" s="38"/>
      <c r="B240" s="39"/>
      <c r="C240" s="40"/>
      <c r="D240" s="225" t="s">
        <v>151</v>
      </c>
      <c r="E240" s="40"/>
      <c r="F240" s="226" t="s">
        <v>710</v>
      </c>
      <c r="G240" s="40"/>
      <c r="H240" s="40"/>
      <c r="I240" s="227"/>
      <c r="J240" s="40"/>
      <c r="K240" s="40"/>
      <c r="L240" s="44"/>
      <c r="M240" s="228"/>
      <c r="N240" s="229"/>
      <c r="O240" s="84"/>
      <c r="P240" s="84"/>
      <c r="Q240" s="84"/>
      <c r="R240" s="84"/>
      <c r="S240" s="84"/>
      <c r="T240" s="85"/>
      <c r="U240" s="38"/>
      <c r="V240" s="38"/>
      <c r="W240" s="38"/>
      <c r="X240" s="38"/>
      <c r="Y240" s="38"/>
      <c r="Z240" s="38"/>
      <c r="AA240" s="38"/>
      <c r="AB240" s="38"/>
      <c r="AC240" s="38"/>
      <c r="AD240" s="38"/>
      <c r="AE240" s="38"/>
      <c r="AT240" s="17" t="s">
        <v>151</v>
      </c>
      <c r="AU240" s="17" t="s">
        <v>80</v>
      </c>
    </row>
    <row r="241" spans="1:47" s="2" customFormat="1" ht="12">
      <c r="A241" s="38"/>
      <c r="B241" s="39"/>
      <c r="C241" s="40"/>
      <c r="D241" s="225" t="s">
        <v>153</v>
      </c>
      <c r="E241" s="40"/>
      <c r="F241" s="230" t="s">
        <v>711</v>
      </c>
      <c r="G241" s="40"/>
      <c r="H241" s="40"/>
      <c r="I241" s="227"/>
      <c r="J241" s="40"/>
      <c r="K241" s="40"/>
      <c r="L241" s="44"/>
      <c r="M241" s="228"/>
      <c r="N241" s="229"/>
      <c r="O241" s="84"/>
      <c r="P241" s="84"/>
      <c r="Q241" s="84"/>
      <c r="R241" s="84"/>
      <c r="S241" s="84"/>
      <c r="T241" s="85"/>
      <c r="U241" s="38"/>
      <c r="V241" s="38"/>
      <c r="W241" s="38"/>
      <c r="X241" s="38"/>
      <c r="Y241" s="38"/>
      <c r="Z241" s="38"/>
      <c r="AA241" s="38"/>
      <c r="AB241" s="38"/>
      <c r="AC241" s="38"/>
      <c r="AD241" s="38"/>
      <c r="AE241" s="38"/>
      <c r="AT241" s="17" t="s">
        <v>153</v>
      </c>
      <c r="AU241" s="17" t="s">
        <v>80</v>
      </c>
    </row>
    <row r="242" spans="1:65" s="2" customFormat="1" ht="24.15" customHeight="1">
      <c r="A242" s="38"/>
      <c r="B242" s="39"/>
      <c r="C242" s="212" t="s">
        <v>389</v>
      </c>
      <c r="D242" s="212" t="s">
        <v>144</v>
      </c>
      <c r="E242" s="213" t="s">
        <v>712</v>
      </c>
      <c r="F242" s="214" t="s">
        <v>713</v>
      </c>
      <c r="G242" s="215" t="s">
        <v>157</v>
      </c>
      <c r="H242" s="216">
        <v>143</v>
      </c>
      <c r="I242" s="217"/>
      <c r="J242" s="218">
        <f>ROUND(I242*H242,2)</f>
        <v>0</v>
      </c>
      <c r="K242" s="214" t="s">
        <v>148</v>
      </c>
      <c r="L242" s="44"/>
      <c r="M242" s="219" t="s">
        <v>19</v>
      </c>
      <c r="N242" s="220" t="s">
        <v>42</v>
      </c>
      <c r="O242" s="84"/>
      <c r="P242" s="221">
        <f>O242*H242</f>
        <v>0</v>
      </c>
      <c r="Q242" s="221">
        <v>0.00119</v>
      </c>
      <c r="R242" s="221">
        <f>Q242*H242</f>
        <v>0.17017000000000002</v>
      </c>
      <c r="S242" s="221">
        <v>0</v>
      </c>
      <c r="T242" s="222">
        <f>S242*H242</f>
        <v>0</v>
      </c>
      <c r="U242" s="38"/>
      <c r="V242" s="38"/>
      <c r="W242" s="38"/>
      <c r="X242" s="38"/>
      <c r="Y242" s="38"/>
      <c r="Z242" s="38"/>
      <c r="AA242" s="38"/>
      <c r="AB242" s="38"/>
      <c r="AC242" s="38"/>
      <c r="AD242" s="38"/>
      <c r="AE242" s="38"/>
      <c r="AR242" s="223" t="s">
        <v>149</v>
      </c>
      <c r="AT242" s="223" t="s">
        <v>144</v>
      </c>
      <c r="AU242" s="223" t="s">
        <v>80</v>
      </c>
      <c r="AY242" s="17" t="s">
        <v>142</v>
      </c>
      <c r="BE242" s="224">
        <f>IF(N242="základní",J242,0)</f>
        <v>0</v>
      </c>
      <c r="BF242" s="224">
        <f>IF(N242="snížená",J242,0)</f>
        <v>0</v>
      </c>
      <c r="BG242" s="224">
        <f>IF(N242="zákl. přenesená",J242,0)</f>
        <v>0</v>
      </c>
      <c r="BH242" s="224">
        <f>IF(N242="sníž. přenesená",J242,0)</f>
        <v>0</v>
      </c>
      <c r="BI242" s="224">
        <f>IF(N242="nulová",J242,0)</f>
        <v>0</v>
      </c>
      <c r="BJ242" s="17" t="s">
        <v>78</v>
      </c>
      <c r="BK242" s="224">
        <f>ROUND(I242*H242,2)</f>
        <v>0</v>
      </c>
      <c r="BL242" s="17" t="s">
        <v>149</v>
      </c>
      <c r="BM242" s="223" t="s">
        <v>714</v>
      </c>
    </row>
    <row r="243" spans="1:47" s="2" customFormat="1" ht="12">
      <c r="A243" s="38"/>
      <c r="B243" s="39"/>
      <c r="C243" s="40"/>
      <c r="D243" s="225" t="s">
        <v>151</v>
      </c>
      <c r="E243" s="40"/>
      <c r="F243" s="226" t="s">
        <v>715</v>
      </c>
      <c r="G243" s="40"/>
      <c r="H243" s="40"/>
      <c r="I243" s="227"/>
      <c r="J243" s="40"/>
      <c r="K243" s="40"/>
      <c r="L243" s="44"/>
      <c r="M243" s="228"/>
      <c r="N243" s="229"/>
      <c r="O243" s="84"/>
      <c r="P243" s="84"/>
      <c r="Q243" s="84"/>
      <c r="R243" s="84"/>
      <c r="S243" s="84"/>
      <c r="T243" s="85"/>
      <c r="U243" s="38"/>
      <c r="V243" s="38"/>
      <c r="W243" s="38"/>
      <c r="X243" s="38"/>
      <c r="Y243" s="38"/>
      <c r="Z243" s="38"/>
      <c r="AA243" s="38"/>
      <c r="AB243" s="38"/>
      <c r="AC243" s="38"/>
      <c r="AD243" s="38"/>
      <c r="AE243" s="38"/>
      <c r="AT243" s="17" t="s">
        <v>151</v>
      </c>
      <c r="AU243" s="17" t="s">
        <v>80</v>
      </c>
    </row>
    <row r="244" spans="1:47" s="2" customFormat="1" ht="12">
      <c r="A244" s="38"/>
      <c r="B244" s="39"/>
      <c r="C244" s="40"/>
      <c r="D244" s="225" t="s">
        <v>153</v>
      </c>
      <c r="E244" s="40"/>
      <c r="F244" s="230" t="s">
        <v>716</v>
      </c>
      <c r="G244" s="40"/>
      <c r="H244" s="40"/>
      <c r="I244" s="227"/>
      <c r="J244" s="40"/>
      <c r="K244" s="40"/>
      <c r="L244" s="44"/>
      <c r="M244" s="228"/>
      <c r="N244" s="229"/>
      <c r="O244" s="84"/>
      <c r="P244" s="84"/>
      <c r="Q244" s="84"/>
      <c r="R244" s="84"/>
      <c r="S244" s="84"/>
      <c r="T244" s="85"/>
      <c r="U244" s="38"/>
      <c r="V244" s="38"/>
      <c r="W244" s="38"/>
      <c r="X244" s="38"/>
      <c r="Y244" s="38"/>
      <c r="Z244" s="38"/>
      <c r="AA244" s="38"/>
      <c r="AB244" s="38"/>
      <c r="AC244" s="38"/>
      <c r="AD244" s="38"/>
      <c r="AE244" s="38"/>
      <c r="AT244" s="17" t="s">
        <v>153</v>
      </c>
      <c r="AU244" s="17" t="s">
        <v>80</v>
      </c>
    </row>
    <row r="245" spans="1:65" s="2" customFormat="1" ht="24.15" customHeight="1">
      <c r="A245" s="38"/>
      <c r="B245" s="39"/>
      <c r="C245" s="212" t="s">
        <v>395</v>
      </c>
      <c r="D245" s="212" t="s">
        <v>144</v>
      </c>
      <c r="E245" s="213" t="s">
        <v>411</v>
      </c>
      <c r="F245" s="214" t="s">
        <v>412</v>
      </c>
      <c r="G245" s="215" t="s">
        <v>157</v>
      </c>
      <c r="H245" s="216">
        <v>500</v>
      </c>
      <c r="I245" s="217"/>
      <c r="J245" s="218">
        <f>ROUND(I245*H245,2)</f>
        <v>0</v>
      </c>
      <c r="K245" s="214" t="s">
        <v>407</v>
      </c>
      <c r="L245" s="44"/>
      <c r="M245" s="219" t="s">
        <v>19</v>
      </c>
      <c r="N245" s="220" t="s">
        <v>42</v>
      </c>
      <c r="O245" s="84"/>
      <c r="P245" s="221">
        <f>O245*H245</f>
        <v>0</v>
      </c>
      <c r="Q245" s="221">
        <v>0.00208</v>
      </c>
      <c r="R245" s="221">
        <f>Q245*H245</f>
        <v>1.0399999999999998</v>
      </c>
      <c r="S245" s="221">
        <v>0</v>
      </c>
      <c r="T245" s="222">
        <f>S245*H245</f>
        <v>0</v>
      </c>
      <c r="U245" s="38"/>
      <c r="V245" s="38"/>
      <c r="W245" s="38"/>
      <c r="X245" s="38"/>
      <c r="Y245" s="38"/>
      <c r="Z245" s="38"/>
      <c r="AA245" s="38"/>
      <c r="AB245" s="38"/>
      <c r="AC245" s="38"/>
      <c r="AD245" s="38"/>
      <c r="AE245" s="38"/>
      <c r="AR245" s="223" t="s">
        <v>149</v>
      </c>
      <c r="AT245" s="223" t="s">
        <v>144</v>
      </c>
      <c r="AU245" s="223" t="s">
        <v>80</v>
      </c>
      <c r="AY245" s="17" t="s">
        <v>142</v>
      </c>
      <c r="BE245" s="224">
        <f>IF(N245="základní",J245,0)</f>
        <v>0</v>
      </c>
      <c r="BF245" s="224">
        <f>IF(N245="snížená",J245,0)</f>
        <v>0</v>
      </c>
      <c r="BG245" s="224">
        <f>IF(N245="zákl. přenesená",J245,0)</f>
        <v>0</v>
      </c>
      <c r="BH245" s="224">
        <f>IF(N245="sníž. přenesená",J245,0)</f>
        <v>0</v>
      </c>
      <c r="BI245" s="224">
        <f>IF(N245="nulová",J245,0)</f>
        <v>0</v>
      </c>
      <c r="BJ245" s="17" t="s">
        <v>78</v>
      </c>
      <c r="BK245" s="224">
        <f>ROUND(I245*H245,2)</f>
        <v>0</v>
      </c>
      <c r="BL245" s="17" t="s">
        <v>149</v>
      </c>
      <c r="BM245" s="223" t="s">
        <v>717</v>
      </c>
    </row>
    <row r="246" spans="1:47" s="2" customFormat="1" ht="12">
      <c r="A246" s="38"/>
      <c r="B246" s="39"/>
      <c r="C246" s="40"/>
      <c r="D246" s="225" t="s">
        <v>151</v>
      </c>
      <c r="E246" s="40"/>
      <c r="F246" s="226" t="s">
        <v>414</v>
      </c>
      <c r="G246" s="40"/>
      <c r="H246" s="40"/>
      <c r="I246" s="227"/>
      <c r="J246" s="40"/>
      <c r="K246" s="40"/>
      <c r="L246" s="44"/>
      <c r="M246" s="228"/>
      <c r="N246" s="229"/>
      <c r="O246" s="84"/>
      <c r="P246" s="84"/>
      <c r="Q246" s="84"/>
      <c r="R246" s="84"/>
      <c r="S246" s="84"/>
      <c r="T246" s="85"/>
      <c r="U246" s="38"/>
      <c r="V246" s="38"/>
      <c r="W246" s="38"/>
      <c r="X246" s="38"/>
      <c r="Y246" s="38"/>
      <c r="Z246" s="38"/>
      <c r="AA246" s="38"/>
      <c r="AB246" s="38"/>
      <c r="AC246" s="38"/>
      <c r="AD246" s="38"/>
      <c r="AE246" s="38"/>
      <c r="AT246" s="17" t="s">
        <v>151</v>
      </c>
      <c r="AU246" s="17" t="s">
        <v>80</v>
      </c>
    </row>
    <row r="247" spans="1:51" s="13" customFormat="1" ht="12">
      <c r="A247" s="13"/>
      <c r="B247" s="231"/>
      <c r="C247" s="232"/>
      <c r="D247" s="225" t="s">
        <v>172</v>
      </c>
      <c r="E247" s="233" t="s">
        <v>19</v>
      </c>
      <c r="F247" s="234" t="s">
        <v>675</v>
      </c>
      <c r="G247" s="232"/>
      <c r="H247" s="235">
        <v>500</v>
      </c>
      <c r="I247" s="236"/>
      <c r="J247" s="232"/>
      <c r="K247" s="232"/>
      <c r="L247" s="237"/>
      <c r="M247" s="238"/>
      <c r="N247" s="239"/>
      <c r="O247" s="239"/>
      <c r="P247" s="239"/>
      <c r="Q247" s="239"/>
      <c r="R247" s="239"/>
      <c r="S247" s="239"/>
      <c r="T247" s="240"/>
      <c r="U247" s="13"/>
      <c r="V247" s="13"/>
      <c r="W247" s="13"/>
      <c r="X247" s="13"/>
      <c r="Y247" s="13"/>
      <c r="Z247" s="13"/>
      <c r="AA247" s="13"/>
      <c r="AB247" s="13"/>
      <c r="AC247" s="13"/>
      <c r="AD247" s="13"/>
      <c r="AE247" s="13"/>
      <c r="AT247" s="241" t="s">
        <v>172</v>
      </c>
      <c r="AU247" s="241" t="s">
        <v>80</v>
      </c>
      <c r="AV247" s="13" t="s">
        <v>80</v>
      </c>
      <c r="AW247" s="13" t="s">
        <v>33</v>
      </c>
      <c r="AX247" s="13" t="s">
        <v>78</v>
      </c>
      <c r="AY247" s="241" t="s">
        <v>142</v>
      </c>
    </row>
    <row r="248" spans="1:65" s="2" customFormat="1" ht="37.8" customHeight="1">
      <c r="A248" s="38"/>
      <c r="B248" s="39"/>
      <c r="C248" s="212" t="s">
        <v>400</v>
      </c>
      <c r="D248" s="212" t="s">
        <v>144</v>
      </c>
      <c r="E248" s="213" t="s">
        <v>416</v>
      </c>
      <c r="F248" s="214" t="s">
        <v>417</v>
      </c>
      <c r="G248" s="215" t="s">
        <v>418</v>
      </c>
      <c r="H248" s="216">
        <v>5</v>
      </c>
      <c r="I248" s="217"/>
      <c r="J248" s="218">
        <f>ROUND(I248*H248,2)</f>
        <v>0</v>
      </c>
      <c r="K248" s="214" t="s">
        <v>419</v>
      </c>
      <c r="L248" s="44"/>
      <c r="M248" s="219" t="s">
        <v>19</v>
      </c>
      <c r="N248" s="220" t="s">
        <v>42</v>
      </c>
      <c r="O248" s="84"/>
      <c r="P248" s="221">
        <f>O248*H248</f>
        <v>0</v>
      </c>
      <c r="Q248" s="221">
        <v>0</v>
      </c>
      <c r="R248" s="221">
        <f>Q248*H248</f>
        <v>0</v>
      </c>
      <c r="S248" s="221">
        <v>0</v>
      </c>
      <c r="T248" s="222">
        <f>S248*H248</f>
        <v>0</v>
      </c>
      <c r="U248" s="38"/>
      <c r="V248" s="38"/>
      <c r="W248" s="38"/>
      <c r="X248" s="38"/>
      <c r="Y248" s="38"/>
      <c r="Z248" s="38"/>
      <c r="AA248" s="38"/>
      <c r="AB248" s="38"/>
      <c r="AC248" s="38"/>
      <c r="AD248" s="38"/>
      <c r="AE248" s="38"/>
      <c r="AR248" s="223" t="s">
        <v>149</v>
      </c>
      <c r="AT248" s="223" t="s">
        <v>144</v>
      </c>
      <c r="AU248" s="223" t="s">
        <v>80</v>
      </c>
      <c r="AY248" s="17" t="s">
        <v>142</v>
      </c>
      <c r="BE248" s="224">
        <f>IF(N248="základní",J248,0)</f>
        <v>0</v>
      </c>
      <c r="BF248" s="224">
        <f>IF(N248="snížená",J248,0)</f>
        <v>0</v>
      </c>
      <c r="BG248" s="224">
        <f>IF(N248="zákl. přenesená",J248,0)</f>
        <v>0</v>
      </c>
      <c r="BH248" s="224">
        <f>IF(N248="sníž. přenesená",J248,0)</f>
        <v>0</v>
      </c>
      <c r="BI248" s="224">
        <f>IF(N248="nulová",J248,0)</f>
        <v>0</v>
      </c>
      <c r="BJ248" s="17" t="s">
        <v>78</v>
      </c>
      <c r="BK248" s="224">
        <f>ROUND(I248*H248,2)</f>
        <v>0</v>
      </c>
      <c r="BL248" s="17" t="s">
        <v>149</v>
      </c>
      <c r="BM248" s="223" t="s">
        <v>718</v>
      </c>
    </row>
    <row r="249" spans="1:47" s="2" customFormat="1" ht="12">
      <c r="A249" s="38"/>
      <c r="B249" s="39"/>
      <c r="C249" s="40"/>
      <c r="D249" s="225" t="s">
        <v>151</v>
      </c>
      <c r="E249" s="40"/>
      <c r="F249" s="226" t="s">
        <v>421</v>
      </c>
      <c r="G249" s="40"/>
      <c r="H249" s="40"/>
      <c r="I249" s="227"/>
      <c r="J249" s="40"/>
      <c r="K249" s="40"/>
      <c r="L249" s="44"/>
      <c r="M249" s="228"/>
      <c r="N249" s="229"/>
      <c r="O249" s="84"/>
      <c r="P249" s="84"/>
      <c r="Q249" s="84"/>
      <c r="R249" s="84"/>
      <c r="S249" s="84"/>
      <c r="T249" s="85"/>
      <c r="U249" s="38"/>
      <c r="V249" s="38"/>
      <c r="W249" s="38"/>
      <c r="X249" s="38"/>
      <c r="Y249" s="38"/>
      <c r="Z249" s="38"/>
      <c r="AA249" s="38"/>
      <c r="AB249" s="38"/>
      <c r="AC249" s="38"/>
      <c r="AD249" s="38"/>
      <c r="AE249" s="38"/>
      <c r="AT249" s="17" t="s">
        <v>151</v>
      </c>
      <c r="AU249" s="17" t="s">
        <v>80</v>
      </c>
    </row>
    <row r="250" spans="1:51" s="13" customFormat="1" ht="12">
      <c r="A250" s="13"/>
      <c r="B250" s="231"/>
      <c r="C250" s="232"/>
      <c r="D250" s="225" t="s">
        <v>172</v>
      </c>
      <c r="E250" s="233" t="s">
        <v>19</v>
      </c>
      <c r="F250" s="234" t="s">
        <v>178</v>
      </c>
      <c r="G250" s="232"/>
      <c r="H250" s="235">
        <v>5</v>
      </c>
      <c r="I250" s="236"/>
      <c r="J250" s="232"/>
      <c r="K250" s="232"/>
      <c r="L250" s="237"/>
      <c r="M250" s="238"/>
      <c r="N250" s="239"/>
      <c r="O250" s="239"/>
      <c r="P250" s="239"/>
      <c r="Q250" s="239"/>
      <c r="R250" s="239"/>
      <c r="S250" s="239"/>
      <c r="T250" s="240"/>
      <c r="U250" s="13"/>
      <c r="V250" s="13"/>
      <c r="W250" s="13"/>
      <c r="X250" s="13"/>
      <c r="Y250" s="13"/>
      <c r="Z250" s="13"/>
      <c r="AA250" s="13"/>
      <c r="AB250" s="13"/>
      <c r="AC250" s="13"/>
      <c r="AD250" s="13"/>
      <c r="AE250" s="13"/>
      <c r="AT250" s="241" t="s">
        <v>172</v>
      </c>
      <c r="AU250" s="241" t="s">
        <v>80</v>
      </c>
      <c r="AV250" s="13" t="s">
        <v>80</v>
      </c>
      <c r="AW250" s="13" t="s">
        <v>33</v>
      </c>
      <c r="AX250" s="13" t="s">
        <v>78</v>
      </c>
      <c r="AY250" s="241" t="s">
        <v>142</v>
      </c>
    </row>
    <row r="251" spans="1:65" s="2" customFormat="1" ht="24.15" customHeight="1">
      <c r="A251" s="38"/>
      <c r="B251" s="39"/>
      <c r="C251" s="212" t="s">
        <v>404</v>
      </c>
      <c r="D251" s="212" t="s">
        <v>144</v>
      </c>
      <c r="E251" s="213" t="s">
        <v>719</v>
      </c>
      <c r="F251" s="214" t="s">
        <v>720</v>
      </c>
      <c r="G251" s="215" t="s">
        <v>147</v>
      </c>
      <c r="H251" s="216">
        <v>80</v>
      </c>
      <c r="I251" s="217"/>
      <c r="J251" s="218">
        <f>ROUND(I251*H251,2)</f>
        <v>0</v>
      </c>
      <c r="K251" s="214" t="s">
        <v>148</v>
      </c>
      <c r="L251" s="44"/>
      <c r="M251" s="219" t="s">
        <v>19</v>
      </c>
      <c r="N251" s="220" t="s">
        <v>42</v>
      </c>
      <c r="O251" s="84"/>
      <c r="P251" s="221">
        <f>O251*H251</f>
        <v>0</v>
      </c>
      <c r="Q251" s="221">
        <v>0</v>
      </c>
      <c r="R251" s="221">
        <f>Q251*H251</f>
        <v>0</v>
      </c>
      <c r="S251" s="221">
        <v>0</v>
      </c>
      <c r="T251" s="222">
        <f>S251*H251</f>
        <v>0</v>
      </c>
      <c r="U251" s="38"/>
      <c r="V251" s="38"/>
      <c r="W251" s="38"/>
      <c r="X251" s="38"/>
      <c r="Y251" s="38"/>
      <c r="Z251" s="38"/>
      <c r="AA251" s="38"/>
      <c r="AB251" s="38"/>
      <c r="AC251" s="38"/>
      <c r="AD251" s="38"/>
      <c r="AE251" s="38"/>
      <c r="AR251" s="223" t="s">
        <v>149</v>
      </c>
      <c r="AT251" s="223" t="s">
        <v>144</v>
      </c>
      <c r="AU251" s="223" t="s">
        <v>80</v>
      </c>
      <c r="AY251" s="17" t="s">
        <v>142</v>
      </c>
      <c r="BE251" s="224">
        <f>IF(N251="základní",J251,0)</f>
        <v>0</v>
      </c>
      <c r="BF251" s="224">
        <f>IF(N251="snížená",J251,0)</f>
        <v>0</v>
      </c>
      <c r="BG251" s="224">
        <f>IF(N251="zákl. přenesená",J251,0)</f>
        <v>0</v>
      </c>
      <c r="BH251" s="224">
        <f>IF(N251="sníž. přenesená",J251,0)</f>
        <v>0</v>
      </c>
      <c r="BI251" s="224">
        <f>IF(N251="nulová",J251,0)</f>
        <v>0</v>
      </c>
      <c r="BJ251" s="17" t="s">
        <v>78</v>
      </c>
      <c r="BK251" s="224">
        <f>ROUND(I251*H251,2)</f>
        <v>0</v>
      </c>
      <c r="BL251" s="17" t="s">
        <v>149</v>
      </c>
      <c r="BM251" s="223" t="s">
        <v>721</v>
      </c>
    </row>
    <row r="252" spans="1:47" s="2" customFormat="1" ht="12">
      <c r="A252" s="38"/>
      <c r="B252" s="39"/>
      <c r="C252" s="40"/>
      <c r="D252" s="225" t="s">
        <v>151</v>
      </c>
      <c r="E252" s="40"/>
      <c r="F252" s="226" t="s">
        <v>722</v>
      </c>
      <c r="G252" s="40"/>
      <c r="H252" s="40"/>
      <c r="I252" s="227"/>
      <c r="J252" s="40"/>
      <c r="K252" s="40"/>
      <c r="L252" s="44"/>
      <c r="M252" s="228"/>
      <c r="N252" s="229"/>
      <c r="O252" s="84"/>
      <c r="P252" s="84"/>
      <c r="Q252" s="84"/>
      <c r="R252" s="84"/>
      <c r="S252" s="84"/>
      <c r="T252" s="85"/>
      <c r="U252" s="38"/>
      <c r="V252" s="38"/>
      <c r="W252" s="38"/>
      <c r="X252" s="38"/>
      <c r="Y252" s="38"/>
      <c r="Z252" s="38"/>
      <c r="AA252" s="38"/>
      <c r="AB252" s="38"/>
      <c r="AC252" s="38"/>
      <c r="AD252" s="38"/>
      <c r="AE252" s="38"/>
      <c r="AT252" s="17" t="s">
        <v>151</v>
      </c>
      <c r="AU252" s="17" t="s">
        <v>80</v>
      </c>
    </row>
    <row r="253" spans="1:47" s="2" customFormat="1" ht="12">
      <c r="A253" s="38"/>
      <c r="B253" s="39"/>
      <c r="C253" s="40"/>
      <c r="D253" s="225" t="s">
        <v>153</v>
      </c>
      <c r="E253" s="40"/>
      <c r="F253" s="230" t="s">
        <v>723</v>
      </c>
      <c r="G253" s="40"/>
      <c r="H253" s="40"/>
      <c r="I253" s="227"/>
      <c r="J253" s="40"/>
      <c r="K253" s="40"/>
      <c r="L253" s="44"/>
      <c r="M253" s="228"/>
      <c r="N253" s="229"/>
      <c r="O253" s="84"/>
      <c r="P253" s="84"/>
      <c r="Q253" s="84"/>
      <c r="R253" s="84"/>
      <c r="S253" s="84"/>
      <c r="T253" s="85"/>
      <c r="U253" s="38"/>
      <c r="V253" s="38"/>
      <c r="W253" s="38"/>
      <c r="X253" s="38"/>
      <c r="Y253" s="38"/>
      <c r="Z253" s="38"/>
      <c r="AA253" s="38"/>
      <c r="AB253" s="38"/>
      <c r="AC253" s="38"/>
      <c r="AD253" s="38"/>
      <c r="AE253" s="38"/>
      <c r="AT253" s="17" t="s">
        <v>153</v>
      </c>
      <c r="AU253" s="17" t="s">
        <v>80</v>
      </c>
    </row>
    <row r="254" spans="1:65" s="2" customFormat="1" ht="14.4" customHeight="1">
      <c r="A254" s="38"/>
      <c r="B254" s="39"/>
      <c r="C254" s="253" t="s">
        <v>410</v>
      </c>
      <c r="D254" s="253" t="s">
        <v>275</v>
      </c>
      <c r="E254" s="254" t="s">
        <v>724</v>
      </c>
      <c r="F254" s="255" t="s">
        <v>725</v>
      </c>
      <c r="G254" s="256" t="s">
        <v>181</v>
      </c>
      <c r="H254" s="257">
        <v>8.24</v>
      </c>
      <c r="I254" s="258"/>
      <c r="J254" s="259">
        <f>ROUND(I254*H254,2)</f>
        <v>0</v>
      </c>
      <c r="K254" s="255" t="s">
        <v>148</v>
      </c>
      <c r="L254" s="260"/>
      <c r="M254" s="261" t="s">
        <v>19</v>
      </c>
      <c r="N254" s="262" t="s">
        <v>42</v>
      </c>
      <c r="O254" s="84"/>
      <c r="P254" s="221">
        <f>O254*H254</f>
        <v>0</v>
      </c>
      <c r="Q254" s="221">
        <v>0.2</v>
      </c>
      <c r="R254" s="221">
        <f>Q254*H254</f>
        <v>1.6480000000000001</v>
      </c>
      <c r="S254" s="221">
        <v>0</v>
      </c>
      <c r="T254" s="222">
        <f>S254*H254</f>
        <v>0</v>
      </c>
      <c r="U254" s="38"/>
      <c r="V254" s="38"/>
      <c r="W254" s="38"/>
      <c r="X254" s="38"/>
      <c r="Y254" s="38"/>
      <c r="Z254" s="38"/>
      <c r="AA254" s="38"/>
      <c r="AB254" s="38"/>
      <c r="AC254" s="38"/>
      <c r="AD254" s="38"/>
      <c r="AE254" s="38"/>
      <c r="AR254" s="223" t="s">
        <v>201</v>
      </c>
      <c r="AT254" s="223" t="s">
        <v>275</v>
      </c>
      <c r="AU254" s="223" t="s">
        <v>80</v>
      </c>
      <c r="AY254" s="17" t="s">
        <v>142</v>
      </c>
      <c r="BE254" s="224">
        <f>IF(N254="základní",J254,0)</f>
        <v>0</v>
      </c>
      <c r="BF254" s="224">
        <f>IF(N254="snížená",J254,0)</f>
        <v>0</v>
      </c>
      <c r="BG254" s="224">
        <f>IF(N254="zákl. přenesená",J254,0)</f>
        <v>0</v>
      </c>
      <c r="BH254" s="224">
        <f>IF(N254="sníž. přenesená",J254,0)</f>
        <v>0</v>
      </c>
      <c r="BI254" s="224">
        <f>IF(N254="nulová",J254,0)</f>
        <v>0</v>
      </c>
      <c r="BJ254" s="17" t="s">
        <v>78</v>
      </c>
      <c r="BK254" s="224">
        <f>ROUND(I254*H254,2)</f>
        <v>0</v>
      </c>
      <c r="BL254" s="17" t="s">
        <v>149</v>
      </c>
      <c r="BM254" s="223" t="s">
        <v>726</v>
      </c>
    </row>
    <row r="255" spans="1:47" s="2" customFormat="1" ht="12">
      <c r="A255" s="38"/>
      <c r="B255" s="39"/>
      <c r="C255" s="40"/>
      <c r="D255" s="225" t="s">
        <v>151</v>
      </c>
      <c r="E255" s="40"/>
      <c r="F255" s="226" t="s">
        <v>725</v>
      </c>
      <c r="G255" s="40"/>
      <c r="H255" s="40"/>
      <c r="I255" s="227"/>
      <c r="J255" s="40"/>
      <c r="K255" s="40"/>
      <c r="L255" s="44"/>
      <c r="M255" s="228"/>
      <c r="N255" s="229"/>
      <c r="O255" s="84"/>
      <c r="P255" s="84"/>
      <c r="Q255" s="84"/>
      <c r="R255" s="84"/>
      <c r="S255" s="84"/>
      <c r="T255" s="85"/>
      <c r="U255" s="38"/>
      <c r="V255" s="38"/>
      <c r="W255" s="38"/>
      <c r="X255" s="38"/>
      <c r="Y255" s="38"/>
      <c r="Z255" s="38"/>
      <c r="AA255" s="38"/>
      <c r="AB255" s="38"/>
      <c r="AC255" s="38"/>
      <c r="AD255" s="38"/>
      <c r="AE255" s="38"/>
      <c r="AT255" s="17" t="s">
        <v>151</v>
      </c>
      <c r="AU255" s="17" t="s">
        <v>80</v>
      </c>
    </row>
    <row r="256" spans="1:51" s="13" customFormat="1" ht="12">
      <c r="A256" s="13"/>
      <c r="B256" s="231"/>
      <c r="C256" s="232"/>
      <c r="D256" s="225" t="s">
        <v>172</v>
      </c>
      <c r="E256" s="232"/>
      <c r="F256" s="234" t="s">
        <v>727</v>
      </c>
      <c r="G256" s="232"/>
      <c r="H256" s="235">
        <v>8.24</v>
      </c>
      <c r="I256" s="236"/>
      <c r="J256" s="232"/>
      <c r="K256" s="232"/>
      <c r="L256" s="237"/>
      <c r="M256" s="238"/>
      <c r="N256" s="239"/>
      <c r="O256" s="239"/>
      <c r="P256" s="239"/>
      <c r="Q256" s="239"/>
      <c r="R256" s="239"/>
      <c r="S256" s="239"/>
      <c r="T256" s="240"/>
      <c r="U256" s="13"/>
      <c r="V256" s="13"/>
      <c r="W256" s="13"/>
      <c r="X256" s="13"/>
      <c r="Y256" s="13"/>
      <c r="Z256" s="13"/>
      <c r="AA256" s="13"/>
      <c r="AB256" s="13"/>
      <c r="AC256" s="13"/>
      <c r="AD256" s="13"/>
      <c r="AE256" s="13"/>
      <c r="AT256" s="241" t="s">
        <v>172</v>
      </c>
      <c r="AU256" s="241" t="s">
        <v>80</v>
      </c>
      <c r="AV256" s="13" t="s">
        <v>80</v>
      </c>
      <c r="AW256" s="13" t="s">
        <v>4</v>
      </c>
      <c r="AX256" s="13" t="s">
        <v>78</v>
      </c>
      <c r="AY256" s="241" t="s">
        <v>142</v>
      </c>
    </row>
    <row r="257" spans="1:65" s="2" customFormat="1" ht="24.15" customHeight="1">
      <c r="A257" s="38"/>
      <c r="B257" s="39"/>
      <c r="C257" s="212" t="s">
        <v>415</v>
      </c>
      <c r="D257" s="212" t="s">
        <v>144</v>
      </c>
      <c r="E257" s="213" t="s">
        <v>423</v>
      </c>
      <c r="F257" s="214" t="s">
        <v>424</v>
      </c>
      <c r="G257" s="215" t="s">
        <v>248</v>
      </c>
      <c r="H257" s="216">
        <v>0.025</v>
      </c>
      <c r="I257" s="217"/>
      <c r="J257" s="218">
        <f>ROUND(I257*H257,2)</f>
        <v>0</v>
      </c>
      <c r="K257" s="214" t="s">
        <v>148</v>
      </c>
      <c r="L257" s="44"/>
      <c r="M257" s="219" t="s">
        <v>19</v>
      </c>
      <c r="N257" s="220" t="s">
        <v>42</v>
      </c>
      <c r="O257" s="84"/>
      <c r="P257" s="221">
        <f>O257*H257</f>
        <v>0</v>
      </c>
      <c r="Q257" s="221">
        <v>0</v>
      </c>
      <c r="R257" s="221">
        <f>Q257*H257</f>
        <v>0</v>
      </c>
      <c r="S257" s="221">
        <v>0</v>
      </c>
      <c r="T257" s="222">
        <f>S257*H257</f>
        <v>0</v>
      </c>
      <c r="U257" s="38"/>
      <c r="V257" s="38"/>
      <c r="W257" s="38"/>
      <c r="X257" s="38"/>
      <c r="Y257" s="38"/>
      <c r="Z257" s="38"/>
      <c r="AA257" s="38"/>
      <c r="AB257" s="38"/>
      <c r="AC257" s="38"/>
      <c r="AD257" s="38"/>
      <c r="AE257" s="38"/>
      <c r="AR257" s="223" t="s">
        <v>149</v>
      </c>
      <c r="AT257" s="223" t="s">
        <v>144</v>
      </c>
      <c r="AU257" s="223" t="s">
        <v>80</v>
      </c>
      <c r="AY257" s="17" t="s">
        <v>142</v>
      </c>
      <c r="BE257" s="224">
        <f>IF(N257="základní",J257,0)</f>
        <v>0</v>
      </c>
      <c r="BF257" s="224">
        <f>IF(N257="snížená",J257,0)</f>
        <v>0</v>
      </c>
      <c r="BG257" s="224">
        <f>IF(N257="zákl. přenesená",J257,0)</f>
        <v>0</v>
      </c>
      <c r="BH257" s="224">
        <f>IF(N257="sníž. přenesená",J257,0)</f>
        <v>0</v>
      </c>
      <c r="BI257" s="224">
        <f>IF(N257="nulová",J257,0)</f>
        <v>0</v>
      </c>
      <c r="BJ257" s="17" t="s">
        <v>78</v>
      </c>
      <c r="BK257" s="224">
        <f>ROUND(I257*H257,2)</f>
        <v>0</v>
      </c>
      <c r="BL257" s="17" t="s">
        <v>149</v>
      </c>
      <c r="BM257" s="223" t="s">
        <v>728</v>
      </c>
    </row>
    <row r="258" spans="1:47" s="2" customFormat="1" ht="12">
      <c r="A258" s="38"/>
      <c r="B258" s="39"/>
      <c r="C258" s="40"/>
      <c r="D258" s="225" t="s">
        <v>151</v>
      </c>
      <c r="E258" s="40"/>
      <c r="F258" s="226" t="s">
        <v>426</v>
      </c>
      <c r="G258" s="40"/>
      <c r="H258" s="40"/>
      <c r="I258" s="227"/>
      <c r="J258" s="40"/>
      <c r="K258" s="40"/>
      <c r="L258" s="44"/>
      <c r="M258" s="228"/>
      <c r="N258" s="229"/>
      <c r="O258" s="84"/>
      <c r="P258" s="84"/>
      <c r="Q258" s="84"/>
      <c r="R258" s="84"/>
      <c r="S258" s="84"/>
      <c r="T258" s="85"/>
      <c r="U258" s="38"/>
      <c r="V258" s="38"/>
      <c r="W258" s="38"/>
      <c r="X258" s="38"/>
      <c r="Y258" s="38"/>
      <c r="Z258" s="38"/>
      <c r="AA258" s="38"/>
      <c r="AB258" s="38"/>
      <c r="AC258" s="38"/>
      <c r="AD258" s="38"/>
      <c r="AE258" s="38"/>
      <c r="AT258" s="17" t="s">
        <v>151</v>
      </c>
      <c r="AU258" s="17" t="s">
        <v>80</v>
      </c>
    </row>
    <row r="259" spans="1:47" s="2" customFormat="1" ht="12">
      <c r="A259" s="38"/>
      <c r="B259" s="39"/>
      <c r="C259" s="40"/>
      <c r="D259" s="225" t="s">
        <v>153</v>
      </c>
      <c r="E259" s="40"/>
      <c r="F259" s="230" t="s">
        <v>427</v>
      </c>
      <c r="G259" s="40"/>
      <c r="H259" s="40"/>
      <c r="I259" s="227"/>
      <c r="J259" s="40"/>
      <c r="K259" s="40"/>
      <c r="L259" s="44"/>
      <c r="M259" s="228"/>
      <c r="N259" s="229"/>
      <c r="O259" s="84"/>
      <c r="P259" s="84"/>
      <c r="Q259" s="84"/>
      <c r="R259" s="84"/>
      <c r="S259" s="84"/>
      <c r="T259" s="85"/>
      <c r="U259" s="38"/>
      <c r="V259" s="38"/>
      <c r="W259" s="38"/>
      <c r="X259" s="38"/>
      <c r="Y259" s="38"/>
      <c r="Z259" s="38"/>
      <c r="AA259" s="38"/>
      <c r="AB259" s="38"/>
      <c r="AC259" s="38"/>
      <c r="AD259" s="38"/>
      <c r="AE259" s="38"/>
      <c r="AT259" s="17" t="s">
        <v>153</v>
      </c>
      <c r="AU259" s="17" t="s">
        <v>80</v>
      </c>
    </row>
    <row r="260" spans="1:51" s="13" customFormat="1" ht="12">
      <c r="A260" s="13"/>
      <c r="B260" s="231"/>
      <c r="C260" s="232"/>
      <c r="D260" s="225" t="s">
        <v>172</v>
      </c>
      <c r="E260" s="233" t="s">
        <v>19</v>
      </c>
      <c r="F260" s="234" t="s">
        <v>729</v>
      </c>
      <c r="G260" s="232"/>
      <c r="H260" s="235">
        <v>0.025</v>
      </c>
      <c r="I260" s="236"/>
      <c r="J260" s="232"/>
      <c r="K260" s="232"/>
      <c r="L260" s="237"/>
      <c r="M260" s="238"/>
      <c r="N260" s="239"/>
      <c r="O260" s="239"/>
      <c r="P260" s="239"/>
      <c r="Q260" s="239"/>
      <c r="R260" s="239"/>
      <c r="S260" s="239"/>
      <c r="T260" s="240"/>
      <c r="U260" s="13"/>
      <c r="V260" s="13"/>
      <c r="W260" s="13"/>
      <c r="X260" s="13"/>
      <c r="Y260" s="13"/>
      <c r="Z260" s="13"/>
      <c r="AA260" s="13"/>
      <c r="AB260" s="13"/>
      <c r="AC260" s="13"/>
      <c r="AD260" s="13"/>
      <c r="AE260" s="13"/>
      <c r="AT260" s="241" t="s">
        <v>172</v>
      </c>
      <c r="AU260" s="241" t="s">
        <v>80</v>
      </c>
      <c r="AV260" s="13" t="s">
        <v>80</v>
      </c>
      <c r="AW260" s="13" t="s">
        <v>33</v>
      </c>
      <c r="AX260" s="13" t="s">
        <v>78</v>
      </c>
      <c r="AY260" s="241" t="s">
        <v>142</v>
      </c>
    </row>
    <row r="261" spans="1:65" s="2" customFormat="1" ht="14.4" customHeight="1">
      <c r="A261" s="38"/>
      <c r="B261" s="39"/>
      <c r="C261" s="253" t="s">
        <v>422</v>
      </c>
      <c r="D261" s="253" t="s">
        <v>275</v>
      </c>
      <c r="E261" s="254" t="s">
        <v>344</v>
      </c>
      <c r="F261" s="255" t="s">
        <v>345</v>
      </c>
      <c r="G261" s="256" t="s">
        <v>278</v>
      </c>
      <c r="H261" s="257">
        <v>25</v>
      </c>
      <c r="I261" s="258"/>
      <c r="J261" s="259">
        <f>ROUND(I261*H261,2)</f>
        <v>0</v>
      </c>
      <c r="K261" s="255" t="s">
        <v>148</v>
      </c>
      <c r="L261" s="260"/>
      <c r="M261" s="261" t="s">
        <v>19</v>
      </c>
      <c r="N261" s="262" t="s">
        <v>42</v>
      </c>
      <c r="O261" s="84"/>
      <c r="P261" s="221">
        <f>O261*H261</f>
        <v>0</v>
      </c>
      <c r="Q261" s="221">
        <v>0.001</v>
      </c>
      <c r="R261" s="221">
        <f>Q261*H261</f>
        <v>0.025</v>
      </c>
      <c r="S261" s="221">
        <v>0</v>
      </c>
      <c r="T261" s="222">
        <f>S261*H261</f>
        <v>0</v>
      </c>
      <c r="U261" s="38"/>
      <c r="V261" s="38"/>
      <c r="W261" s="38"/>
      <c r="X261" s="38"/>
      <c r="Y261" s="38"/>
      <c r="Z261" s="38"/>
      <c r="AA261" s="38"/>
      <c r="AB261" s="38"/>
      <c r="AC261" s="38"/>
      <c r="AD261" s="38"/>
      <c r="AE261" s="38"/>
      <c r="AR261" s="223" t="s">
        <v>201</v>
      </c>
      <c r="AT261" s="223" t="s">
        <v>275</v>
      </c>
      <c r="AU261" s="223" t="s">
        <v>80</v>
      </c>
      <c r="AY261" s="17" t="s">
        <v>142</v>
      </c>
      <c r="BE261" s="224">
        <f>IF(N261="základní",J261,0)</f>
        <v>0</v>
      </c>
      <c r="BF261" s="224">
        <f>IF(N261="snížená",J261,0)</f>
        <v>0</v>
      </c>
      <c r="BG261" s="224">
        <f>IF(N261="zákl. přenesená",J261,0)</f>
        <v>0</v>
      </c>
      <c r="BH261" s="224">
        <f>IF(N261="sníž. přenesená",J261,0)</f>
        <v>0</v>
      </c>
      <c r="BI261" s="224">
        <f>IF(N261="nulová",J261,0)</f>
        <v>0</v>
      </c>
      <c r="BJ261" s="17" t="s">
        <v>78</v>
      </c>
      <c r="BK261" s="224">
        <f>ROUND(I261*H261,2)</f>
        <v>0</v>
      </c>
      <c r="BL261" s="17" t="s">
        <v>149</v>
      </c>
      <c r="BM261" s="223" t="s">
        <v>730</v>
      </c>
    </row>
    <row r="262" spans="1:47" s="2" customFormat="1" ht="12">
      <c r="A262" s="38"/>
      <c r="B262" s="39"/>
      <c r="C262" s="40"/>
      <c r="D262" s="225" t="s">
        <v>151</v>
      </c>
      <c r="E262" s="40"/>
      <c r="F262" s="226" t="s">
        <v>345</v>
      </c>
      <c r="G262" s="40"/>
      <c r="H262" s="40"/>
      <c r="I262" s="227"/>
      <c r="J262" s="40"/>
      <c r="K262" s="40"/>
      <c r="L262" s="44"/>
      <c r="M262" s="228"/>
      <c r="N262" s="229"/>
      <c r="O262" s="84"/>
      <c r="P262" s="84"/>
      <c r="Q262" s="84"/>
      <c r="R262" s="84"/>
      <c r="S262" s="84"/>
      <c r="T262" s="85"/>
      <c r="U262" s="38"/>
      <c r="V262" s="38"/>
      <c r="W262" s="38"/>
      <c r="X262" s="38"/>
      <c r="Y262" s="38"/>
      <c r="Z262" s="38"/>
      <c r="AA262" s="38"/>
      <c r="AB262" s="38"/>
      <c r="AC262" s="38"/>
      <c r="AD262" s="38"/>
      <c r="AE262" s="38"/>
      <c r="AT262" s="17" t="s">
        <v>151</v>
      </c>
      <c r="AU262" s="17" t="s">
        <v>80</v>
      </c>
    </row>
    <row r="263" spans="1:47" s="2" customFormat="1" ht="12">
      <c r="A263" s="38"/>
      <c r="B263" s="39"/>
      <c r="C263" s="40"/>
      <c r="D263" s="225" t="s">
        <v>252</v>
      </c>
      <c r="E263" s="40"/>
      <c r="F263" s="230" t="s">
        <v>431</v>
      </c>
      <c r="G263" s="40"/>
      <c r="H263" s="40"/>
      <c r="I263" s="227"/>
      <c r="J263" s="40"/>
      <c r="K263" s="40"/>
      <c r="L263" s="44"/>
      <c r="M263" s="228"/>
      <c r="N263" s="229"/>
      <c r="O263" s="84"/>
      <c r="P263" s="84"/>
      <c r="Q263" s="84"/>
      <c r="R263" s="84"/>
      <c r="S263" s="84"/>
      <c r="T263" s="85"/>
      <c r="U263" s="38"/>
      <c r="V263" s="38"/>
      <c r="W263" s="38"/>
      <c r="X263" s="38"/>
      <c r="Y263" s="38"/>
      <c r="Z263" s="38"/>
      <c r="AA263" s="38"/>
      <c r="AB263" s="38"/>
      <c r="AC263" s="38"/>
      <c r="AD263" s="38"/>
      <c r="AE263" s="38"/>
      <c r="AT263" s="17" t="s">
        <v>252</v>
      </c>
      <c r="AU263" s="17" t="s">
        <v>80</v>
      </c>
    </row>
    <row r="264" spans="1:65" s="2" customFormat="1" ht="14.4" customHeight="1">
      <c r="A264" s="38"/>
      <c r="B264" s="39"/>
      <c r="C264" s="212" t="s">
        <v>429</v>
      </c>
      <c r="D264" s="212" t="s">
        <v>144</v>
      </c>
      <c r="E264" s="213" t="s">
        <v>433</v>
      </c>
      <c r="F264" s="214" t="s">
        <v>434</v>
      </c>
      <c r="G264" s="215" t="s">
        <v>181</v>
      </c>
      <c r="H264" s="216">
        <v>50</v>
      </c>
      <c r="I264" s="217"/>
      <c r="J264" s="218">
        <f>ROUND(I264*H264,2)</f>
        <v>0</v>
      </c>
      <c r="K264" s="214" t="s">
        <v>148</v>
      </c>
      <c r="L264" s="44"/>
      <c r="M264" s="219" t="s">
        <v>19</v>
      </c>
      <c r="N264" s="220" t="s">
        <v>42</v>
      </c>
      <c r="O264" s="84"/>
      <c r="P264" s="221">
        <f>O264*H264</f>
        <v>0</v>
      </c>
      <c r="Q264" s="221">
        <v>0</v>
      </c>
      <c r="R264" s="221">
        <f>Q264*H264</f>
        <v>0</v>
      </c>
      <c r="S264" s="221">
        <v>0</v>
      </c>
      <c r="T264" s="222">
        <f>S264*H264</f>
        <v>0</v>
      </c>
      <c r="U264" s="38"/>
      <c r="V264" s="38"/>
      <c r="W264" s="38"/>
      <c r="X264" s="38"/>
      <c r="Y264" s="38"/>
      <c r="Z264" s="38"/>
      <c r="AA264" s="38"/>
      <c r="AB264" s="38"/>
      <c r="AC264" s="38"/>
      <c r="AD264" s="38"/>
      <c r="AE264" s="38"/>
      <c r="AR264" s="223" t="s">
        <v>149</v>
      </c>
      <c r="AT264" s="223" t="s">
        <v>144</v>
      </c>
      <c r="AU264" s="223" t="s">
        <v>80</v>
      </c>
      <c r="AY264" s="17" t="s">
        <v>142</v>
      </c>
      <c r="BE264" s="224">
        <f>IF(N264="základní",J264,0)</f>
        <v>0</v>
      </c>
      <c r="BF264" s="224">
        <f>IF(N264="snížená",J264,0)</f>
        <v>0</v>
      </c>
      <c r="BG264" s="224">
        <f>IF(N264="zákl. přenesená",J264,0)</f>
        <v>0</v>
      </c>
      <c r="BH264" s="224">
        <f>IF(N264="sníž. přenesená",J264,0)</f>
        <v>0</v>
      </c>
      <c r="BI264" s="224">
        <f>IF(N264="nulová",J264,0)</f>
        <v>0</v>
      </c>
      <c r="BJ264" s="17" t="s">
        <v>78</v>
      </c>
      <c r="BK264" s="224">
        <f>ROUND(I264*H264,2)</f>
        <v>0</v>
      </c>
      <c r="BL264" s="17" t="s">
        <v>149</v>
      </c>
      <c r="BM264" s="223" t="s">
        <v>731</v>
      </c>
    </row>
    <row r="265" spans="1:47" s="2" customFormat="1" ht="12">
      <c r="A265" s="38"/>
      <c r="B265" s="39"/>
      <c r="C265" s="40"/>
      <c r="D265" s="225" t="s">
        <v>151</v>
      </c>
      <c r="E265" s="40"/>
      <c r="F265" s="226" t="s">
        <v>436</v>
      </c>
      <c r="G265" s="40"/>
      <c r="H265" s="40"/>
      <c r="I265" s="227"/>
      <c r="J265" s="40"/>
      <c r="K265" s="40"/>
      <c r="L265" s="44"/>
      <c r="M265" s="228"/>
      <c r="N265" s="229"/>
      <c r="O265" s="84"/>
      <c r="P265" s="84"/>
      <c r="Q265" s="84"/>
      <c r="R265" s="84"/>
      <c r="S265" s="84"/>
      <c r="T265" s="85"/>
      <c r="U265" s="38"/>
      <c r="V265" s="38"/>
      <c r="W265" s="38"/>
      <c r="X265" s="38"/>
      <c r="Y265" s="38"/>
      <c r="Z265" s="38"/>
      <c r="AA265" s="38"/>
      <c r="AB265" s="38"/>
      <c r="AC265" s="38"/>
      <c r="AD265" s="38"/>
      <c r="AE265" s="38"/>
      <c r="AT265" s="17" t="s">
        <v>151</v>
      </c>
      <c r="AU265" s="17" t="s">
        <v>80</v>
      </c>
    </row>
    <row r="266" spans="1:47" s="2" customFormat="1" ht="12">
      <c r="A266" s="38"/>
      <c r="B266" s="39"/>
      <c r="C266" s="40"/>
      <c r="D266" s="225" t="s">
        <v>252</v>
      </c>
      <c r="E266" s="40"/>
      <c r="F266" s="230" t="s">
        <v>437</v>
      </c>
      <c r="G266" s="40"/>
      <c r="H266" s="40"/>
      <c r="I266" s="227"/>
      <c r="J266" s="40"/>
      <c r="K266" s="40"/>
      <c r="L266" s="44"/>
      <c r="M266" s="228"/>
      <c r="N266" s="229"/>
      <c r="O266" s="84"/>
      <c r="P266" s="84"/>
      <c r="Q266" s="84"/>
      <c r="R266" s="84"/>
      <c r="S266" s="84"/>
      <c r="T266" s="85"/>
      <c r="U266" s="38"/>
      <c r="V266" s="38"/>
      <c r="W266" s="38"/>
      <c r="X266" s="38"/>
      <c r="Y266" s="38"/>
      <c r="Z266" s="38"/>
      <c r="AA266" s="38"/>
      <c r="AB266" s="38"/>
      <c r="AC266" s="38"/>
      <c r="AD266" s="38"/>
      <c r="AE266" s="38"/>
      <c r="AT266" s="17" t="s">
        <v>252</v>
      </c>
      <c r="AU266" s="17" t="s">
        <v>80</v>
      </c>
    </row>
    <row r="267" spans="1:51" s="13" customFormat="1" ht="12">
      <c r="A267" s="13"/>
      <c r="B267" s="231"/>
      <c r="C267" s="232"/>
      <c r="D267" s="225" t="s">
        <v>172</v>
      </c>
      <c r="E267" s="233" t="s">
        <v>19</v>
      </c>
      <c r="F267" s="234" t="s">
        <v>732</v>
      </c>
      <c r="G267" s="232"/>
      <c r="H267" s="235">
        <v>50</v>
      </c>
      <c r="I267" s="236"/>
      <c r="J267" s="232"/>
      <c r="K267" s="232"/>
      <c r="L267" s="237"/>
      <c r="M267" s="238"/>
      <c r="N267" s="239"/>
      <c r="O267" s="239"/>
      <c r="P267" s="239"/>
      <c r="Q267" s="239"/>
      <c r="R267" s="239"/>
      <c r="S267" s="239"/>
      <c r="T267" s="240"/>
      <c r="U267" s="13"/>
      <c r="V267" s="13"/>
      <c r="W267" s="13"/>
      <c r="X267" s="13"/>
      <c r="Y267" s="13"/>
      <c r="Z267" s="13"/>
      <c r="AA267" s="13"/>
      <c r="AB267" s="13"/>
      <c r="AC267" s="13"/>
      <c r="AD267" s="13"/>
      <c r="AE267" s="13"/>
      <c r="AT267" s="241" t="s">
        <v>172</v>
      </c>
      <c r="AU267" s="241" t="s">
        <v>80</v>
      </c>
      <c r="AV267" s="13" t="s">
        <v>80</v>
      </c>
      <c r="AW267" s="13" t="s">
        <v>33</v>
      </c>
      <c r="AX267" s="13" t="s">
        <v>78</v>
      </c>
      <c r="AY267" s="241" t="s">
        <v>142</v>
      </c>
    </row>
    <row r="268" spans="1:65" s="2" customFormat="1" ht="14.4" customHeight="1">
      <c r="A268" s="38"/>
      <c r="B268" s="39"/>
      <c r="C268" s="212" t="s">
        <v>432</v>
      </c>
      <c r="D268" s="212" t="s">
        <v>144</v>
      </c>
      <c r="E268" s="213" t="s">
        <v>440</v>
      </c>
      <c r="F268" s="214" t="s">
        <v>441</v>
      </c>
      <c r="G268" s="215" t="s">
        <v>181</v>
      </c>
      <c r="H268" s="216">
        <v>50</v>
      </c>
      <c r="I268" s="217"/>
      <c r="J268" s="218">
        <f>ROUND(I268*H268,2)</f>
        <v>0</v>
      </c>
      <c r="K268" s="214" t="s">
        <v>148</v>
      </c>
      <c r="L268" s="44"/>
      <c r="M268" s="219" t="s">
        <v>19</v>
      </c>
      <c r="N268" s="220" t="s">
        <v>42</v>
      </c>
      <c r="O268" s="84"/>
      <c r="P268" s="221">
        <f>O268*H268</f>
        <v>0</v>
      </c>
      <c r="Q268" s="221">
        <v>0</v>
      </c>
      <c r="R268" s="221">
        <f>Q268*H268</f>
        <v>0</v>
      </c>
      <c r="S268" s="221">
        <v>0</v>
      </c>
      <c r="T268" s="222">
        <f>S268*H268</f>
        <v>0</v>
      </c>
      <c r="U268" s="38"/>
      <c r="V268" s="38"/>
      <c r="W268" s="38"/>
      <c r="X268" s="38"/>
      <c r="Y268" s="38"/>
      <c r="Z268" s="38"/>
      <c r="AA268" s="38"/>
      <c r="AB268" s="38"/>
      <c r="AC268" s="38"/>
      <c r="AD268" s="38"/>
      <c r="AE268" s="38"/>
      <c r="AR268" s="223" t="s">
        <v>149</v>
      </c>
      <c r="AT268" s="223" t="s">
        <v>144</v>
      </c>
      <c r="AU268" s="223" t="s">
        <v>80</v>
      </c>
      <c r="AY268" s="17" t="s">
        <v>142</v>
      </c>
      <c r="BE268" s="224">
        <f>IF(N268="základní",J268,0)</f>
        <v>0</v>
      </c>
      <c r="BF268" s="224">
        <f>IF(N268="snížená",J268,0)</f>
        <v>0</v>
      </c>
      <c r="BG268" s="224">
        <f>IF(N268="zákl. přenesená",J268,0)</f>
        <v>0</v>
      </c>
      <c r="BH268" s="224">
        <f>IF(N268="sníž. přenesená",J268,0)</f>
        <v>0</v>
      </c>
      <c r="BI268" s="224">
        <f>IF(N268="nulová",J268,0)</f>
        <v>0</v>
      </c>
      <c r="BJ268" s="17" t="s">
        <v>78</v>
      </c>
      <c r="BK268" s="224">
        <f>ROUND(I268*H268,2)</f>
        <v>0</v>
      </c>
      <c r="BL268" s="17" t="s">
        <v>149</v>
      </c>
      <c r="BM268" s="223" t="s">
        <v>733</v>
      </c>
    </row>
    <row r="269" spans="1:47" s="2" customFormat="1" ht="12">
      <c r="A269" s="38"/>
      <c r="B269" s="39"/>
      <c r="C269" s="40"/>
      <c r="D269" s="225" t="s">
        <v>151</v>
      </c>
      <c r="E269" s="40"/>
      <c r="F269" s="226" t="s">
        <v>443</v>
      </c>
      <c r="G269" s="40"/>
      <c r="H269" s="40"/>
      <c r="I269" s="227"/>
      <c r="J269" s="40"/>
      <c r="K269" s="40"/>
      <c r="L269" s="44"/>
      <c r="M269" s="228"/>
      <c r="N269" s="229"/>
      <c r="O269" s="84"/>
      <c r="P269" s="84"/>
      <c r="Q269" s="84"/>
      <c r="R269" s="84"/>
      <c r="S269" s="84"/>
      <c r="T269" s="85"/>
      <c r="U269" s="38"/>
      <c r="V269" s="38"/>
      <c r="W269" s="38"/>
      <c r="X269" s="38"/>
      <c r="Y269" s="38"/>
      <c r="Z269" s="38"/>
      <c r="AA269" s="38"/>
      <c r="AB269" s="38"/>
      <c r="AC269" s="38"/>
      <c r="AD269" s="38"/>
      <c r="AE269" s="38"/>
      <c r="AT269" s="17" t="s">
        <v>151</v>
      </c>
      <c r="AU269" s="17" t="s">
        <v>80</v>
      </c>
    </row>
    <row r="270" spans="1:47" s="2" customFormat="1" ht="12">
      <c r="A270" s="38"/>
      <c r="B270" s="39"/>
      <c r="C270" s="40"/>
      <c r="D270" s="225" t="s">
        <v>153</v>
      </c>
      <c r="E270" s="40"/>
      <c r="F270" s="230" t="s">
        <v>444</v>
      </c>
      <c r="G270" s="40"/>
      <c r="H270" s="40"/>
      <c r="I270" s="227"/>
      <c r="J270" s="40"/>
      <c r="K270" s="40"/>
      <c r="L270" s="44"/>
      <c r="M270" s="228"/>
      <c r="N270" s="229"/>
      <c r="O270" s="84"/>
      <c r="P270" s="84"/>
      <c r="Q270" s="84"/>
      <c r="R270" s="84"/>
      <c r="S270" s="84"/>
      <c r="T270" s="85"/>
      <c r="U270" s="38"/>
      <c r="V270" s="38"/>
      <c r="W270" s="38"/>
      <c r="X270" s="38"/>
      <c r="Y270" s="38"/>
      <c r="Z270" s="38"/>
      <c r="AA270" s="38"/>
      <c r="AB270" s="38"/>
      <c r="AC270" s="38"/>
      <c r="AD270" s="38"/>
      <c r="AE270" s="38"/>
      <c r="AT270" s="17" t="s">
        <v>153</v>
      </c>
      <c r="AU270" s="17" t="s">
        <v>80</v>
      </c>
    </row>
    <row r="271" spans="1:51" s="13" customFormat="1" ht="12">
      <c r="A271" s="13"/>
      <c r="B271" s="231"/>
      <c r="C271" s="232"/>
      <c r="D271" s="225" t="s">
        <v>172</v>
      </c>
      <c r="E271" s="233" t="s">
        <v>19</v>
      </c>
      <c r="F271" s="234" t="s">
        <v>732</v>
      </c>
      <c r="G271" s="232"/>
      <c r="H271" s="235">
        <v>50</v>
      </c>
      <c r="I271" s="236"/>
      <c r="J271" s="232"/>
      <c r="K271" s="232"/>
      <c r="L271" s="237"/>
      <c r="M271" s="238"/>
      <c r="N271" s="239"/>
      <c r="O271" s="239"/>
      <c r="P271" s="239"/>
      <c r="Q271" s="239"/>
      <c r="R271" s="239"/>
      <c r="S271" s="239"/>
      <c r="T271" s="240"/>
      <c r="U271" s="13"/>
      <c r="V271" s="13"/>
      <c r="W271" s="13"/>
      <c r="X271" s="13"/>
      <c r="Y271" s="13"/>
      <c r="Z271" s="13"/>
      <c r="AA271" s="13"/>
      <c r="AB271" s="13"/>
      <c r="AC271" s="13"/>
      <c r="AD271" s="13"/>
      <c r="AE271" s="13"/>
      <c r="AT271" s="241" t="s">
        <v>172</v>
      </c>
      <c r="AU271" s="241" t="s">
        <v>80</v>
      </c>
      <c r="AV271" s="13" t="s">
        <v>80</v>
      </c>
      <c r="AW271" s="13" t="s">
        <v>33</v>
      </c>
      <c r="AX271" s="13" t="s">
        <v>78</v>
      </c>
      <c r="AY271" s="241" t="s">
        <v>142</v>
      </c>
    </row>
    <row r="272" spans="1:63" s="12" customFormat="1" ht="22.8" customHeight="1">
      <c r="A272" s="12"/>
      <c r="B272" s="196"/>
      <c r="C272" s="197"/>
      <c r="D272" s="198" t="s">
        <v>70</v>
      </c>
      <c r="E272" s="210" t="s">
        <v>80</v>
      </c>
      <c r="F272" s="210" t="s">
        <v>445</v>
      </c>
      <c r="G272" s="197"/>
      <c r="H272" s="197"/>
      <c r="I272" s="200"/>
      <c r="J272" s="211">
        <f>BK272</f>
        <v>0</v>
      </c>
      <c r="K272" s="197"/>
      <c r="L272" s="202"/>
      <c r="M272" s="203"/>
      <c r="N272" s="204"/>
      <c r="O272" s="204"/>
      <c r="P272" s="205">
        <f>SUM(P273:P286)</f>
        <v>0</v>
      </c>
      <c r="Q272" s="204"/>
      <c r="R272" s="205">
        <f>SUM(R273:R286)</f>
        <v>520.6534282768</v>
      </c>
      <c r="S272" s="204"/>
      <c r="T272" s="206">
        <f>SUM(T273:T286)</f>
        <v>0</v>
      </c>
      <c r="U272" s="12"/>
      <c r="V272" s="12"/>
      <c r="W272" s="12"/>
      <c r="X272" s="12"/>
      <c r="Y272" s="12"/>
      <c r="Z272" s="12"/>
      <c r="AA272" s="12"/>
      <c r="AB272" s="12"/>
      <c r="AC272" s="12"/>
      <c r="AD272" s="12"/>
      <c r="AE272" s="12"/>
      <c r="AR272" s="207" t="s">
        <v>78</v>
      </c>
      <c r="AT272" s="208" t="s">
        <v>70</v>
      </c>
      <c r="AU272" s="208" t="s">
        <v>78</v>
      </c>
      <c r="AY272" s="207" t="s">
        <v>142</v>
      </c>
      <c r="BK272" s="209">
        <f>SUM(BK273:BK286)</f>
        <v>0</v>
      </c>
    </row>
    <row r="273" spans="1:65" s="2" customFormat="1" ht="24.15" customHeight="1">
      <c r="A273" s="38"/>
      <c r="B273" s="39"/>
      <c r="C273" s="212" t="s">
        <v>439</v>
      </c>
      <c r="D273" s="212" t="s">
        <v>144</v>
      </c>
      <c r="E273" s="213" t="s">
        <v>447</v>
      </c>
      <c r="F273" s="214" t="s">
        <v>448</v>
      </c>
      <c r="G273" s="215" t="s">
        <v>181</v>
      </c>
      <c r="H273" s="216">
        <v>254.6</v>
      </c>
      <c r="I273" s="217"/>
      <c r="J273" s="218">
        <f>ROUND(I273*H273,2)</f>
        <v>0</v>
      </c>
      <c r="K273" s="214" t="s">
        <v>148</v>
      </c>
      <c r="L273" s="44"/>
      <c r="M273" s="219" t="s">
        <v>19</v>
      </c>
      <c r="N273" s="220" t="s">
        <v>42</v>
      </c>
      <c r="O273" s="84"/>
      <c r="P273" s="221">
        <f>O273*H273</f>
        <v>0</v>
      </c>
      <c r="Q273" s="221">
        <v>1.9205</v>
      </c>
      <c r="R273" s="221">
        <f>Q273*H273</f>
        <v>488.95930000000004</v>
      </c>
      <c r="S273" s="221">
        <v>0</v>
      </c>
      <c r="T273" s="222">
        <f>S273*H273</f>
        <v>0</v>
      </c>
      <c r="U273" s="38"/>
      <c r="V273" s="38"/>
      <c r="W273" s="38"/>
      <c r="X273" s="38"/>
      <c r="Y273" s="38"/>
      <c r="Z273" s="38"/>
      <c r="AA273" s="38"/>
      <c r="AB273" s="38"/>
      <c r="AC273" s="38"/>
      <c r="AD273" s="38"/>
      <c r="AE273" s="38"/>
      <c r="AR273" s="223" t="s">
        <v>149</v>
      </c>
      <c r="AT273" s="223" t="s">
        <v>144</v>
      </c>
      <c r="AU273" s="223" t="s">
        <v>80</v>
      </c>
      <c r="AY273" s="17" t="s">
        <v>142</v>
      </c>
      <c r="BE273" s="224">
        <f>IF(N273="základní",J273,0)</f>
        <v>0</v>
      </c>
      <c r="BF273" s="224">
        <f>IF(N273="snížená",J273,0)</f>
        <v>0</v>
      </c>
      <c r="BG273" s="224">
        <f>IF(N273="zákl. přenesená",J273,0)</f>
        <v>0</v>
      </c>
      <c r="BH273" s="224">
        <f>IF(N273="sníž. přenesená",J273,0)</f>
        <v>0</v>
      </c>
      <c r="BI273" s="224">
        <f>IF(N273="nulová",J273,0)</f>
        <v>0</v>
      </c>
      <c r="BJ273" s="17" t="s">
        <v>78</v>
      </c>
      <c r="BK273" s="224">
        <f>ROUND(I273*H273,2)</f>
        <v>0</v>
      </c>
      <c r="BL273" s="17" t="s">
        <v>149</v>
      </c>
      <c r="BM273" s="223" t="s">
        <v>734</v>
      </c>
    </row>
    <row r="274" spans="1:47" s="2" customFormat="1" ht="12">
      <c r="A274" s="38"/>
      <c r="B274" s="39"/>
      <c r="C274" s="40"/>
      <c r="D274" s="225" t="s">
        <v>151</v>
      </c>
      <c r="E274" s="40"/>
      <c r="F274" s="226" t="s">
        <v>450</v>
      </c>
      <c r="G274" s="40"/>
      <c r="H274" s="40"/>
      <c r="I274" s="227"/>
      <c r="J274" s="40"/>
      <c r="K274" s="40"/>
      <c r="L274" s="44"/>
      <c r="M274" s="228"/>
      <c r="N274" s="229"/>
      <c r="O274" s="84"/>
      <c r="P274" s="84"/>
      <c r="Q274" s="84"/>
      <c r="R274" s="84"/>
      <c r="S274" s="84"/>
      <c r="T274" s="85"/>
      <c r="U274" s="38"/>
      <c r="V274" s="38"/>
      <c r="W274" s="38"/>
      <c r="X274" s="38"/>
      <c r="Y274" s="38"/>
      <c r="Z274" s="38"/>
      <c r="AA274" s="38"/>
      <c r="AB274" s="38"/>
      <c r="AC274" s="38"/>
      <c r="AD274" s="38"/>
      <c r="AE274" s="38"/>
      <c r="AT274" s="17" t="s">
        <v>151</v>
      </c>
      <c r="AU274" s="17" t="s">
        <v>80</v>
      </c>
    </row>
    <row r="275" spans="1:47" s="2" customFormat="1" ht="12">
      <c r="A275" s="38"/>
      <c r="B275" s="39"/>
      <c r="C275" s="40"/>
      <c r="D275" s="225" t="s">
        <v>153</v>
      </c>
      <c r="E275" s="40"/>
      <c r="F275" s="230" t="s">
        <v>451</v>
      </c>
      <c r="G275" s="40"/>
      <c r="H275" s="40"/>
      <c r="I275" s="227"/>
      <c r="J275" s="40"/>
      <c r="K275" s="40"/>
      <c r="L275" s="44"/>
      <c r="M275" s="228"/>
      <c r="N275" s="229"/>
      <c r="O275" s="84"/>
      <c r="P275" s="84"/>
      <c r="Q275" s="84"/>
      <c r="R275" s="84"/>
      <c r="S275" s="84"/>
      <c r="T275" s="85"/>
      <c r="U275" s="38"/>
      <c r="V275" s="38"/>
      <c r="W275" s="38"/>
      <c r="X275" s="38"/>
      <c r="Y275" s="38"/>
      <c r="Z275" s="38"/>
      <c r="AA275" s="38"/>
      <c r="AB275" s="38"/>
      <c r="AC275" s="38"/>
      <c r="AD275" s="38"/>
      <c r="AE275" s="38"/>
      <c r="AT275" s="17" t="s">
        <v>153</v>
      </c>
      <c r="AU275" s="17" t="s">
        <v>80</v>
      </c>
    </row>
    <row r="276" spans="1:51" s="13" customFormat="1" ht="12">
      <c r="A276" s="13"/>
      <c r="B276" s="231"/>
      <c r="C276" s="232"/>
      <c r="D276" s="225" t="s">
        <v>172</v>
      </c>
      <c r="E276" s="233" t="s">
        <v>19</v>
      </c>
      <c r="F276" s="234" t="s">
        <v>735</v>
      </c>
      <c r="G276" s="232"/>
      <c r="H276" s="235">
        <v>85</v>
      </c>
      <c r="I276" s="236"/>
      <c r="J276" s="232"/>
      <c r="K276" s="232"/>
      <c r="L276" s="237"/>
      <c r="M276" s="238"/>
      <c r="N276" s="239"/>
      <c r="O276" s="239"/>
      <c r="P276" s="239"/>
      <c r="Q276" s="239"/>
      <c r="R276" s="239"/>
      <c r="S276" s="239"/>
      <c r="T276" s="240"/>
      <c r="U276" s="13"/>
      <c r="V276" s="13"/>
      <c r="W276" s="13"/>
      <c r="X276" s="13"/>
      <c r="Y276" s="13"/>
      <c r="Z276" s="13"/>
      <c r="AA276" s="13"/>
      <c r="AB276" s="13"/>
      <c r="AC276" s="13"/>
      <c r="AD276" s="13"/>
      <c r="AE276" s="13"/>
      <c r="AT276" s="241" t="s">
        <v>172</v>
      </c>
      <c r="AU276" s="241" t="s">
        <v>80</v>
      </c>
      <c r="AV276" s="13" t="s">
        <v>80</v>
      </c>
      <c r="AW276" s="13" t="s">
        <v>33</v>
      </c>
      <c r="AX276" s="13" t="s">
        <v>71</v>
      </c>
      <c r="AY276" s="241" t="s">
        <v>142</v>
      </c>
    </row>
    <row r="277" spans="1:51" s="13" customFormat="1" ht="12">
      <c r="A277" s="13"/>
      <c r="B277" s="231"/>
      <c r="C277" s="232"/>
      <c r="D277" s="225" t="s">
        <v>172</v>
      </c>
      <c r="E277" s="233" t="s">
        <v>19</v>
      </c>
      <c r="F277" s="234" t="s">
        <v>736</v>
      </c>
      <c r="G277" s="232"/>
      <c r="H277" s="235">
        <v>169.6</v>
      </c>
      <c r="I277" s="236"/>
      <c r="J277" s="232"/>
      <c r="K277" s="232"/>
      <c r="L277" s="237"/>
      <c r="M277" s="238"/>
      <c r="N277" s="239"/>
      <c r="O277" s="239"/>
      <c r="P277" s="239"/>
      <c r="Q277" s="239"/>
      <c r="R277" s="239"/>
      <c r="S277" s="239"/>
      <c r="T277" s="240"/>
      <c r="U277" s="13"/>
      <c r="V277" s="13"/>
      <c r="W277" s="13"/>
      <c r="X277" s="13"/>
      <c r="Y277" s="13"/>
      <c r="Z277" s="13"/>
      <c r="AA277" s="13"/>
      <c r="AB277" s="13"/>
      <c r="AC277" s="13"/>
      <c r="AD277" s="13"/>
      <c r="AE277" s="13"/>
      <c r="AT277" s="241" t="s">
        <v>172</v>
      </c>
      <c r="AU277" s="241" t="s">
        <v>80</v>
      </c>
      <c r="AV277" s="13" t="s">
        <v>80</v>
      </c>
      <c r="AW277" s="13" t="s">
        <v>33</v>
      </c>
      <c r="AX277" s="13" t="s">
        <v>71</v>
      </c>
      <c r="AY277" s="241" t="s">
        <v>142</v>
      </c>
    </row>
    <row r="278" spans="1:51" s="14" customFormat="1" ht="12">
      <c r="A278" s="14"/>
      <c r="B278" s="242"/>
      <c r="C278" s="243"/>
      <c r="D278" s="225" t="s">
        <v>172</v>
      </c>
      <c r="E278" s="244" t="s">
        <v>19</v>
      </c>
      <c r="F278" s="245" t="s">
        <v>177</v>
      </c>
      <c r="G278" s="243"/>
      <c r="H278" s="246">
        <v>254.6</v>
      </c>
      <c r="I278" s="247"/>
      <c r="J278" s="243"/>
      <c r="K278" s="243"/>
      <c r="L278" s="248"/>
      <c r="M278" s="249"/>
      <c r="N278" s="250"/>
      <c r="O278" s="250"/>
      <c r="P278" s="250"/>
      <c r="Q278" s="250"/>
      <c r="R278" s="250"/>
      <c r="S278" s="250"/>
      <c r="T278" s="251"/>
      <c r="U278" s="14"/>
      <c r="V278" s="14"/>
      <c r="W278" s="14"/>
      <c r="X278" s="14"/>
      <c r="Y278" s="14"/>
      <c r="Z278" s="14"/>
      <c r="AA278" s="14"/>
      <c r="AB278" s="14"/>
      <c r="AC278" s="14"/>
      <c r="AD278" s="14"/>
      <c r="AE278" s="14"/>
      <c r="AT278" s="252" t="s">
        <v>172</v>
      </c>
      <c r="AU278" s="252" t="s">
        <v>80</v>
      </c>
      <c r="AV278" s="14" t="s">
        <v>149</v>
      </c>
      <c r="AW278" s="14" t="s">
        <v>33</v>
      </c>
      <c r="AX278" s="14" t="s">
        <v>78</v>
      </c>
      <c r="AY278" s="252" t="s">
        <v>142</v>
      </c>
    </row>
    <row r="279" spans="1:65" s="2" customFormat="1" ht="24.15" customHeight="1">
      <c r="A279" s="38"/>
      <c r="B279" s="39"/>
      <c r="C279" s="212" t="s">
        <v>446</v>
      </c>
      <c r="D279" s="212" t="s">
        <v>144</v>
      </c>
      <c r="E279" s="213" t="s">
        <v>455</v>
      </c>
      <c r="F279" s="214" t="s">
        <v>456</v>
      </c>
      <c r="G279" s="215" t="s">
        <v>181</v>
      </c>
      <c r="H279" s="216">
        <v>4.608</v>
      </c>
      <c r="I279" s="217"/>
      <c r="J279" s="218">
        <f>ROUND(I279*H279,2)</f>
        <v>0</v>
      </c>
      <c r="K279" s="214" t="s">
        <v>148</v>
      </c>
      <c r="L279" s="44"/>
      <c r="M279" s="219" t="s">
        <v>19</v>
      </c>
      <c r="N279" s="220" t="s">
        <v>42</v>
      </c>
      <c r="O279" s="84"/>
      <c r="P279" s="221">
        <f>O279*H279</f>
        <v>0</v>
      </c>
      <c r="Q279" s="221">
        <v>1.98</v>
      </c>
      <c r="R279" s="221">
        <f>Q279*H279</f>
        <v>9.12384</v>
      </c>
      <c r="S279" s="221">
        <v>0</v>
      </c>
      <c r="T279" s="222">
        <f>S279*H279</f>
        <v>0</v>
      </c>
      <c r="U279" s="38"/>
      <c r="V279" s="38"/>
      <c r="W279" s="38"/>
      <c r="X279" s="38"/>
      <c r="Y279" s="38"/>
      <c r="Z279" s="38"/>
      <c r="AA279" s="38"/>
      <c r="AB279" s="38"/>
      <c r="AC279" s="38"/>
      <c r="AD279" s="38"/>
      <c r="AE279" s="38"/>
      <c r="AR279" s="223" t="s">
        <v>149</v>
      </c>
      <c r="AT279" s="223" t="s">
        <v>144</v>
      </c>
      <c r="AU279" s="223" t="s">
        <v>80</v>
      </c>
      <c r="AY279" s="17" t="s">
        <v>142</v>
      </c>
      <c r="BE279" s="224">
        <f>IF(N279="základní",J279,0)</f>
        <v>0</v>
      </c>
      <c r="BF279" s="224">
        <f>IF(N279="snížená",J279,0)</f>
        <v>0</v>
      </c>
      <c r="BG279" s="224">
        <f>IF(N279="zákl. přenesená",J279,0)</f>
        <v>0</v>
      </c>
      <c r="BH279" s="224">
        <f>IF(N279="sníž. přenesená",J279,0)</f>
        <v>0</v>
      </c>
      <c r="BI279" s="224">
        <f>IF(N279="nulová",J279,0)</f>
        <v>0</v>
      </c>
      <c r="BJ279" s="17" t="s">
        <v>78</v>
      </c>
      <c r="BK279" s="224">
        <f>ROUND(I279*H279,2)</f>
        <v>0</v>
      </c>
      <c r="BL279" s="17" t="s">
        <v>149</v>
      </c>
      <c r="BM279" s="223" t="s">
        <v>737</v>
      </c>
    </row>
    <row r="280" spans="1:47" s="2" customFormat="1" ht="12">
      <c r="A280" s="38"/>
      <c r="B280" s="39"/>
      <c r="C280" s="40"/>
      <c r="D280" s="225" t="s">
        <v>151</v>
      </c>
      <c r="E280" s="40"/>
      <c r="F280" s="226" t="s">
        <v>458</v>
      </c>
      <c r="G280" s="40"/>
      <c r="H280" s="40"/>
      <c r="I280" s="227"/>
      <c r="J280" s="40"/>
      <c r="K280" s="40"/>
      <c r="L280" s="44"/>
      <c r="M280" s="228"/>
      <c r="N280" s="229"/>
      <c r="O280" s="84"/>
      <c r="P280" s="84"/>
      <c r="Q280" s="84"/>
      <c r="R280" s="84"/>
      <c r="S280" s="84"/>
      <c r="T280" s="85"/>
      <c r="U280" s="38"/>
      <c r="V280" s="38"/>
      <c r="W280" s="38"/>
      <c r="X280" s="38"/>
      <c r="Y280" s="38"/>
      <c r="Z280" s="38"/>
      <c r="AA280" s="38"/>
      <c r="AB280" s="38"/>
      <c r="AC280" s="38"/>
      <c r="AD280" s="38"/>
      <c r="AE280" s="38"/>
      <c r="AT280" s="17" t="s">
        <v>151</v>
      </c>
      <c r="AU280" s="17" t="s">
        <v>80</v>
      </c>
    </row>
    <row r="281" spans="1:47" s="2" customFormat="1" ht="12">
      <c r="A281" s="38"/>
      <c r="B281" s="39"/>
      <c r="C281" s="40"/>
      <c r="D281" s="225" t="s">
        <v>153</v>
      </c>
      <c r="E281" s="40"/>
      <c r="F281" s="230" t="s">
        <v>459</v>
      </c>
      <c r="G281" s="40"/>
      <c r="H281" s="40"/>
      <c r="I281" s="227"/>
      <c r="J281" s="40"/>
      <c r="K281" s="40"/>
      <c r="L281" s="44"/>
      <c r="M281" s="228"/>
      <c r="N281" s="229"/>
      <c r="O281" s="84"/>
      <c r="P281" s="84"/>
      <c r="Q281" s="84"/>
      <c r="R281" s="84"/>
      <c r="S281" s="84"/>
      <c r="T281" s="85"/>
      <c r="U281" s="38"/>
      <c r="V281" s="38"/>
      <c r="W281" s="38"/>
      <c r="X281" s="38"/>
      <c r="Y281" s="38"/>
      <c r="Z281" s="38"/>
      <c r="AA281" s="38"/>
      <c r="AB281" s="38"/>
      <c r="AC281" s="38"/>
      <c r="AD281" s="38"/>
      <c r="AE281" s="38"/>
      <c r="AT281" s="17" t="s">
        <v>153</v>
      </c>
      <c r="AU281" s="17" t="s">
        <v>80</v>
      </c>
    </row>
    <row r="282" spans="1:51" s="13" customFormat="1" ht="12">
      <c r="A282" s="13"/>
      <c r="B282" s="231"/>
      <c r="C282" s="232"/>
      <c r="D282" s="225" t="s">
        <v>172</v>
      </c>
      <c r="E282" s="233" t="s">
        <v>19</v>
      </c>
      <c r="F282" s="234" t="s">
        <v>738</v>
      </c>
      <c r="G282" s="232"/>
      <c r="H282" s="235">
        <v>4.608</v>
      </c>
      <c r="I282" s="236"/>
      <c r="J282" s="232"/>
      <c r="K282" s="232"/>
      <c r="L282" s="237"/>
      <c r="M282" s="238"/>
      <c r="N282" s="239"/>
      <c r="O282" s="239"/>
      <c r="P282" s="239"/>
      <c r="Q282" s="239"/>
      <c r="R282" s="239"/>
      <c r="S282" s="239"/>
      <c r="T282" s="240"/>
      <c r="U282" s="13"/>
      <c r="V282" s="13"/>
      <c r="W282" s="13"/>
      <c r="X282" s="13"/>
      <c r="Y282" s="13"/>
      <c r="Z282" s="13"/>
      <c r="AA282" s="13"/>
      <c r="AB282" s="13"/>
      <c r="AC282" s="13"/>
      <c r="AD282" s="13"/>
      <c r="AE282" s="13"/>
      <c r="AT282" s="241" t="s">
        <v>172</v>
      </c>
      <c r="AU282" s="241" t="s">
        <v>80</v>
      </c>
      <c r="AV282" s="13" t="s">
        <v>80</v>
      </c>
      <c r="AW282" s="13" t="s">
        <v>33</v>
      </c>
      <c r="AX282" s="13" t="s">
        <v>78</v>
      </c>
      <c r="AY282" s="241" t="s">
        <v>142</v>
      </c>
    </row>
    <row r="283" spans="1:65" s="2" customFormat="1" ht="14.4" customHeight="1">
      <c r="A283" s="38"/>
      <c r="B283" s="39"/>
      <c r="C283" s="212" t="s">
        <v>454</v>
      </c>
      <c r="D283" s="212" t="s">
        <v>144</v>
      </c>
      <c r="E283" s="213" t="s">
        <v>462</v>
      </c>
      <c r="F283" s="214" t="s">
        <v>463</v>
      </c>
      <c r="G283" s="215" t="s">
        <v>181</v>
      </c>
      <c r="H283" s="216">
        <v>9.2</v>
      </c>
      <c r="I283" s="217"/>
      <c r="J283" s="218">
        <f>ROUND(I283*H283,2)</f>
        <v>0</v>
      </c>
      <c r="K283" s="214" t="s">
        <v>148</v>
      </c>
      <c r="L283" s="44"/>
      <c r="M283" s="219" t="s">
        <v>19</v>
      </c>
      <c r="N283" s="220" t="s">
        <v>42</v>
      </c>
      <c r="O283" s="84"/>
      <c r="P283" s="221">
        <f>O283*H283</f>
        <v>0</v>
      </c>
      <c r="Q283" s="221">
        <v>2.453292204</v>
      </c>
      <c r="R283" s="221">
        <f>Q283*H283</f>
        <v>22.570288276799996</v>
      </c>
      <c r="S283" s="221">
        <v>0</v>
      </c>
      <c r="T283" s="222">
        <f>S283*H283</f>
        <v>0</v>
      </c>
      <c r="U283" s="38"/>
      <c r="V283" s="38"/>
      <c r="W283" s="38"/>
      <c r="X283" s="38"/>
      <c r="Y283" s="38"/>
      <c r="Z283" s="38"/>
      <c r="AA283" s="38"/>
      <c r="AB283" s="38"/>
      <c r="AC283" s="38"/>
      <c r="AD283" s="38"/>
      <c r="AE283" s="38"/>
      <c r="AR283" s="223" t="s">
        <v>149</v>
      </c>
      <c r="AT283" s="223" t="s">
        <v>144</v>
      </c>
      <c r="AU283" s="223" t="s">
        <v>80</v>
      </c>
      <c r="AY283" s="17" t="s">
        <v>142</v>
      </c>
      <c r="BE283" s="224">
        <f>IF(N283="základní",J283,0)</f>
        <v>0</v>
      </c>
      <c r="BF283" s="224">
        <f>IF(N283="snížená",J283,0)</f>
        <v>0</v>
      </c>
      <c r="BG283" s="224">
        <f>IF(N283="zákl. přenesená",J283,0)</f>
        <v>0</v>
      </c>
      <c r="BH283" s="224">
        <f>IF(N283="sníž. přenesená",J283,0)</f>
        <v>0</v>
      </c>
      <c r="BI283" s="224">
        <f>IF(N283="nulová",J283,0)</f>
        <v>0</v>
      </c>
      <c r="BJ283" s="17" t="s">
        <v>78</v>
      </c>
      <c r="BK283" s="224">
        <f>ROUND(I283*H283,2)</f>
        <v>0</v>
      </c>
      <c r="BL283" s="17" t="s">
        <v>149</v>
      </c>
      <c r="BM283" s="223" t="s">
        <v>739</v>
      </c>
    </row>
    <row r="284" spans="1:47" s="2" customFormat="1" ht="12">
      <c r="A284" s="38"/>
      <c r="B284" s="39"/>
      <c r="C284" s="40"/>
      <c r="D284" s="225" t="s">
        <v>151</v>
      </c>
      <c r="E284" s="40"/>
      <c r="F284" s="226" t="s">
        <v>465</v>
      </c>
      <c r="G284" s="40"/>
      <c r="H284" s="40"/>
      <c r="I284" s="227"/>
      <c r="J284" s="40"/>
      <c r="K284" s="40"/>
      <c r="L284" s="44"/>
      <c r="M284" s="228"/>
      <c r="N284" s="229"/>
      <c r="O284" s="84"/>
      <c r="P284" s="84"/>
      <c r="Q284" s="84"/>
      <c r="R284" s="84"/>
      <c r="S284" s="84"/>
      <c r="T284" s="85"/>
      <c r="U284" s="38"/>
      <c r="V284" s="38"/>
      <c r="W284" s="38"/>
      <c r="X284" s="38"/>
      <c r="Y284" s="38"/>
      <c r="Z284" s="38"/>
      <c r="AA284" s="38"/>
      <c r="AB284" s="38"/>
      <c r="AC284" s="38"/>
      <c r="AD284" s="38"/>
      <c r="AE284" s="38"/>
      <c r="AT284" s="17" t="s">
        <v>151</v>
      </c>
      <c r="AU284" s="17" t="s">
        <v>80</v>
      </c>
    </row>
    <row r="285" spans="1:47" s="2" customFormat="1" ht="12">
      <c r="A285" s="38"/>
      <c r="B285" s="39"/>
      <c r="C285" s="40"/>
      <c r="D285" s="225" t="s">
        <v>153</v>
      </c>
      <c r="E285" s="40"/>
      <c r="F285" s="230" t="s">
        <v>466</v>
      </c>
      <c r="G285" s="40"/>
      <c r="H285" s="40"/>
      <c r="I285" s="227"/>
      <c r="J285" s="40"/>
      <c r="K285" s="40"/>
      <c r="L285" s="44"/>
      <c r="M285" s="228"/>
      <c r="N285" s="229"/>
      <c r="O285" s="84"/>
      <c r="P285" s="84"/>
      <c r="Q285" s="84"/>
      <c r="R285" s="84"/>
      <c r="S285" s="84"/>
      <c r="T285" s="85"/>
      <c r="U285" s="38"/>
      <c r="V285" s="38"/>
      <c r="W285" s="38"/>
      <c r="X285" s="38"/>
      <c r="Y285" s="38"/>
      <c r="Z285" s="38"/>
      <c r="AA285" s="38"/>
      <c r="AB285" s="38"/>
      <c r="AC285" s="38"/>
      <c r="AD285" s="38"/>
      <c r="AE285" s="38"/>
      <c r="AT285" s="17" t="s">
        <v>153</v>
      </c>
      <c r="AU285" s="17" t="s">
        <v>80</v>
      </c>
    </row>
    <row r="286" spans="1:51" s="13" customFormat="1" ht="12">
      <c r="A286" s="13"/>
      <c r="B286" s="231"/>
      <c r="C286" s="232"/>
      <c r="D286" s="225" t="s">
        <v>172</v>
      </c>
      <c r="E286" s="233" t="s">
        <v>19</v>
      </c>
      <c r="F286" s="234" t="s">
        <v>740</v>
      </c>
      <c r="G286" s="232"/>
      <c r="H286" s="235">
        <v>9.2</v>
      </c>
      <c r="I286" s="236"/>
      <c r="J286" s="232"/>
      <c r="K286" s="232"/>
      <c r="L286" s="237"/>
      <c r="M286" s="238"/>
      <c r="N286" s="239"/>
      <c r="O286" s="239"/>
      <c r="P286" s="239"/>
      <c r="Q286" s="239"/>
      <c r="R286" s="239"/>
      <c r="S286" s="239"/>
      <c r="T286" s="240"/>
      <c r="U286" s="13"/>
      <c r="V286" s="13"/>
      <c r="W286" s="13"/>
      <c r="X286" s="13"/>
      <c r="Y286" s="13"/>
      <c r="Z286" s="13"/>
      <c r="AA286" s="13"/>
      <c r="AB286" s="13"/>
      <c r="AC286" s="13"/>
      <c r="AD286" s="13"/>
      <c r="AE286" s="13"/>
      <c r="AT286" s="241" t="s">
        <v>172</v>
      </c>
      <c r="AU286" s="241" t="s">
        <v>80</v>
      </c>
      <c r="AV286" s="13" t="s">
        <v>80</v>
      </c>
      <c r="AW286" s="13" t="s">
        <v>33</v>
      </c>
      <c r="AX286" s="13" t="s">
        <v>78</v>
      </c>
      <c r="AY286" s="241" t="s">
        <v>142</v>
      </c>
    </row>
    <row r="287" spans="1:63" s="12" customFormat="1" ht="22.8" customHeight="1">
      <c r="A287" s="12"/>
      <c r="B287" s="196"/>
      <c r="C287" s="197"/>
      <c r="D287" s="198" t="s">
        <v>70</v>
      </c>
      <c r="E287" s="210" t="s">
        <v>161</v>
      </c>
      <c r="F287" s="210" t="s">
        <v>467</v>
      </c>
      <c r="G287" s="197"/>
      <c r="H287" s="197"/>
      <c r="I287" s="200"/>
      <c r="J287" s="211">
        <f>BK287</f>
        <v>0</v>
      </c>
      <c r="K287" s="197"/>
      <c r="L287" s="202"/>
      <c r="M287" s="203"/>
      <c r="N287" s="204"/>
      <c r="O287" s="204"/>
      <c r="P287" s="205">
        <f>SUM(P288:P294)</f>
        <v>0</v>
      </c>
      <c r="Q287" s="204"/>
      <c r="R287" s="205">
        <f>SUM(R288:R294)</f>
        <v>16.305260999999998</v>
      </c>
      <c r="S287" s="204"/>
      <c r="T287" s="206">
        <f>SUM(T288:T294)</f>
        <v>0</v>
      </c>
      <c r="U287" s="12"/>
      <c r="V287" s="12"/>
      <c r="W287" s="12"/>
      <c r="X287" s="12"/>
      <c r="Y287" s="12"/>
      <c r="Z287" s="12"/>
      <c r="AA287" s="12"/>
      <c r="AB287" s="12"/>
      <c r="AC287" s="12"/>
      <c r="AD287" s="12"/>
      <c r="AE287" s="12"/>
      <c r="AR287" s="207" t="s">
        <v>78</v>
      </c>
      <c r="AT287" s="208" t="s">
        <v>70</v>
      </c>
      <c r="AU287" s="208" t="s">
        <v>78</v>
      </c>
      <c r="AY287" s="207" t="s">
        <v>142</v>
      </c>
      <c r="BK287" s="209">
        <f>SUM(BK288:BK294)</f>
        <v>0</v>
      </c>
    </row>
    <row r="288" spans="1:65" s="2" customFormat="1" ht="24.15" customHeight="1">
      <c r="A288" s="38"/>
      <c r="B288" s="39"/>
      <c r="C288" s="212" t="s">
        <v>461</v>
      </c>
      <c r="D288" s="212" t="s">
        <v>144</v>
      </c>
      <c r="E288" s="213" t="s">
        <v>469</v>
      </c>
      <c r="F288" s="214" t="s">
        <v>470</v>
      </c>
      <c r="G288" s="215" t="s">
        <v>471</v>
      </c>
      <c r="H288" s="216">
        <v>2201</v>
      </c>
      <c r="I288" s="217"/>
      <c r="J288" s="218">
        <f>ROUND(I288*H288,2)</f>
        <v>0</v>
      </c>
      <c r="K288" s="214" t="s">
        <v>148</v>
      </c>
      <c r="L288" s="44"/>
      <c r="M288" s="219" t="s">
        <v>19</v>
      </c>
      <c r="N288" s="220" t="s">
        <v>42</v>
      </c>
      <c r="O288" s="84"/>
      <c r="P288" s="221">
        <f>O288*H288</f>
        <v>0</v>
      </c>
      <c r="Q288" s="221">
        <v>0.006195</v>
      </c>
      <c r="R288" s="221">
        <f>Q288*H288</f>
        <v>13.635195</v>
      </c>
      <c r="S288" s="221">
        <v>0</v>
      </c>
      <c r="T288" s="222">
        <f>S288*H288</f>
        <v>0</v>
      </c>
      <c r="U288" s="38"/>
      <c r="V288" s="38"/>
      <c r="W288" s="38"/>
      <c r="X288" s="38"/>
      <c r="Y288" s="38"/>
      <c r="Z288" s="38"/>
      <c r="AA288" s="38"/>
      <c r="AB288" s="38"/>
      <c r="AC288" s="38"/>
      <c r="AD288" s="38"/>
      <c r="AE288" s="38"/>
      <c r="AR288" s="223" t="s">
        <v>149</v>
      </c>
      <c r="AT288" s="223" t="s">
        <v>144</v>
      </c>
      <c r="AU288" s="223" t="s">
        <v>80</v>
      </c>
      <c r="AY288" s="17" t="s">
        <v>142</v>
      </c>
      <c r="BE288" s="224">
        <f>IF(N288="základní",J288,0)</f>
        <v>0</v>
      </c>
      <c r="BF288" s="224">
        <f>IF(N288="snížená",J288,0)</f>
        <v>0</v>
      </c>
      <c r="BG288" s="224">
        <f>IF(N288="zákl. přenesená",J288,0)</f>
        <v>0</v>
      </c>
      <c r="BH288" s="224">
        <f>IF(N288="sníž. přenesená",J288,0)</f>
        <v>0</v>
      </c>
      <c r="BI288" s="224">
        <f>IF(N288="nulová",J288,0)</f>
        <v>0</v>
      </c>
      <c r="BJ288" s="17" t="s">
        <v>78</v>
      </c>
      <c r="BK288" s="224">
        <f>ROUND(I288*H288,2)</f>
        <v>0</v>
      </c>
      <c r="BL288" s="17" t="s">
        <v>149</v>
      </c>
      <c r="BM288" s="223" t="s">
        <v>741</v>
      </c>
    </row>
    <row r="289" spans="1:47" s="2" customFormat="1" ht="12">
      <c r="A289" s="38"/>
      <c r="B289" s="39"/>
      <c r="C289" s="40"/>
      <c r="D289" s="225" t="s">
        <v>151</v>
      </c>
      <c r="E289" s="40"/>
      <c r="F289" s="226" t="s">
        <v>473</v>
      </c>
      <c r="G289" s="40"/>
      <c r="H289" s="40"/>
      <c r="I289" s="227"/>
      <c r="J289" s="40"/>
      <c r="K289" s="40"/>
      <c r="L289" s="44"/>
      <c r="M289" s="228"/>
      <c r="N289" s="229"/>
      <c r="O289" s="84"/>
      <c r="P289" s="84"/>
      <c r="Q289" s="84"/>
      <c r="R289" s="84"/>
      <c r="S289" s="84"/>
      <c r="T289" s="85"/>
      <c r="U289" s="38"/>
      <c r="V289" s="38"/>
      <c r="W289" s="38"/>
      <c r="X289" s="38"/>
      <c r="Y289" s="38"/>
      <c r="Z289" s="38"/>
      <c r="AA289" s="38"/>
      <c r="AB289" s="38"/>
      <c r="AC289" s="38"/>
      <c r="AD289" s="38"/>
      <c r="AE289" s="38"/>
      <c r="AT289" s="17" t="s">
        <v>151</v>
      </c>
      <c r="AU289" s="17" t="s">
        <v>80</v>
      </c>
    </row>
    <row r="290" spans="1:47" s="2" customFormat="1" ht="12">
      <c r="A290" s="38"/>
      <c r="B290" s="39"/>
      <c r="C290" s="40"/>
      <c r="D290" s="225" t="s">
        <v>153</v>
      </c>
      <c r="E290" s="40"/>
      <c r="F290" s="230" t="s">
        <v>474</v>
      </c>
      <c r="G290" s="40"/>
      <c r="H290" s="40"/>
      <c r="I290" s="227"/>
      <c r="J290" s="40"/>
      <c r="K290" s="40"/>
      <c r="L290" s="44"/>
      <c r="M290" s="228"/>
      <c r="N290" s="229"/>
      <c r="O290" s="84"/>
      <c r="P290" s="84"/>
      <c r="Q290" s="84"/>
      <c r="R290" s="84"/>
      <c r="S290" s="84"/>
      <c r="T290" s="85"/>
      <c r="U290" s="38"/>
      <c r="V290" s="38"/>
      <c r="W290" s="38"/>
      <c r="X290" s="38"/>
      <c r="Y290" s="38"/>
      <c r="Z290" s="38"/>
      <c r="AA290" s="38"/>
      <c r="AB290" s="38"/>
      <c r="AC290" s="38"/>
      <c r="AD290" s="38"/>
      <c r="AE290" s="38"/>
      <c r="AT290" s="17" t="s">
        <v>153</v>
      </c>
      <c r="AU290" s="17" t="s">
        <v>80</v>
      </c>
    </row>
    <row r="291" spans="1:65" s="2" customFormat="1" ht="14.4" customHeight="1">
      <c r="A291" s="38"/>
      <c r="B291" s="39"/>
      <c r="C291" s="212" t="s">
        <v>468</v>
      </c>
      <c r="D291" s="212" t="s">
        <v>144</v>
      </c>
      <c r="E291" s="213" t="s">
        <v>476</v>
      </c>
      <c r="F291" s="214" t="s">
        <v>477</v>
      </c>
      <c r="G291" s="215" t="s">
        <v>471</v>
      </c>
      <c r="H291" s="216">
        <v>36</v>
      </c>
      <c r="I291" s="217"/>
      <c r="J291" s="218">
        <f>ROUND(I291*H291,2)</f>
        <v>0</v>
      </c>
      <c r="K291" s="214" t="s">
        <v>148</v>
      </c>
      <c r="L291" s="44"/>
      <c r="M291" s="219" t="s">
        <v>19</v>
      </c>
      <c r="N291" s="220" t="s">
        <v>42</v>
      </c>
      <c r="O291" s="84"/>
      <c r="P291" s="221">
        <f>O291*H291</f>
        <v>0</v>
      </c>
      <c r="Q291" s="221">
        <v>0.0741685</v>
      </c>
      <c r="R291" s="221">
        <f>Q291*H291</f>
        <v>2.670066</v>
      </c>
      <c r="S291" s="221">
        <v>0</v>
      </c>
      <c r="T291" s="222">
        <f>S291*H291</f>
        <v>0</v>
      </c>
      <c r="U291" s="38"/>
      <c r="V291" s="38"/>
      <c r="W291" s="38"/>
      <c r="X291" s="38"/>
      <c r="Y291" s="38"/>
      <c r="Z291" s="38"/>
      <c r="AA291" s="38"/>
      <c r="AB291" s="38"/>
      <c r="AC291" s="38"/>
      <c r="AD291" s="38"/>
      <c r="AE291" s="38"/>
      <c r="AR291" s="223" t="s">
        <v>149</v>
      </c>
      <c r="AT291" s="223" t="s">
        <v>144</v>
      </c>
      <c r="AU291" s="223" t="s">
        <v>80</v>
      </c>
      <c r="AY291" s="17" t="s">
        <v>142</v>
      </c>
      <c r="BE291" s="224">
        <f>IF(N291="základní",J291,0)</f>
        <v>0</v>
      </c>
      <c r="BF291" s="224">
        <f>IF(N291="snížená",J291,0)</f>
        <v>0</v>
      </c>
      <c r="BG291" s="224">
        <f>IF(N291="zákl. přenesená",J291,0)</f>
        <v>0</v>
      </c>
      <c r="BH291" s="224">
        <f>IF(N291="sníž. přenesená",J291,0)</f>
        <v>0</v>
      </c>
      <c r="BI291" s="224">
        <f>IF(N291="nulová",J291,0)</f>
        <v>0</v>
      </c>
      <c r="BJ291" s="17" t="s">
        <v>78</v>
      </c>
      <c r="BK291" s="224">
        <f>ROUND(I291*H291,2)</f>
        <v>0</v>
      </c>
      <c r="BL291" s="17" t="s">
        <v>149</v>
      </c>
      <c r="BM291" s="223" t="s">
        <v>742</v>
      </c>
    </row>
    <row r="292" spans="1:47" s="2" customFormat="1" ht="12">
      <c r="A292" s="38"/>
      <c r="B292" s="39"/>
      <c r="C292" s="40"/>
      <c r="D292" s="225" t="s">
        <v>151</v>
      </c>
      <c r="E292" s="40"/>
      <c r="F292" s="226" t="s">
        <v>479</v>
      </c>
      <c r="G292" s="40"/>
      <c r="H292" s="40"/>
      <c r="I292" s="227"/>
      <c r="J292" s="40"/>
      <c r="K292" s="40"/>
      <c r="L292" s="44"/>
      <c r="M292" s="228"/>
      <c r="N292" s="229"/>
      <c r="O292" s="84"/>
      <c r="P292" s="84"/>
      <c r="Q292" s="84"/>
      <c r="R292" s="84"/>
      <c r="S292" s="84"/>
      <c r="T292" s="85"/>
      <c r="U292" s="38"/>
      <c r="V292" s="38"/>
      <c r="W292" s="38"/>
      <c r="X292" s="38"/>
      <c r="Y292" s="38"/>
      <c r="Z292" s="38"/>
      <c r="AA292" s="38"/>
      <c r="AB292" s="38"/>
      <c r="AC292" s="38"/>
      <c r="AD292" s="38"/>
      <c r="AE292" s="38"/>
      <c r="AT292" s="17" t="s">
        <v>151</v>
      </c>
      <c r="AU292" s="17" t="s">
        <v>80</v>
      </c>
    </row>
    <row r="293" spans="1:47" s="2" customFormat="1" ht="12">
      <c r="A293" s="38"/>
      <c r="B293" s="39"/>
      <c r="C293" s="40"/>
      <c r="D293" s="225" t="s">
        <v>153</v>
      </c>
      <c r="E293" s="40"/>
      <c r="F293" s="230" t="s">
        <v>474</v>
      </c>
      <c r="G293" s="40"/>
      <c r="H293" s="40"/>
      <c r="I293" s="227"/>
      <c r="J293" s="40"/>
      <c r="K293" s="40"/>
      <c r="L293" s="44"/>
      <c r="M293" s="228"/>
      <c r="N293" s="229"/>
      <c r="O293" s="84"/>
      <c r="P293" s="84"/>
      <c r="Q293" s="84"/>
      <c r="R293" s="84"/>
      <c r="S293" s="84"/>
      <c r="T293" s="85"/>
      <c r="U293" s="38"/>
      <c r="V293" s="38"/>
      <c r="W293" s="38"/>
      <c r="X293" s="38"/>
      <c r="Y293" s="38"/>
      <c r="Z293" s="38"/>
      <c r="AA293" s="38"/>
      <c r="AB293" s="38"/>
      <c r="AC293" s="38"/>
      <c r="AD293" s="38"/>
      <c r="AE293" s="38"/>
      <c r="AT293" s="17" t="s">
        <v>153</v>
      </c>
      <c r="AU293" s="17" t="s">
        <v>80</v>
      </c>
    </row>
    <row r="294" spans="1:51" s="13" customFormat="1" ht="12">
      <c r="A294" s="13"/>
      <c r="B294" s="231"/>
      <c r="C294" s="232"/>
      <c r="D294" s="225" t="s">
        <v>172</v>
      </c>
      <c r="E294" s="233" t="s">
        <v>19</v>
      </c>
      <c r="F294" s="234" t="s">
        <v>743</v>
      </c>
      <c r="G294" s="232"/>
      <c r="H294" s="235">
        <v>36</v>
      </c>
      <c r="I294" s="236"/>
      <c r="J294" s="232"/>
      <c r="K294" s="232"/>
      <c r="L294" s="237"/>
      <c r="M294" s="238"/>
      <c r="N294" s="239"/>
      <c r="O294" s="239"/>
      <c r="P294" s="239"/>
      <c r="Q294" s="239"/>
      <c r="R294" s="239"/>
      <c r="S294" s="239"/>
      <c r="T294" s="240"/>
      <c r="U294" s="13"/>
      <c r="V294" s="13"/>
      <c r="W294" s="13"/>
      <c r="X294" s="13"/>
      <c r="Y294" s="13"/>
      <c r="Z294" s="13"/>
      <c r="AA294" s="13"/>
      <c r="AB294" s="13"/>
      <c r="AC294" s="13"/>
      <c r="AD294" s="13"/>
      <c r="AE294" s="13"/>
      <c r="AT294" s="241" t="s">
        <v>172</v>
      </c>
      <c r="AU294" s="241" t="s">
        <v>80</v>
      </c>
      <c r="AV294" s="13" t="s">
        <v>80</v>
      </c>
      <c r="AW294" s="13" t="s">
        <v>33</v>
      </c>
      <c r="AX294" s="13" t="s">
        <v>78</v>
      </c>
      <c r="AY294" s="241" t="s">
        <v>142</v>
      </c>
    </row>
    <row r="295" spans="1:63" s="12" customFormat="1" ht="22.8" customHeight="1">
      <c r="A295" s="12"/>
      <c r="B295" s="196"/>
      <c r="C295" s="197"/>
      <c r="D295" s="198" t="s">
        <v>70</v>
      </c>
      <c r="E295" s="210" t="s">
        <v>178</v>
      </c>
      <c r="F295" s="210" t="s">
        <v>487</v>
      </c>
      <c r="G295" s="197"/>
      <c r="H295" s="197"/>
      <c r="I295" s="200"/>
      <c r="J295" s="211">
        <f>BK295</f>
        <v>0</v>
      </c>
      <c r="K295" s="197"/>
      <c r="L295" s="202"/>
      <c r="M295" s="203"/>
      <c r="N295" s="204"/>
      <c r="O295" s="204"/>
      <c r="P295" s="205">
        <f>SUM(P296:P334)</f>
        <v>0</v>
      </c>
      <c r="Q295" s="204"/>
      <c r="R295" s="205">
        <f>SUM(R296:R334)</f>
        <v>8369.771805000002</v>
      </c>
      <c r="S295" s="204"/>
      <c r="T295" s="206">
        <f>SUM(T296:T334)</f>
        <v>0</v>
      </c>
      <c r="U295" s="12"/>
      <c r="V295" s="12"/>
      <c r="W295" s="12"/>
      <c r="X295" s="12"/>
      <c r="Y295" s="12"/>
      <c r="Z295" s="12"/>
      <c r="AA295" s="12"/>
      <c r="AB295" s="12"/>
      <c r="AC295" s="12"/>
      <c r="AD295" s="12"/>
      <c r="AE295" s="12"/>
      <c r="AR295" s="207" t="s">
        <v>78</v>
      </c>
      <c r="AT295" s="208" t="s">
        <v>70</v>
      </c>
      <c r="AU295" s="208" t="s">
        <v>78</v>
      </c>
      <c r="AY295" s="207" t="s">
        <v>142</v>
      </c>
      <c r="BK295" s="209">
        <f>SUM(BK296:BK334)</f>
        <v>0</v>
      </c>
    </row>
    <row r="296" spans="1:65" s="2" customFormat="1" ht="14.4" customHeight="1">
      <c r="A296" s="38"/>
      <c r="B296" s="39"/>
      <c r="C296" s="253" t="s">
        <v>475</v>
      </c>
      <c r="D296" s="253" t="s">
        <v>275</v>
      </c>
      <c r="E296" s="254" t="s">
        <v>489</v>
      </c>
      <c r="F296" s="255" t="s">
        <v>490</v>
      </c>
      <c r="G296" s="256" t="s">
        <v>248</v>
      </c>
      <c r="H296" s="257">
        <v>67.284</v>
      </c>
      <c r="I296" s="258"/>
      <c r="J296" s="259">
        <f>ROUND(I296*H296,2)</f>
        <v>0</v>
      </c>
      <c r="K296" s="255" t="s">
        <v>148</v>
      </c>
      <c r="L296" s="260"/>
      <c r="M296" s="261" t="s">
        <v>19</v>
      </c>
      <c r="N296" s="262" t="s">
        <v>42</v>
      </c>
      <c r="O296" s="84"/>
      <c r="P296" s="221">
        <f>O296*H296</f>
        <v>0</v>
      </c>
      <c r="Q296" s="221">
        <v>1</v>
      </c>
      <c r="R296" s="221">
        <f>Q296*H296</f>
        <v>67.284</v>
      </c>
      <c r="S296" s="221">
        <v>0</v>
      </c>
      <c r="T296" s="222">
        <f>S296*H296</f>
        <v>0</v>
      </c>
      <c r="U296" s="38"/>
      <c r="V296" s="38"/>
      <c r="W296" s="38"/>
      <c r="X296" s="38"/>
      <c r="Y296" s="38"/>
      <c r="Z296" s="38"/>
      <c r="AA296" s="38"/>
      <c r="AB296" s="38"/>
      <c r="AC296" s="38"/>
      <c r="AD296" s="38"/>
      <c r="AE296" s="38"/>
      <c r="AR296" s="223" t="s">
        <v>201</v>
      </c>
      <c r="AT296" s="223" t="s">
        <v>275</v>
      </c>
      <c r="AU296" s="223" t="s">
        <v>80</v>
      </c>
      <c r="AY296" s="17" t="s">
        <v>142</v>
      </c>
      <c r="BE296" s="224">
        <f>IF(N296="základní",J296,0)</f>
        <v>0</v>
      </c>
      <c r="BF296" s="224">
        <f>IF(N296="snížená",J296,0)</f>
        <v>0</v>
      </c>
      <c r="BG296" s="224">
        <f>IF(N296="zákl. přenesená",J296,0)</f>
        <v>0</v>
      </c>
      <c r="BH296" s="224">
        <f>IF(N296="sníž. přenesená",J296,0)</f>
        <v>0</v>
      </c>
      <c r="BI296" s="224">
        <f>IF(N296="nulová",J296,0)</f>
        <v>0</v>
      </c>
      <c r="BJ296" s="17" t="s">
        <v>78</v>
      </c>
      <c r="BK296" s="224">
        <f>ROUND(I296*H296,2)</f>
        <v>0</v>
      </c>
      <c r="BL296" s="17" t="s">
        <v>149</v>
      </c>
      <c r="BM296" s="223" t="s">
        <v>744</v>
      </c>
    </row>
    <row r="297" spans="1:47" s="2" customFormat="1" ht="12">
      <c r="A297" s="38"/>
      <c r="B297" s="39"/>
      <c r="C297" s="40"/>
      <c r="D297" s="225" t="s">
        <v>151</v>
      </c>
      <c r="E297" s="40"/>
      <c r="F297" s="226" t="s">
        <v>490</v>
      </c>
      <c r="G297" s="40"/>
      <c r="H297" s="40"/>
      <c r="I297" s="227"/>
      <c r="J297" s="40"/>
      <c r="K297" s="40"/>
      <c r="L297" s="44"/>
      <c r="M297" s="228"/>
      <c r="N297" s="229"/>
      <c r="O297" s="84"/>
      <c r="P297" s="84"/>
      <c r="Q297" s="84"/>
      <c r="R297" s="84"/>
      <c r="S297" s="84"/>
      <c r="T297" s="85"/>
      <c r="U297" s="38"/>
      <c r="V297" s="38"/>
      <c r="W297" s="38"/>
      <c r="X297" s="38"/>
      <c r="Y297" s="38"/>
      <c r="Z297" s="38"/>
      <c r="AA297" s="38"/>
      <c r="AB297" s="38"/>
      <c r="AC297" s="38"/>
      <c r="AD297" s="38"/>
      <c r="AE297" s="38"/>
      <c r="AT297" s="17" t="s">
        <v>151</v>
      </c>
      <c r="AU297" s="17" t="s">
        <v>80</v>
      </c>
    </row>
    <row r="298" spans="1:47" s="2" customFormat="1" ht="12">
      <c r="A298" s="38"/>
      <c r="B298" s="39"/>
      <c r="C298" s="40"/>
      <c r="D298" s="225" t="s">
        <v>252</v>
      </c>
      <c r="E298" s="40"/>
      <c r="F298" s="230" t="s">
        <v>492</v>
      </c>
      <c r="G298" s="40"/>
      <c r="H298" s="40"/>
      <c r="I298" s="227"/>
      <c r="J298" s="40"/>
      <c r="K298" s="40"/>
      <c r="L298" s="44"/>
      <c r="M298" s="228"/>
      <c r="N298" s="229"/>
      <c r="O298" s="84"/>
      <c r="P298" s="84"/>
      <c r="Q298" s="84"/>
      <c r="R298" s="84"/>
      <c r="S298" s="84"/>
      <c r="T298" s="85"/>
      <c r="U298" s="38"/>
      <c r="V298" s="38"/>
      <c r="W298" s="38"/>
      <c r="X298" s="38"/>
      <c r="Y298" s="38"/>
      <c r="Z298" s="38"/>
      <c r="AA298" s="38"/>
      <c r="AB298" s="38"/>
      <c r="AC298" s="38"/>
      <c r="AD298" s="38"/>
      <c r="AE298" s="38"/>
      <c r="AT298" s="17" t="s">
        <v>252</v>
      </c>
      <c r="AU298" s="17" t="s">
        <v>80</v>
      </c>
    </row>
    <row r="299" spans="1:51" s="13" customFormat="1" ht="12">
      <c r="A299" s="13"/>
      <c r="B299" s="231"/>
      <c r="C299" s="232"/>
      <c r="D299" s="225" t="s">
        <v>172</v>
      </c>
      <c r="E299" s="233" t="s">
        <v>19</v>
      </c>
      <c r="F299" s="234" t="s">
        <v>745</v>
      </c>
      <c r="G299" s="232"/>
      <c r="H299" s="235">
        <v>67.284</v>
      </c>
      <c r="I299" s="236"/>
      <c r="J299" s="232"/>
      <c r="K299" s="232"/>
      <c r="L299" s="237"/>
      <c r="M299" s="238"/>
      <c r="N299" s="239"/>
      <c r="O299" s="239"/>
      <c r="P299" s="239"/>
      <c r="Q299" s="239"/>
      <c r="R299" s="239"/>
      <c r="S299" s="239"/>
      <c r="T299" s="240"/>
      <c r="U299" s="13"/>
      <c r="V299" s="13"/>
      <c r="W299" s="13"/>
      <c r="X299" s="13"/>
      <c r="Y299" s="13"/>
      <c r="Z299" s="13"/>
      <c r="AA299" s="13"/>
      <c r="AB299" s="13"/>
      <c r="AC299" s="13"/>
      <c r="AD299" s="13"/>
      <c r="AE299" s="13"/>
      <c r="AT299" s="241" t="s">
        <v>172</v>
      </c>
      <c r="AU299" s="241" t="s">
        <v>80</v>
      </c>
      <c r="AV299" s="13" t="s">
        <v>80</v>
      </c>
      <c r="AW299" s="13" t="s">
        <v>33</v>
      </c>
      <c r="AX299" s="13" t="s">
        <v>78</v>
      </c>
      <c r="AY299" s="241" t="s">
        <v>142</v>
      </c>
    </row>
    <row r="300" spans="1:65" s="2" customFormat="1" ht="37.8" customHeight="1">
      <c r="A300" s="38"/>
      <c r="B300" s="39"/>
      <c r="C300" s="212" t="s">
        <v>481</v>
      </c>
      <c r="D300" s="212" t="s">
        <v>144</v>
      </c>
      <c r="E300" s="213" t="s">
        <v>495</v>
      </c>
      <c r="F300" s="214" t="s">
        <v>496</v>
      </c>
      <c r="G300" s="215" t="s">
        <v>147</v>
      </c>
      <c r="H300" s="216">
        <v>8010</v>
      </c>
      <c r="I300" s="217"/>
      <c r="J300" s="218">
        <f>ROUND(I300*H300,2)</f>
        <v>0</v>
      </c>
      <c r="K300" s="214" t="s">
        <v>148</v>
      </c>
      <c r="L300" s="44"/>
      <c r="M300" s="219" t="s">
        <v>19</v>
      </c>
      <c r="N300" s="220" t="s">
        <v>42</v>
      </c>
      <c r="O300" s="84"/>
      <c r="P300" s="221">
        <f>O300*H300</f>
        <v>0</v>
      </c>
      <c r="Q300" s="221">
        <v>0</v>
      </c>
      <c r="R300" s="221">
        <f>Q300*H300</f>
        <v>0</v>
      </c>
      <c r="S300" s="221">
        <v>0</v>
      </c>
      <c r="T300" s="222">
        <f>S300*H300</f>
        <v>0</v>
      </c>
      <c r="U300" s="38"/>
      <c r="V300" s="38"/>
      <c r="W300" s="38"/>
      <c r="X300" s="38"/>
      <c r="Y300" s="38"/>
      <c r="Z300" s="38"/>
      <c r="AA300" s="38"/>
      <c r="AB300" s="38"/>
      <c r="AC300" s="38"/>
      <c r="AD300" s="38"/>
      <c r="AE300" s="38"/>
      <c r="AR300" s="223" t="s">
        <v>149</v>
      </c>
      <c r="AT300" s="223" t="s">
        <v>144</v>
      </c>
      <c r="AU300" s="223" t="s">
        <v>80</v>
      </c>
      <c r="AY300" s="17" t="s">
        <v>142</v>
      </c>
      <c r="BE300" s="224">
        <f>IF(N300="základní",J300,0)</f>
        <v>0</v>
      </c>
      <c r="BF300" s="224">
        <f>IF(N300="snížená",J300,0)</f>
        <v>0</v>
      </c>
      <c r="BG300" s="224">
        <f>IF(N300="zákl. přenesená",J300,0)</f>
        <v>0</v>
      </c>
      <c r="BH300" s="224">
        <f>IF(N300="sníž. přenesená",J300,0)</f>
        <v>0</v>
      </c>
      <c r="BI300" s="224">
        <f>IF(N300="nulová",J300,0)</f>
        <v>0</v>
      </c>
      <c r="BJ300" s="17" t="s">
        <v>78</v>
      </c>
      <c r="BK300" s="224">
        <f>ROUND(I300*H300,2)</f>
        <v>0</v>
      </c>
      <c r="BL300" s="17" t="s">
        <v>149</v>
      </c>
      <c r="BM300" s="223" t="s">
        <v>746</v>
      </c>
    </row>
    <row r="301" spans="1:47" s="2" customFormat="1" ht="12">
      <c r="A301" s="38"/>
      <c r="B301" s="39"/>
      <c r="C301" s="40"/>
      <c r="D301" s="225" t="s">
        <v>151</v>
      </c>
      <c r="E301" s="40"/>
      <c r="F301" s="226" t="s">
        <v>498</v>
      </c>
      <c r="G301" s="40"/>
      <c r="H301" s="40"/>
      <c r="I301" s="227"/>
      <c r="J301" s="40"/>
      <c r="K301" s="40"/>
      <c r="L301" s="44"/>
      <c r="M301" s="228"/>
      <c r="N301" s="229"/>
      <c r="O301" s="84"/>
      <c r="P301" s="84"/>
      <c r="Q301" s="84"/>
      <c r="R301" s="84"/>
      <c r="S301" s="84"/>
      <c r="T301" s="85"/>
      <c r="U301" s="38"/>
      <c r="V301" s="38"/>
      <c r="W301" s="38"/>
      <c r="X301" s="38"/>
      <c r="Y301" s="38"/>
      <c r="Z301" s="38"/>
      <c r="AA301" s="38"/>
      <c r="AB301" s="38"/>
      <c r="AC301" s="38"/>
      <c r="AD301" s="38"/>
      <c r="AE301" s="38"/>
      <c r="AT301" s="17" t="s">
        <v>151</v>
      </c>
      <c r="AU301" s="17" t="s">
        <v>80</v>
      </c>
    </row>
    <row r="302" spans="1:47" s="2" customFormat="1" ht="12">
      <c r="A302" s="38"/>
      <c r="B302" s="39"/>
      <c r="C302" s="40"/>
      <c r="D302" s="225" t="s">
        <v>153</v>
      </c>
      <c r="E302" s="40"/>
      <c r="F302" s="230" t="s">
        <v>499</v>
      </c>
      <c r="G302" s="40"/>
      <c r="H302" s="40"/>
      <c r="I302" s="227"/>
      <c r="J302" s="40"/>
      <c r="K302" s="40"/>
      <c r="L302" s="44"/>
      <c r="M302" s="228"/>
      <c r="N302" s="229"/>
      <c r="O302" s="84"/>
      <c r="P302" s="84"/>
      <c r="Q302" s="84"/>
      <c r="R302" s="84"/>
      <c r="S302" s="84"/>
      <c r="T302" s="85"/>
      <c r="U302" s="38"/>
      <c r="V302" s="38"/>
      <c r="W302" s="38"/>
      <c r="X302" s="38"/>
      <c r="Y302" s="38"/>
      <c r="Z302" s="38"/>
      <c r="AA302" s="38"/>
      <c r="AB302" s="38"/>
      <c r="AC302" s="38"/>
      <c r="AD302" s="38"/>
      <c r="AE302" s="38"/>
      <c r="AT302" s="17" t="s">
        <v>153</v>
      </c>
      <c r="AU302" s="17" t="s">
        <v>80</v>
      </c>
    </row>
    <row r="303" spans="1:65" s="2" customFormat="1" ht="14.4" customHeight="1">
      <c r="A303" s="38"/>
      <c r="B303" s="39"/>
      <c r="C303" s="212" t="s">
        <v>488</v>
      </c>
      <c r="D303" s="212" t="s">
        <v>144</v>
      </c>
      <c r="E303" s="213" t="s">
        <v>501</v>
      </c>
      <c r="F303" s="214" t="s">
        <v>502</v>
      </c>
      <c r="G303" s="215" t="s">
        <v>147</v>
      </c>
      <c r="H303" s="216">
        <v>6408</v>
      </c>
      <c r="I303" s="217"/>
      <c r="J303" s="218">
        <f>ROUND(I303*H303,2)</f>
        <v>0</v>
      </c>
      <c r="K303" s="214" t="s">
        <v>148</v>
      </c>
      <c r="L303" s="44"/>
      <c r="M303" s="219" t="s">
        <v>19</v>
      </c>
      <c r="N303" s="220" t="s">
        <v>42</v>
      </c>
      <c r="O303" s="84"/>
      <c r="P303" s="221">
        <f>O303*H303</f>
        <v>0</v>
      </c>
      <c r="Q303" s="221">
        <v>0.345</v>
      </c>
      <c r="R303" s="221">
        <f>Q303*H303</f>
        <v>2210.7599999999998</v>
      </c>
      <c r="S303" s="221">
        <v>0</v>
      </c>
      <c r="T303" s="222">
        <f>S303*H303</f>
        <v>0</v>
      </c>
      <c r="U303" s="38"/>
      <c r="V303" s="38"/>
      <c r="W303" s="38"/>
      <c r="X303" s="38"/>
      <c r="Y303" s="38"/>
      <c r="Z303" s="38"/>
      <c r="AA303" s="38"/>
      <c r="AB303" s="38"/>
      <c r="AC303" s="38"/>
      <c r="AD303" s="38"/>
      <c r="AE303" s="38"/>
      <c r="AR303" s="223" t="s">
        <v>149</v>
      </c>
      <c r="AT303" s="223" t="s">
        <v>144</v>
      </c>
      <c r="AU303" s="223" t="s">
        <v>80</v>
      </c>
      <c r="AY303" s="17" t="s">
        <v>142</v>
      </c>
      <c r="BE303" s="224">
        <f>IF(N303="základní",J303,0)</f>
        <v>0</v>
      </c>
      <c r="BF303" s="224">
        <f>IF(N303="snížená",J303,0)</f>
        <v>0</v>
      </c>
      <c r="BG303" s="224">
        <f>IF(N303="zákl. přenesená",J303,0)</f>
        <v>0</v>
      </c>
      <c r="BH303" s="224">
        <f>IF(N303="sníž. přenesená",J303,0)</f>
        <v>0</v>
      </c>
      <c r="BI303" s="224">
        <f>IF(N303="nulová",J303,0)</f>
        <v>0</v>
      </c>
      <c r="BJ303" s="17" t="s">
        <v>78</v>
      </c>
      <c r="BK303" s="224">
        <f>ROUND(I303*H303,2)</f>
        <v>0</v>
      </c>
      <c r="BL303" s="17" t="s">
        <v>149</v>
      </c>
      <c r="BM303" s="223" t="s">
        <v>747</v>
      </c>
    </row>
    <row r="304" spans="1:47" s="2" customFormat="1" ht="12">
      <c r="A304" s="38"/>
      <c r="B304" s="39"/>
      <c r="C304" s="40"/>
      <c r="D304" s="225" t="s">
        <v>151</v>
      </c>
      <c r="E304" s="40"/>
      <c r="F304" s="226" t="s">
        <v>504</v>
      </c>
      <c r="G304" s="40"/>
      <c r="H304" s="40"/>
      <c r="I304" s="227"/>
      <c r="J304" s="40"/>
      <c r="K304" s="40"/>
      <c r="L304" s="44"/>
      <c r="M304" s="228"/>
      <c r="N304" s="229"/>
      <c r="O304" s="84"/>
      <c r="P304" s="84"/>
      <c r="Q304" s="84"/>
      <c r="R304" s="84"/>
      <c r="S304" s="84"/>
      <c r="T304" s="85"/>
      <c r="U304" s="38"/>
      <c r="V304" s="38"/>
      <c r="W304" s="38"/>
      <c r="X304" s="38"/>
      <c r="Y304" s="38"/>
      <c r="Z304" s="38"/>
      <c r="AA304" s="38"/>
      <c r="AB304" s="38"/>
      <c r="AC304" s="38"/>
      <c r="AD304" s="38"/>
      <c r="AE304" s="38"/>
      <c r="AT304" s="17" t="s">
        <v>151</v>
      </c>
      <c r="AU304" s="17" t="s">
        <v>80</v>
      </c>
    </row>
    <row r="305" spans="1:51" s="13" customFormat="1" ht="12">
      <c r="A305" s="13"/>
      <c r="B305" s="231"/>
      <c r="C305" s="232"/>
      <c r="D305" s="225" t="s">
        <v>172</v>
      </c>
      <c r="E305" s="233" t="s">
        <v>19</v>
      </c>
      <c r="F305" s="234" t="s">
        <v>748</v>
      </c>
      <c r="G305" s="232"/>
      <c r="H305" s="235">
        <v>6408</v>
      </c>
      <c r="I305" s="236"/>
      <c r="J305" s="232"/>
      <c r="K305" s="232"/>
      <c r="L305" s="237"/>
      <c r="M305" s="238"/>
      <c r="N305" s="239"/>
      <c r="O305" s="239"/>
      <c r="P305" s="239"/>
      <c r="Q305" s="239"/>
      <c r="R305" s="239"/>
      <c r="S305" s="239"/>
      <c r="T305" s="240"/>
      <c r="U305" s="13"/>
      <c r="V305" s="13"/>
      <c r="W305" s="13"/>
      <c r="X305" s="13"/>
      <c r="Y305" s="13"/>
      <c r="Z305" s="13"/>
      <c r="AA305" s="13"/>
      <c r="AB305" s="13"/>
      <c r="AC305" s="13"/>
      <c r="AD305" s="13"/>
      <c r="AE305" s="13"/>
      <c r="AT305" s="241" t="s">
        <v>172</v>
      </c>
      <c r="AU305" s="241" t="s">
        <v>80</v>
      </c>
      <c r="AV305" s="13" t="s">
        <v>80</v>
      </c>
      <c r="AW305" s="13" t="s">
        <v>33</v>
      </c>
      <c r="AX305" s="13" t="s">
        <v>78</v>
      </c>
      <c r="AY305" s="241" t="s">
        <v>142</v>
      </c>
    </row>
    <row r="306" spans="1:65" s="2" customFormat="1" ht="14.4" customHeight="1">
      <c r="A306" s="38"/>
      <c r="B306" s="39"/>
      <c r="C306" s="212" t="s">
        <v>494</v>
      </c>
      <c r="D306" s="212" t="s">
        <v>144</v>
      </c>
      <c r="E306" s="213" t="s">
        <v>507</v>
      </c>
      <c r="F306" s="214" t="s">
        <v>508</v>
      </c>
      <c r="G306" s="215" t="s">
        <v>147</v>
      </c>
      <c r="H306" s="216">
        <v>8430</v>
      </c>
      <c r="I306" s="217"/>
      <c r="J306" s="218">
        <f>ROUND(I306*H306,2)</f>
        <v>0</v>
      </c>
      <c r="K306" s="214" t="s">
        <v>148</v>
      </c>
      <c r="L306" s="44"/>
      <c r="M306" s="219" t="s">
        <v>19</v>
      </c>
      <c r="N306" s="220" t="s">
        <v>42</v>
      </c>
      <c r="O306" s="84"/>
      <c r="P306" s="221">
        <f>O306*H306</f>
        <v>0</v>
      </c>
      <c r="Q306" s="221">
        <v>0.46</v>
      </c>
      <c r="R306" s="221">
        <f>Q306*H306</f>
        <v>3877.8</v>
      </c>
      <c r="S306" s="221">
        <v>0</v>
      </c>
      <c r="T306" s="222">
        <f>S306*H306</f>
        <v>0</v>
      </c>
      <c r="U306" s="38"/>
      <c r="V306" s="38"/>
      <c r="W306" s="38"/>
      <c r="X306" s="38"/>
      <c r="Y306" s="38"/>
      <c r="Z306" s="38"/>
      <c r="AA306" s="38"/>
      <c r="AB306" s="38"/>
      <c r="AC306" s="38"/>
      <c r="AD306" s="38"/>
      <c r="AE306" s="38"/>
      <c r="AR306" s="223" t="s">
        <v>149</v>
      </c>
      <c r="AT306" s="223" t="s">
        <v>144</v>
      </c>
      <c r="AU306" s="223" t="s">
        <v>80</v>
      </c>
      <c r="AY306" s="17" t="s">
        <v>142</v>
      </c>
      <c r="BE306" s="224">
        <f>IF(N306="základní",J306,0)</f>
        <v>0</v>
      </c>
      <c r="BF306" s="224">
        <f>IF(N306="snížená",J306,0)</f>
        <v>0</v>
      </c>
      <c r="BG306" s="224">
        <f>IF(N306="zákl. přenesená",J306,0)</f>
        <v>0</v>
      </c>
      <c r="BH306" s="224">
        <f>IF(N306="sníž. přenesená",J306,0)</f>
        <v>0</v>
      </c>
      <c r="BI306" s="224">
        <f>IF(N306="nulová",J306,0)</f>
        <v>0</v>
      </c>
      <c r="BJ306" s="17" t="s">
        <v>78</v>
      </c>
      <c r="BK306" s="224">
        <f>ROUND(I306*H306,2)</f>
        <v>0</v>
      </c>
      <c r="BL306" s="17" t="s">
        <v>149</v>
      </c>
      <c r="BM306" s="223" t="s">
        <v>749</v>
      </c>
    </row>
    <row r="307" spans="1:47" s="2" customFormat="1" ht="12">
      <c r="A307" s="38"/>
      <c r="B307" s="39"/>
      <c r="C307" s="40"/>
      <c r="D307" s="225" t="s">
        <v>151</v>
      </c>
      <c r="E307" s="40"/>
      <c r="F307" s="226" t="s">
        <v>510</v>
      </c>
      <c r="G307" s="40"/>
      <c r="H307" s="40"/>
      <c r="I307" s="227"/>
      <c r="J307" s="40"/>
      <c r="K307" s="40"/>
      <c r="L307" s="44"/>
      <c r="M307" s="228"/>
      <c r="N307" s="229"/>
      <c r="O307" s="84"/>
      <c r="P307" s="84"/>
      <c r="Q307" s="84"/>
      <c r="R307" s="84"/>
      <c r="S307" s="84"/>
      <c r="T307" s="85"/>
      <c r="U307" s="38"/>
      <c r="V307" s="38"/>
      <c r="W307" s="38"/>
      <c r="X307" s="38"/>
      <c r="Y307" s="38"/>
      <c r="Z307" s="38"/>
      <c r="AA307" s="38"/>
      <c r="AB307" s="38"/>
      <c r="AC307" s="38"/>
      <c r="AD307" s="38"/>
      <c r="AE307" s="38"/>
      <c r="AT307" s="17" t="s">
        <v>151</v>
      </c>
      <c r="AU307" s="17" t="s">
        <v>80</v>
      </c>
    </row>
    <row r="308" spans="1:51" s="13" customFormat="1" ht="12">
      <c r="A308" s="13"/>
      <c r="B308" s="231"/>
      <c r="C308" s="232"/>
      <c r="D308" s="225" t="s">
        <v>172</v>
      </c>
      <c r="E308" s="233" t="s">
        <v>19</v>
      </c>
      <c r="F308" s="234" t="s">
        <v>750</v>
      </c>
      <c r="G308" s="232"/>
      <c r="H308" s="235">
        <v>8430</v>
      </c>
      <c r="I308" s="236"/>
      <c r="J308" s="232"/>
      <c r="K308" s="232"/>
      <c r="L308" s="237"/>
      <c r="M308" s="238"/>
      <c r="N308" s="239"/>
      <c r="O308" s="239"/>
      <c r="P308" s="239"/>
      <c r="Q308" s="239"/>
      <c r="R308" s="239"/>
      <c r="S308" s="239"/>
      <c r="T308" s="240"/>
      <c r="U308" s="13"/>
      <c r="V308" s="13"/>
      <c r="W308" s="13"/>
      <c r="X308" s="13"/>
      <c r="Y308" s="13"/>
      <c r="Z308" s="13"/>
      <c r="AA308" s="13"/>
      <c r="AB308" s="13"/>
      <c r="AC308" s="13"/>
      <c r="AD308" s="13"/>
      <c r="AE308" s="13"/>
      <c r="AT308" s="241" t="s">
        <v>172</v>
      </c>
      <c r="AU308" s="241" t="s">
        <v>80</v>
      </c>
      <c r="AV308" s="13" t="s">
        <v>80</v>
      </c>
      <c r="AW308" s="13" t="s">
        <v>33</v>
      </c>
      <c r="AX308" s="13" t="s">
        <v>78</v>
      </c>
      <c r="AY308" s="241" t="s">
        <v>142</v>
      </c>
    </row>
    <row r="309" spans="1:65" s="2" customFormat="1" ht="24.15" customHeight="1">
      <c r="A309" s="38"/>
      <c r="B309" s="39"/>
      <c r="C309" s="212" t="s">
        <v>500</v>
      </c>
      <c r="D309" s="212" t="s">
        <v>144</v>
      </c>
      <c r="E309" s="213" t="s">
        <v>513</v>
      </c>
      <c r="F309" s="214" t="s">
        <v>514</v>
      </c>
      <c r="G309" s="215" t="s">
        <v>147</v>
      </c>
      <c r="H309" s="216">
        <v>6055</v>
      </c>
      <c r="I309" s="217"/>
      <c r="J309" s="218">
        <f>ROUND(I309*H309,2)</f>
        <v>0</v>
      </c>
      <c r="K309" s="214" t="s">
        <v>148</v>
      </c>
      <c r="L309" s="44"/>
      <c r="M309" s="219" t="s">
        <v>19</v>
      </c>
      <c r="N309" s="220" t="s">
        <v>42</v>
      </c>
      <c r="O309" s="84"/>
      <c r="P309" s="221">
        <f>O309*H309</f>
        <v>0</v>
      </c>
      <c r="Q309" s="221">
        <v>0.211</v>
      </c>
      <c r="R309" s="221">
        <f>Q309*H309</f>
        <v>1277.605</v>
      </c>
      <c r="S309" s="221">
        <v>0</v>
      </c>
      <c r="T309" s="222">
        <f>S309*H309</f>
        <v>0</v>
      </c>
      <c r="U309" s="38"/>
      <c r="V309" s="38"/>
      <c r="W309" s="38"/>
      <c r="X309" s="38"/>
      <c r="Y309" s="38"/>
      <c r="Z309" s="38"/>
      <c r="AA309" s="38"/>
      <c r="AB309" s="38"/>
      <c r="AC309" s="38"/>
      <c r="AD309" s="38"/>
      <c r="AE309" s="38"/>
      <c r="AR309" s="223" t="s">
        <v>149</v>
      </c>
      <c r="AT309" s="223" t="s">
        <v>144</v>
      </c>
      <c r="AU309" s="223" t="s">
        <v>80</v>
      </c>
      <c r="AY309" s="17" t="s">
        <v>142</v>
      </c>
      <c r="BE309" s="224">
        <f>IF(N309="základní",J309,0)</f>
        <v>0</v>
      </c>
      <c r="BF309" s="224">
        <f>IF(N309="snížená",J309,0)</f>
        <v>0</v>
      </c>
      <c r="BG309" s="224">
        <f>IF(N309="zákl. přenesená",J309,0)</f>
        <v>0</v>
      </c>
      <c r="BH309" s="224">
        <f>IF(N309="sníž. přenesená",J309,0)</f>
        <v>0</v>
      </c>
      <c r="BI309" s="224">
        <f>IF(N309="nulová",J309,0)</f>
        <v>0</v>
      </c>
      <c r="BJ309" s="17" t="s">
        <v>78</v>
      </c>
      <c r="BK309" s="224">
        <f>ROUND(I309*H309,2)</f>
        <v>0</v>
      </c>
      <c r="BL309" s="17" t="s">
        <v>149</v>
      </c>
      <c r="BM309" s="223" t="s">
        <v>751</v>
      </c>
    </row>
    <row r="310" spans="1:47" s="2" customFormat="1" ht="12">
      <c r="A310" s="38"/>
      <c r="B310" s="39"/>
      <c r="C310" s="40"/>
      <c r="D310" s="225" t="s">
        <v>151</v>
      </c>
      <c r="E310" s="40"/>
      <c r="F310" s="226" t="s">
        <v>516</v>
      </c>
      <c r="G310" s="40"/>
      <c r="H310" s="40"/>
      <c r="I310" s="227"/>
      <c r="J310" s="40"/>
      <c r="K310" s="40"/>
      <c r="L310" s="44"/>
      <c r="M310" s="228"/>
      <c r="N310" s="229"/>
      <c r="O310" s="84"/>
      <c r="P310" s="84"/>
      <c r="Q310" s="84"/>
      <c r="R310" s="84"/>
      <c r="S310" s="84"/>
      <c r="T310" s="85"/>
      <c r="U310" s="38"/>
      <c r="V310" s="38"/>
      <c r="W310" s="38"/>
      <c r="X310" s="38"/>
      <c r="Y310" s="38"/>
      <c r="Z310" s="38"/>
      <c r="AA310" s="38"/>
      <c r="AB310" s="38"/>
      <c r="AC310" s="38"/>
      <c r="AD310" s="38"/>
      <c r="AE310" s="38"/>
      <c r="AT310" s="17" t="s">
        <v>151</v>
      </c>
      <c r="AU310" s="17" t="s">
        <v>80</v>
      </c>
    </row>
    <row r="311" spans="1:47" s="2" customFormat="1" ht="12">
      <c r="A311" s="38"/>
      <c r="B311" s="39"/>
      <c r="C311" s="40"/>
      <c r="D311" s="225" t="s">
        <v>153</v>
      </c>
      <c r="E311" s="40"/>
      <c r="F311" s="230" t="s">
        <v>517</v>
      </c>
      <c r="G311" s="40"/>
      <c r="H311" s="40"/>
      <c r="I311" s="227"/>
      <c r="J311" s="40"/>
      <c r="K311" s="40"/>
      <c r="L311" s="44"/>
      <c r="M311" s="228"/>
      <c r="N311" s="229"/>
      <c r="O311" s="84"/>
      <c r="P311" s="84"/>
      <c r="Q311" s="84"/>
      <c r="R311" s="84"/>
      <c r="S311" s="84"/>
      <c r="T311" s="85"/>
      <c r="U311" s="38"/>
      <c r="V311" s="38"/>
      <c r="W311" s="38"/>
      <c r="X311" s="38"/>
      <c r="Y311" s="38"/>
      <c r="Z311" s="38"/>
      <c r="AA311" s="38"/>
      <c r="AB311" s="38"/>
      <c r="AC311" s="38"/>
      <c r="AD311" s="38"/>
      <c r="AE311" s="38"/>
      <c r="AT311" s="17" t="s">
        <v>153</v>
      </c>
      <c r="AU311" s="17" t="s">
        <v>80</v>
      </c>
    </row>
    <row r="312" spans="1:51" s="13" customFormat="1" ht="12">
      <c r="A312" s="13"/>
      <c r="B312" s="231"/>
      <c r="C312" s="232"/>
      <c r="D312" s="225" t="s">
        <v>172</v>
      </c>
      <c r="E312" s="233" t="s">
        <v>19</v>
      </c>
      <c r="F312" s="234" t="s">
        <v>752</v>
      </c>
      <c r="G312" s="232"/>
      <c r="H312" s="235">
        <v>6055</v>
      </c>
      <c r="I312" s="236"/>
      <c r="J312" s="232"/>
      <c r="K312" s="232"/>
      <c r="L312" s="237"/>
      <c r="M312" s="238"/>
      <c r="N312" s="239"/>
      <c r="O312" s="239"/>
      <c r="P312" s="239"/>
      <c r="Q312" s="239"/>
      <c r="R312" s="239"/>
      <c r="S312" s="239"/>
      <c r="T312" s="240"/>
      <c r="U312" s="13"/>
      <c r="V312" s="13"/>
      <c r="W312" s="13"/>
      <c r="X312" s="13"/>
      <c r="Y312" s="13"/>
      <c r="Z312" s="13"/>
      <c r="AA312" s="13"/>
      <c r="AB312" s="13"/>
      <c r="AC312" s="13"/>
      <c r="AD312" s="13"/>
      <c r="AE312" s="13"/>
      <c r="AT312" s="241" t="s">
        <v>172</v>
      </c>
      <c r="AU312" s="241" t="s">
        <v>80</v>
      </c>
      <c r="AV312" s="13" t="s">
        <v>80</v>
      </c>
      <c r="AW312" s="13" t="s">
        <v>33</v>
      </c>
      <c r="AX312" s="13" t="s">
        <v>78</v>
      </c>
      <c r="AY312" s="241" t="s">
        <v>142</v>
      </c>
    </row>
    <row r="313" spans="1:65" s="2" customFormat="1" ht="14.4" customHeight="1">
      <c r="A313" s="38"/>
      <c r="B313" s="39"/>
      <c r="C313" s="212" t="s">
        <v>506</v>
      </c>
      <c r="D313" s="212" t="s">
        <v>144</v>
      </c>
      <c r="E313" s="213" t="s">
        <v>520</v>
      </c>
      <c r="F313" s="214" t="s">
        <v>521</v>
      </c>
      <c r="G313" s="215" t="s">
        <v>147</v>
      </c>
      <c r="H313" s="216">
        <v>801</v>
      </c>
      <c r="I313" s="217"/>
      <c r="J313" s="218">
        <f>ROUND(I313*H313,2)</f>
        <v>0</v>
      </c>
      <c r="K313" s="214" t="s">
        <v>148</v>
      </c>
      <c r="L313" s="44"/>
      <c r="M313" s="219" t="s">
        <v>19</v>
      </c>
      <c r="N313" s="220" t="s">
        <v>42</v>
      </c>
      <c r="O313" s="84"/>
      <c r="P313" s="221">
        <f>O313*H313</f>
        <v>0</v>
      </c>
      <c r="Q313" s="221">
        <v>0.2916</v>
      </c>
      <c r="R313" s="221">
        <f>Q313*H313</f>
        <v>233.57160000000002</v>
      </c>
      <c r="S313" s="221">
        <v>0</v>
      </c>
      <c r="T313" s="222">
        <f>S313*H313</f>
        <v>0</v>
      </c>
      <c r="U313" s="38"/>
      <c r="V313" s="38"/>
      <c r="W313" s="38"/>
      <c r="X313" s="38"/>
      <c r="Y313" s="38"/>
      <c r="Z313" s="38"/>
      <c r="AA313" s="38"/>
      <c r="AB313" s="38"/>
      <c r="AC313" s="38"/>
      <c r="AD313" s="38"/>
      <c r="AE313" s="38"/>
      <c r="AR313" s="223" t="s">
        <v>149</v>
      </c>
      <c r="AT313" s="223" t="s">
        <v>144</v>
      </c>
      <c r="AU313" s="223" t="s">
        <v>80</v>
      </c>
      <c r="AY313" s="17" t="s">
        <v>142</v>
      </c>
      <c r="BE313" s="224">
        <f>IF(N313="základní",J313,0)</f>
        <v>0</v>
      </c>
      <c r="BF313" s="224">
        <f>IF(N313="snížená",J313,0)</f>
        <v>0</v>
      </c>
      <c r="BG313" s="224">
        <f>IF(N313="zákl. přenesená",J313,0)</f>
        <v>0</v>
      </c>
      <c r="BH313" s="224">
        <f>IF(N313="sníž. přenesená",J313,0)</f>
        <v>0</v>
      </c>
      <c r="BI313" s="224">
        <f>IF(N313="nulová",J313,0)</f>
        <v>0</v>
      </c>
      <c r="BJ313" s="17" t="s">
        <v>78</v>
      </c>
      <c r="BK313" s="224">
        <f>ROUND(I313*H313,2)</f>
        <v>0</v>
      </c>
      <c r="BL313" s="17" t="s">
        <v>149</v>
      </c>
      <c r="BM313" s="223" t="s">
        <v>753</v>
      </c>
    </row>
    <row r="314" spans="1:47" s="2" customFormat="1" ht="12">
      <c r="A314" s="38"/>
      <c r="B314" s="39"/>
      <c r="C314" s="40"/>
      <c r="D314" s="225" t="s">
        <v>151</v>
      </c>
      <c r="E314" s="40"/>
      <c r="F314" s="226" t="s">
        <v>523</v>
      </c>
      <c r="G314" s="40"/>
      <c r="H314" s="40"/>
      <c r="I314" s="227"/>
      <c r="J314" s="40"/>
      <c r="K314" s="40"/>
      <c r="L314" s="44"/>
      <c r="M314" s="228"/>
      <c r="N314" s="229"/>
      <c r="O314" s="84"/>
      <c r="P314" s="84"/>
      <c r="Q314" s="84"/>
      <c r="R314" s="84"/>
      <c r="S314" s="84"/>
      <c r="T314" s="85"/>
      <c r="U314" s="38"/>
      <c r="V314" s="38"/>
      <c r="W314" s="38"/>
      <c r="X314" s="38"/>
      <c r="Y314" s="38"/>
      <c r="Z314" s="38"/>
      <c r="AA314" s="38"/>
      <c r="AB314" s="38"/>
      <c r="AC314" s="38"/>
      <c r="AD314" s="38"/>
      <c r="AE314" s="38"/>
      <c r="AT314" s="17" t="s">
        <v>151</v>
      </c>
      <c r="AU314" s="17" t="s">
        <v>80</v>
      </c>
    </row>
    <row r="315" spans="1:47" s="2" customFormat="1" ht="12">
      <c r="A315" s="38"/>
      <c r="B315" s="39"/>
      <c r="C315" s="40"/>
      <c r="D315" s="225" t="s">
        <v>153</v>
      </c>
      <c r="E315" s="40"/>
      <c r="F315" s="230" t="s">
        <v>524</v>
      </c>
      <c r="G315" s="40"/>
      <c r="H315" s="40"/>
      <c r="I315" s="227"/>
      <c r="J315" s="40"/>
      <c r="K315" s="40"/>
      <c r="L315" s="44"/>
      <c r="M315" s="228"/>
      <c r="N315" s="229"/>
      <c r="O315" s="84"/>
      <c r="P315" s="84"/>
      <c r="Q315" s="84"/>
      <c r="R315" s="84"/>
      <c r="S315" s="84"/>
      <c r="T315" s="85"/>
      <c r="U315" s="38"/>
      <c r="V315" s="38"/>
      <c r="W315" s="38"/>
      <c r="X315" s="38"/>
      <c r="Y315" s="38"/>
      <c r="Z315" s="38"/>
      <c r="AA315" s="38"/>
      <c r="AB315" s="38"/>
      <c r="AC315" s="38"/>
      <c r="AD315" s="38"/>
      <c r="AE315" s="38"/>
      <c r="AT315" s="17" t="s">
        <v>153</v>
      </c>
      <c r="AU315" s="17" t="s">
        <v>80</v>
      </c>
    </row>
    <row r="316" spans="1:51" s="13" customFormat="1" ht="12">
      <c r="A316" s="13"/>
      <c r="B316" s="231"/>
      <c r="C316" s="232"/>
      <c r="D316" s="225" t="s">
        <v>172</v>
      </c>
      <c r="E316" s="233" t="s">
        <v>19</v>
      </c>
      <c r="F316" s="234" t="s">
        <v>754</v>
      </c>
      <c r="G316" s="232"/>
      <c r="H316" s="235">
        <v>801</v>
      </c>
      <c r="I316" s="236"/>
      <c r="J316" s="232"/>
      <c r="K316" s="232"/>
      <c r="L316" s="237"/>
      <c r="M316" s="238"/>
      <c r="N316" s="239"/>
      <c r="O316" s="239"/>
      <c r="P316" s="239"/>
      <c r="Q316" s="239"/>
      <c r="R316" s="239"/>
      <c r="S316" s="239"/>
      <c r="T316" s="240"/>
      <c r="U316" s="13"/>
      <c r="V316" s="13"/>
      <c r="W316" s="13"/>
      <c r="X316" s="13"/>
      <c r="Y316" s="13"/>
      <c r="Z316" s="13"/>
      <c r="AA316" s="13"/>
      <c r="AB316" s="13"/>
      <c r="AC316" s="13"/>
      <c r="AD316" s="13"/>
      <c r="AE316" s="13"/>
      <c r="AT316" s="241" t="s">
        <v>172</v>
      </c>
      <c r="AU316" s="241" t="s">
        <v>80</v>
      </c>
      <c r="AV316" s="13" t="s">
        <v>80</v>
      </c>
      <c r="AW316" s="13" t="s">
        <v>33</v>
      </c>
      <c r="AX316" s="13" t="s">
        <v>78</v>
      </c>
      <c r="AY316" s="241" t="s">
        <v>142</v>
      </c>
    </row>
    <row r="317" spans="1:65" s="2" customFormat="1" ht="14.4" customHeight="1">
      <c r="A317" s="38"/>
      <c r="B317" s="39"/>
      <c r="C317" s="212" t="s">
        <v>512</v>
      </c>
      <c r="D317" s="212" t="s">
        <v>144</v>
      </c>
      <c r="E317" s="213" t="s">
        <v>527</v>
      </c>
      <c r="F317" s="214" t="s">
        <v>528</v>
      </c>
      <c r="G317" s="215" t="s">
        <v>181</v>
      </c>
      <c r="H317" s="216">
        <v>240.3</v>
      </c>
      <c r="I317" s="217"/>
      <c r="J317" s="218">
        <f>ROUND(I317*H317,2)</f>
        <v>0</v>
      </c>
      <c r="K317" s="214" t="s">
        <v>148</v>
      </c>
      <c r="L317" s="44"/>
      <c r="M317" s="219" t="s">
        <v>19</v>
      </c>
      <c r="N317" s="220" t="s">
        <v>42</v>
      </c>
      <c r="O317" s="84"/>
      <c r="P317" s="221">
        <f>O317*H317</f>
        <v>0</v>
      </c>
      <c r="Q317" s="221">
        <v>0</v>
      </c>
      <c r="R317" s="221">
        <f>Q317*H317</f>
        <v>0</v>
      </c>
      <c r="S317" s="221">
        <v>0</v>
      </c>
      <c r="T317" s="222">
        <f>S317*H317</f>
        <v>0</v>
      </c>
      <c r="U317" s="38"/>
      <c r="V317" s="38"/>
      <c r="W317" s="38"/>
      <c r="X317" s="38"/>
      <c r="Y317" s="38"/>
      <c r="Z317" s="38"/>
      <c r="AA317" s="38"/>
      <c r="AB317" s="38"/>
      <c r="AC317" s="38"/>
      <c r="AD317" s="38"/>
      <c r="AE317" s="38"/>
      <c r="AR317" s="223" t="s">
        <v>149</v>
      </c>
      <c r="AT317" s="223" t="s">
        <v>144</v>
      </c>
      <c r="AU317" s="223" t="s">
        <v>80</v>
      </c>
      <c r="AY317" s="17" t="s">
        <v>142</v>
      </c>
      <c r="BE317" s="224">
        <f>IF(N317="základní",J317,0)</f>
        <v>0</v>
      </c>
      <c r="BF317" s="224">
        <f>IF(N317="snížená",J317,0)</f>
        <v>0</v>
      </c>
      <c r="BG317" s="224">
        <f>IF(N317="zákl. přenesená",J317,0)</f>
        <v>0</v>
      </c>
      <c r="BH317" s="224">
        <f>IF(N317="sníž. přenesená",J317,0)</f>
        <v>0</v>
      </c>
      <c r="BI317" s="224">
        <f>IF(N317="nulová",J317,0)</f>
        <v>0</v>
      </c>
      <c r="BJ317" s="17" t="s">
        <v>78</v>
      </c>
      <c r="BK317" s="224">
        <f>ROUND(I317*H317,2)</f>
        <v>0</v>
      </c>
      <c r="BL317" s="17" t="s">
        <v>149</v>
      </c>
      <c r="BM317" s="223" t="s">
        <v>755</v>
      </c>
    </row>
    <row r="318" spans="1:47" s="2" customFormat="1" ht="12">
      <c r="A318" s="38"/>
      <c r="B318" s="39"/>
      <c r="C318" s="40"/>
      <c r="D318" s="225" t="s">
        <v>151</v>
      </c>
      <c r="E318" s="40"/>
      <c r="F318" s="226" t="s">
        <v>530</v>
      </c>
      <c r="G318" s="40"/>
      <c r="H318" s="40"/>
      <c r="I318" s="227"/>
      <c r="J318" s="40"/>
      <c r="K318" s="40"/>
      <c r="L318" s="44"/>
      <c r="M318" s="228"/>
      <c r="N318" s="229"/>
      <c r="O318" s="84"/>
      <c r="P318" s="84"/>
      <c r="Q318" s="84"/>
      <c r="R318" s="84"/>
      <c r="S318" s="84"/>
      <c r="T318" s="85"/>
      <c r="U318" s="38"/>
      <c r="V318" s="38"/>
      <c r="W318" s="38"/>
      <c r="X318" s="38"/>
      <c r="Y318" s="38"/>
      <c r="Z318" s="38"/>
      <c r="AA318" s="38"/>
      <c r="AB318" s="38"/>
      <c r="AC318" s="38"/>
      <c r="AD318" s="38"/>
      <c r="AE318" s="38"/>
      <c r="AT318" s="17" t="s">
        <v>151</v>
      </c>
      <c r="AU318" s="17" t="s">
        <v>80</v>
      </c>
    </row>
    <row r="319" spans="1:47" s="2" customFormat="1" ht="12">
      <c r="A319" s="38"/>
      <c r="B319" s="39"/>
      <c r="C319" s="40"/>
      <c r="D319" s="225" t="s">
        <v>153</v>
      </c>
      <c r="E319" s="40"/>
      <c r="F319" s="230" t="s">
        <v>531</v>
      </c>
      <c r="G319" s="40"/>
      <c r="H319" s="40"/>
      <c r="I319" s="227"/>
      <c r="J319" s="40"/>
      <c r="K319" s="40"/>
      <c r="L319" s="44"/>
      <c r="M319" s="228"/>
      <c r="N319" s="229"/>
      <c r="O319" s="84"/>
      <c r="P319" s="84"/>
      <c r="Q319" s="84"/>
      <c r="R319" s="84"/>
      <c r="S319" s="84"/>
      <c r="T319" s="85"/>
      <c r="U319" s="38"/>
      <c r="V319" s="38"/>
      <c r="W319" s="38"/>
      <c r="X319" s="38"/>
      <c r="Y319" s="38"/>
      <c r="Z319" s="38"/>
      <c r="AA319" s="38"/>
      <c r="AB319" s="38"/>
      <c r="AC319" s="38"/>
      <c r="AD319" s="38"/>
      <c r="AE319" s="38"/>
      <c r="AT319" s="17" t="s">
        <v>153</v>
      </c>
      <c r="AU319" s="17" t="s">
        <v>80</v>
      </c>
    </row>
    <row r="320" spans="1:51" s="13" customFormat="1" ht="12">
      <c r="A320" s="13"/>
      <c r="B320" s="231"/>
      <c r="C320" s="232"/>
      <c r="D320" s="225" t="s">
        <v>172</v>
      </c>
      <c r="E320" s="233" t="s">
        <v>19</v>
      </c>
      <c r="F320" s="234" t="s">
        <v>756</v>
      </c>
      <c r="G320" s="232"/>
      <c r="H320" s="235">
        <v>240.3</v>
      </c>
      <c r="I320" s="236"/>
      <c r="J320" s="232"/>
      <c r="K320" s="232"/>
      <c r="L320" s="237"/>
      <c r="M320" s="238"/>
      <c r="N320" s="239"/>
      <c r="O320" s="239"/>
      <c r="P320" s="239"/>
      <c r="Q320" s="239"/>
      <c r="R320" s="239"/>
      <c r="S320" s="239"/>
      <c r="T320" s="240"/>
      <c r="U320" s="13"/>
      <c r="V320" s="13"/>
      <c r="W320" s="13"/>
      <c r="X320" s="13"/>
      <c r="Y320" s="13"/>
      <c r="Z320" s="13"/>
      <c r="AA320" s="13"/>
      <c r="AB320" s="13"/>
      <c r="AC320" s="13"/>
      <c r="AD320" s="13"/>
      <c r="AE320" s="13"/>
      <c r="AT320" s="241" t="s">
        <v>172</v>
      </c>
      <c r="AU320" s="241" t="s">
        <v>80</v>
      </c>
      <c r="AV320" s="13" t="s">
        <v>80</v>
      </c>
      <c r="AW320" s="13" t="s">
        <v>33</v>
      </c>
      <c r="AX320" s="13" t="s">
        <v>78</v>
      </c>
      <c r="AY320" s="241" t="s">
        <v>142</v>
      </c>
    </row>
    <row r="321" spans="1:65" s="2" customFormat="1" ht="24.15" customHeight="1">
      <c r="A321" s="38"/>
      <c r="B321" s="39"/>
      <c r="C321" s="212" t="s">
        <v>519</v>
      </c>
      <c r="D321" s="212" t="s">
        <v>144</v>
      </c>
      <c r="E321" s="213" t="s">
        <v>534</v>
      </c>
      <c r="F321" s="214" t="s">
        <v>535</v>
      </c>
      <c r="G321" s="215" t="s">
        <v>147</v>
      </c>
      <c r="H321" s="216">
        <v>12</v>
      </c>
      <c r="I321" s="217"/>
      <c r="J321" s="218">
        <f>ROUND(I321*H321,2)</f>
        <v>0</v>
      </c>
      <c r="K321" s="214" t="s">
        <v>148</v>
      </c>
      <c r="L321" s="44"/>
      <c r="M321" s="219" t="s">
        <v>19</v>
      </c>
      <c r="N321" s="220" t="s">
        <v>42</v>
      </c>
      <c r="O321" s="84"/>
      <c r="P321" s="221">
        <f>O321*H321</f>
        <v>0</v>
      </c>
      <c r="Q321" s="221">
        <v>0.00561</v>
      </c>
      <c r="R321" s="221">
        <f>Q321*H321</f>
        <v>0.06732</v>
      </c>
      <c r="S321" s="221">
        <v>0</v>
      </c>
      <c r="T321" s="222">
        <f>S321*H321</f>
        <v>0</v>
      </c>
      <c r="U321" s="38"/>
      <c r="V321" s="38"/>
      <c r="W321" s="38"/>
      <c r="X321" s="38"/>
      <c r="Y321" s="38"/>
      <c r="Z321" s="38"/>
      <c r="AA321" s="38"/>
      <c r="AB321" s="38"/>
      <c r="AC321" s="38"/>
      <c r="AD321" s="38"/>
      <c r="AE321" s="38"/>
      <c r="AR321" s="223" t="s">
        <v>149</v>
      </c>
      <c r="AT321" s="223" t="s">
        <v>144</v>
      </c>
      <c r="AU321" s="223" t="s">
        <v>80</v>
      </c>
      <c r="AY321" s="17" t="s">
        <v>142</v>
      </c>
      <c r="BE321" s="224">
        <f>IF(N321="základní",J321,0)</f>
        <v>0</v>
      </c>
      <c r="BF321" s="224">
        <f>IF(N321="snížená",J321,0)</f>
        <v>0</v>
      </c>
      <c r="BG321" s="224">
        <f>IF(N321="zákl. přenesená",J321,0)</f>
        <v>0</v>
      </c>
      <c r="BH321" s="224">
        <f>IF(N321="sníž. přenesená",J321,0)</f>
        <v>0</v>
      </c>
      <c r="BI321" s="224">
        <f>IF(N321="nulová",J321,0)</f>
        <v>0</v>
      </c>
      <c r="BJ321" s="17" t="s">
        <v>78</v>
      </c>
      <c r="BK321" s="224">
        <f>ROUND(I321*H321,2)</f>
        <v>0</v>
      </c>
      <c r="BL321" s="17" t="s">
        <v>149</v>
      </c>
      <c r="BM321" s="223" t="s">
        <v>757</v>
      </c>
    </row>
    <row r="322" spans="1:47" s="2" customFormat="1" ht="12">
      <c r="A322" s="38"/>
      <c r="B322" s="39"/>
      <c r="C322" s="40"/>
      <c r="D322" s="225" t="s">
        <v>151</v>
      </c>
      <c r="E322" s="40"/>
      <c r="F322" s="226" t="s">
        <v>537</v>
      </c>
      <c r="G322" s="40"/>
      <c r="H322" s="40"/>
      <c r="I322" s="227"/>
      <c r="J322" s="40"/>
      <c r="K322" s="40"/>
      <c r="L322" s="44"/>
      <c r="M322" s="228"/>
      <c r="N322" s="229"/>
      <c r="O322" s="84"/>
      <c r="P322" s="84"/>
      <c r="Q322" s="84"/>
      <c r="R322" s="84"/>
      <c r="S322" s="84"/>
      <c r="T322" s="85"/>
      <c r="U322" s="38"/>
      <c r="V322" s="38"/>
      <c r="W322" s="38"/>
      <c r="X322" s="38"/>
      <c r="Y322" s="38"/>
      <c r="Z322" s="38"/>
      <c r="AA322" s="38"/>
      <c r="AB322" s="38"/>
      <c r="AC322" s="38"/>
      <c r="AD322" s="38"/>
      <c r="AE322" s="38"/>
      <c r="AT322" s="17" t="s">
        <v>151</v>
      </c>
      <c r="AU322" s="17" t="s">
        <v>80</v>
      </c>
    </row>
    <row r="323" spans="1:65" s="2" customFormat="1" ht="14.4" customHeight="1">
      <c r="A323" s="38"/>
      <c r="B323" s="39"/>
      <c r="C323" s="212" t="s">
        <v>526</v>
      </c>
      <c r="D323" s="212" t="s">
        <v>144</v>
      </c>
      <c r="E323" s="213" t="s">
        <v>539</v>
      </c>
      <c r="F323" s="214" t="s">
        <v>540</v>
      </c>
      <c r="G323" s="215" t="s">
        <v>147</v>
      </c>
      <c r="H323" s="216">
        <v>63.5</v>
      </c>
      <c r="I323" s="217"/>
      <c r="J323" s="218">
        <f>ROUND(I323*H323,2)</f>
        <v>0</v>
      </c>
      <c r="K323" s="214" t="s">
        <v>148</v>
      </c>
      <c r="L323" s="44"/>
      <c r="M323" s="219" t="s">
        <v>19</v>
      </c>
      <c r="N323" s="220" t="s">
        <v>42</v>
      </c>
      <c r="O323" s="84"/>
      <c r="P323" s="221">
        <f>O323*H323</f>
        <v>0</v>
      </c>
      <c r="Q323" s="221">
        <v>0.00061</v>
      </c>
      <c r="R323" s="221">
        <f>Q323*H323</f>
        <v>0.038735</v>
      </c>
      <c r="S323" s="221">
        <v>0</v>
      </c>
      <c r="T323" s="222">
        <f>S323*H323</f>
        <v>0</v>
      </c>
      <c r="U323" s="38"/>
      <c r="V323" s="38"/>
      <c r="W323" s="38"/>
      <c r="X323" s="38"/>
      <c r="Y323" s="38"/>
      <c r="Z323" s="38"/>
      <c r="AA323" s="38"/>
      <c r="AB323" s="38"/>
      <c r="AC323" s="38"/>
      <c r="AD323" s="38"/>
      <c r="AE323" s="38"/>
      <c r="AR323" s="223" t="s">
        <v>149</v>
      </c>
      <c r="AT323" s="223" t="s">
        <v>144</v>
      </c>
      <c r="AU323" s="223" t="s">
        <v>80</v>
      </c>
      <c r="AY323" s="17" t="s">
        <v>142</v>
      </c>
      <c r="BE323" s="224">
        <f>IF(N323="základní",J323,0)</f>
        <v>0</v>
      </c>
      <c r="BF323" s="224">
        <f>IF(N323="snížená",J323,0)</f>
        <v>0</v>
      </c>
      <c r="BG323" s="224">
        <f>IF(N323="zákl. přenesená",J323,0)</f>
        <v>0</v>
      </c>
      <c r="BH323" s="224">
        <f>IF(N323="sníž. přenesená",J323,0)</f>
        <v>0</v>
      </c>
      <c r="BI323" s="224">
        <f>IF(N323="nulová",J323,0)</f>
        <v>0</v>
      </c>
      <c r="BJ323" s="17" t="s">
        <v>78</v>
      </c>
      <c r="BK323" s="224">
        <f>ROUND(I323*H323,2)</f>
        <v>0</v>
      </c>
      <c r="BL323" s="17" t="s">
        <v>149</v>
      </c>
      <c r="BM323" s="223" t="s">
        <v>758</v>
      </c>
    </row>
    <row r="324" spans="1:47" s="2" customFormat="1" ht="12">
      <c r="A324" s="38"/>
      <c r="B324" s="39"/>
      <c r="C324" s="40"/>
      <c r="D324" s="225" t="s">
        <v>151</v>
      </c>
      <c r="E324" s="40"/>
      <c r="F324" s="226" t="s">
        <v>542</v>
      </c>
      <c r="G324" s="40"/>
      <c r="H324" s="40"/>
      <c r="I324" s="227"/>
      <c r="J324" s="40"/>
      <c r="K324" s="40"/>
      <c r="L324" s="44"/>
      <c r="M324" s="228"/>
      <c r="N324" s="229"/>
      <c r="O324" s="84"/>
      <c r="P324" s="84"/>
      <c r="Q324" s="84"/>
      <c r="R324" s="84"/>
      <c r="S324" s="84"/>
      <c r="T324" s="85"/>
      <c r="U324" s="38"/>
      <c r="V324" s="38"/>
      <c r="W324" s="38"/>
      <c r="X324" s="38"/>
      <c r="Y324" s="38"/>
      <c r="Z324" s="38"/>
      <c r="AA324" s="38"/>
      <c r="AB324" s="38"/>
      <c r="AC324" s="38"/>
      <c r="AD324" s="38"/>
      <c r="AE324" s="38"/>
      <c r="AT324" s="17" t="s">
        <v>151</v>
      </c>
      <c r="AU324" s="17" t="s">
        <v>80</v>
      </c>
    </row>
    <row r="325" spans="1:51" s="13" customFormat="1" ht="12">
      <c r="A325" s="13"/>
      <c r="B325" s="231"/>
      <c r="C325" s="232"/>
      <c r="D325" s="225" t="s">
        <v>172</v>
      </c>
      <c r="E325" s="233" t="s">
        <v>19</v>
      </c>
      <c r="F325" s="234" t="s">
        <v>759</v>
      </c>
      <c r="G325" s="232"/>
      <c r="H325" s="235">
        <v>63.5</v>
      </c>
      <c r="I325" s="236"/>
      <c r="J325" s="232"/>
      <c r="K325" s="232"/>
      <c r="L325" s="237"/>
      <c r="M325" s="238"/>
      <c r="N325" s="239"/>
      <c r="O325" s="239"/>
      <c r="P325" s="239"/>
      <c r="Q325" s="239"/>
      <c r="R325" s="239"/>
      <c r="S325" s="239"/>
      <c r="T325" s="240"/>
      <c r="U325" s="13"/>
      <c r="V325" s="13"/>
      <c r="W325" s="13"/>
      <c r="X325" s="13"/>
      <c r="Y325" s="13"/>
      <c r="Z325" s="13"/>
      <c r="AA325" s="13"/>
      <c r="AB325" s="13"/>
      <c r="AC325" s="13"/>
      <c r="AD325" s="13"/>
      <c r="AE325" s="13"/>
      <c r="AT325" s="241" t="s">
        <v>172</v>
      </c>
      <c r="AU325" s="241" t="s">
        <v>80</v>
      </c>
      <c r="AV325" s="13" t="s">
        <v>80</v>
      </c>
      <c r="AW325" s="13" t="s">
        <v>33</v>
      </c>
      <c r="AX325" s="13" t="s">
        <v>78</v>
      </c>
      <c r="AY325" s="241" t="s">
        <v>142</v>
      </c>
    </row>
    <row r="326" spans="1:65" s="2" customFormat="1" ht="24.15" customHeight="1">
      <c r="A326" s="38"/>
      <c r="B326" s="39"/>
      <c r="C326" s="212" t="s">
        <v>533</v>
      </c>
      <c r="D326" s="212" t="s">
        <v>144</v>
      </c>
      <c r="E326" s="213" t="s">
        <v>544</v>
      </c>
      <c r="F326" s="214" t="s">
        <v>545</v>
      </c>
      <c r="G326" s="215" t="s">
        <v>147</v>
      </c>
      <c r="H326" s="216">
        <v>6055</v>
      </c>
      <c r="I326" s="217"/>
      <c r="J326" s="218">
        <f>ROUND(I326*H326,2)</f>
        <v>0</v>
      </c>
      <c r="K326" s="214" t="s">
        <v>148</v>
      </c>
      <c r="L326" s="44"/>
      <c r="M326" s="219" t="s">
        <v>19</v>
      </c>
      <c r="N326" s="220" t="s">
        <v>42</v>
      </c>
      <c r="O326" s="84"/>
      <c r="P326" s="221">
        <f>O326*H326</f>
        <v>0</v>
      </c>
      <c r="Q326" s="221">
        <v>0.10373</v>
      </c>
      <c r="R326" s="221">
        <f>Q326*H326</f>
        <v>628.08515</v>
      </c>
      <c r="S326" s="221">
        <v>0</v>
      </c>
      <c r="T326" s="222">
        <f>S326*H326</f>
        <v>0</v>
      </c>
      <c r="U326" s="38"/>
      <c r="V326" s="38"/>
      <c r="W326" s="38"/>
      <c r="X326" s="38"/>
      <c r="Y326" s="38"/>
      <c r="Z326" s="38"/>
      <c r="AA326" s="38"/>
      <c r="AB326" s="38"/>
      <c r="AC326" s="38"/>
      <c r="AD326" s="38"/>
      <c r="AE326" s="38"/>
      <c r="AR326" s="223" t="s">
        <v>149</v>
      </c>
      <c r="AT326" s="223" t="s">
        <v>144</v>
      </c>
      <c r="AU326" s="223" t="s">
        <v>80</v>
      </c>
      <c r="AY326" s="17" t="s">
        <v>142</v>
      </c>
      <c r="BE326" s="224">
        <f>IF(N326="základní",J326,0)</f>
        <v>0</v>
      </c>
      <c r="BF326" s="224">
        <f>IF(N326="snížená",J326,0)</f>
        <v>0</v>
      </c>
      <c r="BG326" s="224">
        <f>IF(N326="zákl. přenesená",J326,0)</f>
        <v>0</v>
      </c>
      <c r="BH326" s="224">
        <f>IF(N326="sníž. přenesená",J326,0)</f>
        <v>0</v>
      </c>
      <c r="BI326" s="224">
        <f>IF(N326="nulová",J326,0)</f>
        <v>0</v>
      </c>
      <c r="BJ326" s="17" t="s">
        <v>78</v>
      </c>
      <c r="BK326" s="224">
        <f>ROUND(I326*H326,2)</f>
        <v>0</v>
      </c>
      <c r="BL326" s="17" t="s">
        <v>149</v>
      </c>
      <c r="BM326" s="223" t="s">
        <v>760</v>
      </c>
    </row>
    <row r="327" spans="1:47" s="2" customFormat="1" ht="12">
      <c r="A327" s="38"/>
      <c r="B327" s="39"/>
      <c r="C327" s="40"/>
      <c r="D327" s="225" t="s">
        <v>151</v>
      </c>
      <c r="E327" s="40"/>
      <c r="F327" s="226" t="s">
        <v>547</v>
      </c>
      <c r="G327" s="40"/>
      <c r="H327" s="40"/>
      <c r="I327" s="227"/>
      <c r="J327" s="40"/>
      <c r="K327" s="40"/>
      <c r="L327" s="44"/>
      <c r="M327" s="228"/>
      <c r="N327" s="229"/>
      <c r="O327" s="84"/>
      <c r="P327" s="84"/>
      <c r="Q327" s="84"/>
      <c r="R327" s="84"/>
      <c r="S327" s="84"/>
      <c r="T327" s="85"/>
      <c r="U327" s="38"/>
      <c r="V327" s="38"/>
      <c r="W327" s="38"/>
      <c r="X327" s="38"/>
      <c r="Y327" s="38"/>
      <c r="Z327" s="38"/>
      <c r="AA327" s="38"/>
      <c r="AB327" s="38"/>
      <c r="AC327" s="38"/>
      <c r="AD327" s="38"/>
      <c r="AE327" s="38"/>
      <c r="AT327" s="17" t="s">
        <v>151</v>
      </c>
      <c r="AU327" s="17" t="s">
        <v>80</v>
      </c>
    </row>
    <row r="328" spans="1:47" s="2" customFormat="1" ht="12">
      <c r="A328" s="38"/>
      <c r="B328" s="39"/>
      <c r="C328" s="40"/>
      <c r="D328" s="225" t="s">
        <v>153</v>
      </c>
      <c r="E328" s="40"/>
      <c r="F328" s="230" t="s">
        <v>548</v>
      </c>
      <c r="G328" s="40"/>
      <c r="H328" s="40"/>
      <c r="I328" s="227"/>
      <c r="J328" s="40"/>
      <c r="K328" s="40"/>
      <c r="L328" s="44"/>
      <c r="M328" s="228"/>
      <c r="N328" s="229"/>
      <c r="O328" s="84"/>
      <c r="P328" s="84"/>
      <c r="Q328" s="84"/>
      <c r="R328" s="84"/>
      <c r="S328" s="84"/>
      <c r="T328" s="85"/>
      <c r="U328" s="38"/>
      <c r="V328" s="38"/>
      <c r="W328" s="38"/>
      <c r="X328" s="38"/>
      <c r="Y328" s="38"/>
      <c r="Z328" s="38"/>
      <c r="AA328" s="38"/>
      <c r="AB328" s="38"/>
      <c r="AC328" s="38"/>
      <c r="AD328" s="38"/>
      <c r="AE328" s="38"/>
      <c r="AT328" s="17" t="s">
        <v>153</v>
      </c>
      <c r="AU328" s="17" t="s">
        <v>80</v>
      </c>
    </row>
    <row r="329" spans="1:51" s="13" customFormat="1" ht="12">
      <c r="A329" s="13"/>
      <c r="B329" s="231"/>
      <c r="C329" s="232"/>
      <c r="D329" s="225" t="s">
        <v>172</v>
      </c>
      <c r="E329" s="233" t="s">
        <v>19</v>
      </c>
      <c r="F329" s="234" t="s">
        <v>752</v>
      </c>
      <c r="G329" s="232"/>
      <c r="H329" s="235">
        <v>6055</v>
      </c>
      <c r="I329" s="236"/>
      <c r="J329" s="232"/>
      <c r="K329" s="232"/>
      <c r="L329" s="237"/>
      <c r="M329" s="238"/>
      <c r="N329" s="239"/>
      <c r="O329" s="239"/>
      <c r="P329" s="239"/>
      <c r="Q329" s="239"/>
      <c r="R329" s="239"/>
      <c r="S329" s="239"/>
      <c r="T329" s="240"/>
      <c r="U329" s="13"/>
      <c r="V329" s="13"/>
      <c r="W329" s="13"/>
      <c r="X329" s="13"/>
      <c r="Y329" s="13"/>
      <c r="Z329" s="13"/>
      <c r="AA329" s="13"/>
      <c r="AB329" s="13"/>
      <c r="AC329" s="13"/>
      <c r="AD329" s="13"/>
      <c r="AE329" s="13"/>
      <c r="AT329" s="241" t="s">
        <v>172</v>
      </c>
      <c r="AU329" s="241" t="s">
        <v>80</v>
      </c>
      <c r="AV329" s="13" t="s">
        <v>80</v>
      </c>
      <c r="AW329" s="13" t="s">
        <v>33</v>
      </c>
      <c r="AX329" s="13" t="s">
        <v>78</v>
      </c>
      <c r="AY329" s="241" t="s">
        <v>142</v>
      </c>
    </row>
    <row r="330" spans="1:65" s="2" customFormat="1" ht="24.15" customHeight="1">
      <c r="A330" s="38"/>
      <c r="B330" s="39"/>
      <c r="C330" s="212" t="s">
        <v>538</v>
      </c>
      <c r="D330" s="212" t="s">
        <v>144</v>
      </c>
      <c r="E330" s="213" t="s">
        <v>761</v>
      </c>
      <c r="F330" s="214" t="s">
        <v>762</v>
      </c>
      <c r="G330" s="215" t="s">
        <v>147</v>
      </c>
      <c r="H330" s="216">
        <v>320</v>
      </c>
      <c r="I330" s="217"/>
      <c r="J330" s="218">
        <f>ROUND(I330*H330,2)</f>
        <v>0</v>
      </c>
      <c r="K330" s="214" t="s">
        <v>148</v>
      </c>
      <c r="L330" s="44"/>
      <c r="M330" s="219" t="s">
        <v>19</v>
      </c>
      <c r="N330" s="220" t="s">
        <v>42</v>
      </c>
      <c r="O330" s="84"/>
      <c r="P330" s="221">
        <f>O330*H330</f>
        <v>0</v>
      </c>
      <c r="Q330" s="221">
        <v>0.098</v>
      </c>
      <c r="R330" s="221">
        <f>Q330*H330</f>
        <v>31.36</v>
      </c>
      <c r="S330" s="221">
        <v>0</v>
      </c>
      <c r="T330" s="222">
        <f>S330*H330</f>
        <v>0</v>
      </c>
      <c r="U330" s="38"/>
      <c r="V330" s="38"/>
      <c r="W330" s="38"/>
      <c r="X330" s="38"/>
      <c r="Y330" s="38"/>
      <c r="Z330" s="38"/>
      <c r="AA330" s="38"/>
      <c r="AB330" s="38"/>
      <c r="AC330" s="38"/>
      <c r="AD330" s="38"/>
      <c r="AE330" s="38"/>
      <c r="AR330" s="223" t="s">
        <v>149</v>
      </c>
      <c r="AT330" s="223" t="s">
        <v>144</v>
      </c>
      <c r="AU330" s="223" t="s">
        <v>80</v>
      </c>
      <c r="AY330" s="17" t="s">
        <v>142</v>
      </c>
      <c r="BE330" s="224">
        <f>IF(N330="základní",J330,0)</f>
        <v>0</v>
      </c>
      <c r="BF330" s="224">
        <f>IF(N330="snížená",J330,0)</f>
        <v>0</v>
      </c>
      <c r="BG330" s="224">
        <f>IF(N330="zákl. přenesená",J330,0)</f>
        <v>0</v>
      </c>
      <c r="BH330" s="224">
        <f>IF(N330="sníž. přenesená",J330,0)</f>
        <v>0</v>
      </c>
      <c r="BI330" s="224">
        <f>IF(N330="nulová",J330,0)</f>
        <v>0</v>
      </c>
      <c r="BJ330" s="17" t="s">
        <v>78</v>
      </c>
      <c r="BK330" s="224">
        <f>ROUND(I330*H330,2)</f>
        <v>0</v>
      </c>
      <c r="BL330" s="17" t="s">
        <v>149</v>
      </c>
      <c r="BM330" s="223" t="s">
        <v>763</v>
      </c>
    </row>
    <row r="331" spans="1:47" s="2" customFormat="1" ht="12">
      <c r="A331" s="38"/>
      <c r="B331" s="39"/>
      <c r="C331" s="40"/>
      <c r="D331" s="225" t="s">
        <v>151</v>
      </c>
      <c r="E331" s="40"/>
      <c r="F331" s="226" t="s">
        <v>764</v>
      </c>
      <c r="G331" s="40"/>
      <c r="H331" s="40"/>
      <c r="I331" s="227"/>
      <c r="J331" s="40"/>
      <c r="K331" s="40"/>
      <c r="L331" s="44"/>
      <c r="M331" s="228"/>
      <c r="N331" s="229"/>
      <c r="O331" s="84"/>
      <c r="P331" s="84"/>
      <c r="Q331" s="84"/>
      <c r="R331" s="84"/>
      <c r="S331" s="84"/>
      <c r="T331" s="85"/>
      <c r="U331" s="38"/>
      <c r="V331" s="38"/>
      <c r="W331" s="38"/>
      <c r="X331" s="38"/>
      <c r="Y331" s="38"/>
      <c r="Z331" s="38"/>
      <c r="AA331" s="38"/>
      <c r="AB331" s="38"/>
      <c r="AC331" s="38"/>
      <c r="AD331" s="38"/>
      <c r="AE331" s="38"/>
      <c r="AT331" s="17" t="s">
        <v>151</v>
      </c>
      <c r="AU331" s="17" t="s">
        <v>80</v>
      </c>
    </row>
    <row r="332" spans="1:47" s="2" customFormat="1" ht="12">
      <c r="A332" s="38"/>
      <c r="B332" s="39"/>
      <c r="C332" s="40"/>
      <c r="D332" s="225" t="s">
        <v>153</v>
      </c>
      <c r="E332" s="40"/>
      <c r="F332" s="230" t="s">
        <v>765</v>
      </c>
      <c r="G332" s="40"/>
      <c r="H332" s="40"/>
      <c r="I332" s="227"/>
      <c r="J332" s="40"/>
      <c r="K332" s="40"/>
      <c r="L332" s="44"/>
      <c r="M332" s="228"/>
      <c r="N332" s="229"/>
      <c r="O332" s="84"/>
      <c r="P332" s="84"/>
      <c r="Q332" s="84"/>
      <c r="R332" s="84"/>
      <c r="S332" s="84"/>
      <c r="T332" s="85"/>
      <c r="U332" s="38"/>
      <c r="V332" s="38"/>
      <c r="W332" s="38"/>
      <c r="X332" s="38"/>
      <c r="Y332" s="38"/>
      <c r="Z332" s="38"/>
      <c r="AA332" s="38"/>
      <c r="AB332" s="38"/>
      <c r="AC332" s="38"/>
      <c r="AD332" s="38"/>
      <c r="AE332" s="38"/>
      <c r="AT332" s="17" t="s">
        <v>153</v>
      </c>
      <c r="AU332" s="17" t="s">
        <v>80</v>
      </c>
    </row>
    <row r="333" spans="1:65" s="2" customFormat="1" ht="14.4" customHeight="1">
      <c r="A333" s="38"/>
      <c r="B333" s="39"/>
      <c r="C333" s="253" t="s">
        <v>543</v>
      </c>
      <c r="D333" s="253" t="s">
        <v>275</v>
      </c>
      <c r="E333" s="254" t="s">
        <v>766</v>
      </c>
      <c r="F333" s="255" t="s">
        <v>767</v>
      </c>
      <c r="G333" s="256" t="s">
        <v>147</v>
      </c>
      <c r="H333" s="257">
        <v>320</v>
      </c>
      <c r="I333" s="258"/>
      <c r="J333" s="259">
        <f>ROUND(I333*H333,2)</f>
        <v>0</v>
      </c>
      <c r="K333" s="255" t="s">
        <v>148</v>
      </c>
      <c r="L333" s="260"/>
      <c r="M333" s="261" t="s">
        <v>19</v>
      </c>
      <c r="N333" s="262" t="s">
        <v>42</v>
      </c>
      <c r="O333" s="84"/>
      <c r="P333" s="221">
        <f>O333*H333</f>
        <v>0</v>
      </c>
      <c r="Q333" s="221">
        <v>0.135</v>
      </c>
      <c r="R333" s="221">
        <f>Q333*H333</f>
        <v>43.2</v>
      </c>
      <c r="S333" s="221">
        <v>0</v>
      </c>
      <c r="T333" s="222">
        <f>S333*H333</f>
        <v>0</v>
      </c>
      <c r="U333" s="38"/>
      <c r="V333" s="38"/>
      <c r="W333" s="38"/>
      <c r="X333" s="38"/>
      <c r="Y333" s="38"/>
      <c r="Z333" s="38"/>
      <c r="AA333" s="38"/>
      <c r="AB333" s="38"/>
      <c r="AC333" s="38"/>
      <c r="AD333" s="38"/>
      <c r="AE333" s="38"/>
      <c r="AR333" s="223" t="s">
        <v>201</v>
      </c>
      <c r="AT333" s="223" t="s">
        <v>275</v>
      </c>
      <c r="AU333" s="223" t="s">
        <v>80</v>
      </c>
      <c r="AY333" s="17" t="s">
        <v>142</v>
      </c>
      <c r="BE333" s="224">
        <f>IF(N333="základní",J333,0)</f>
        <v>0</v>
      </c>
      <c r="BF333" s="224">
        <f>IF(N333="snížená",J333,0)</f>
        <v>0</v>
      </c>
      <c r="BG333" s="224">
        <f>IF(N333="zákl. přenesená",J333,0)</f>
        <v>0</v>
      </c>
      <c r="BH333" s="224">
        <f>IF(N333="sníž. přenesená",J333,0)</f>
        <v>0</v>
      </c>
      <c r="BI333" s="224">
        <f>IF(N333="nulová",J333,0)</f>
        <v>0</v>
      </c>
      <c r="BJ333" s="17" t="s">
        <v>78</v>
      </c>
      <c r="BK333" s="224">
        <f>ROUND(I333*H333,2)</f>
        <v>0</v>
      </c>
      <c r="BL333" s="17" t="s">
        <v>149</v>
      </c>
      <c r="BM333" s="223" t="s">
        <v>768</v>
      </c>
    </row>
    <row r="334" spans="1:47" s="2" customFormat="1" ht="12">
      <c r="A334" s="38"/>
      <c r="B334" s="39"/>
      <c r="C334" s="40"/>
      <c r="D334" s="225" t="s">
        <v>151</v>
      </c>
      <c r="E334" s="40"/>
      <c r="F334" s="226" t="s">
        <v>767</v>
      </c>
      <c r="G334" s="40"/>
      <c r="H334" s="40"/>
      <c r="I334" s="227"/>
      <c r="J334" s="40"/>
      <c r="K334" s="40"/>
      <c r="L334" s="44"/>
      <c r="M334" s="228"/>
      <c r="N334" s="229"/>
      <c r="O334" s="84"/>
      <c r="P334" s="84"/>
      <c r="Q334" s="84"/>
      <c r="R334" s="84"/>
      <c r="S334" s="84"/>
      <c r="T334" s="85"/>
      <c r="U334" s="38"/>
      <c r="V334" s="38"/>
      <c r="W334" s="38"/>
      <c r="X334" s="38"/>
      <c r="Y334" s="38"/>
      <c r="Z334" s="38"/>
      <c r="AA334" s="38"/>
      <c r="AB334" s="38"/>
      <c r="AC334" s="38"/>
      <c r="AD334" s="38"/>
      <c r="AE334" s="38"/>
      <c r="AT334" s="17" t="s">
        <v>151</v>
      </c>
      <c r="AU334" s="17" t="s">
        <v>80</v>
      </c>
    </row>
    <row r="335" spans="1:63" s="12" customFormat="1" ht="22.8" customHeight="1">
      <c r="A335" s="12"/>
      <c r="B335" s="196"/>
      <c r="C335" s="197"/>
      <c r="D335" s="198" t="s">
        <v>70</v>
      </c>
      <c r="E335" s="210" t="s">
        <v>201</v>
      </c>
      <c r="F335" s="210" t="s">
        <v>769</v>
      </c>
      <c r="G335" s="197"/>
      <c r="H335" s="197"/>
      <c r="I335" s="200"/>
      <c r="J335" s="211">
        <f>BK335</f>
        <v>0</v>
      </c>
      <c r="K335" s="197"/>
      <c r="L335" s="202"/>
      <c r="M335" s="203"/>
      <c r="N335" s="204"/>
      <c r="O335" s="204"/>
      <c r="P335" s="205">
        <f>SUM(P336:P344)</f>
        <v>0</v>
      </c>
      <c r="Q335" s="204"/>
      <c r="R335" s="205">
        <f>SUM(R336:R344)</f>
        <v>0.43839903999999996</v>
      </c>
      <c r="S335" s="204"/>
      <c r="T335" s="206">
        <f>SUM(T336:T344)</f>
        <v>0</v>
      </c>
      <c r="U335" s="12"/>
      <c r="V335" s="12"/>
      <c r="W335" s="12"/>
      <c r="X335" s="12"/>
      <c r="Y335" s="12"/>
      <c r="Z335" s="12"/>
      <c r="AA335" s="12"/>
      <c r="AB335" s="12"/>
      <c r="AC335" s="12"/>
      <c r="AD335" s="12"/>
      <c r="AE335" s="12"/>
      <c r="AR335" s="207" t="s">
        <v>78</v>
      </c>
      <c r="AT335" s="208" t="s">
        <v>70</v>
      </c>
      <c r="AU335" s="208" t="s">
        <v>78</v>
      </c>
      <c r="AY335" s="207" t="s">
        <v>142</v>
      </c>
      <c r="BK335" s="209">
        <f>SUM(BK336:BK344)</f>
        <v>0</v>
      </c>
    </row>
    <row r="336" spans="1:65" s="2" customFormat="1" ht="24.15" customHeight="1">
      <c r="A336" s="38"/>
      <c r="B336" s="39"/>
      <c r="C336" s="212" t="s">
        <v>550</v>
      </c>
      <c r="D336" s="212" t="s">
        <v>144</v>
      </c>
      <c r="E336" s="213" t="s">
        <v>558</v>
      </c>
      <c r="F336" s="214" t="s">
        <v>559</v>
      </c>
      <c r="G336" s="215" t="s">
        <v>471</v>
      </c>
      <c r="H336" s="216">
        <v>848</v>
      </c>
      <c r="I336" s="217"/>
      <c r="J336" s="218">
        <f>ROUND(I336*H336,2)</f>
        <v>0</v>
      </c>
      <c r="K336" s="214" t="s">
        <v>148</v>
      </c>
      <c r="L336" s="44"/>
      <c r="M336" s="219" t="s">
        <v>19</v>
      </c>
      <c r="N336" s="220" t="s">
        <v>42</v>
      </c>
      <c r="O336" s="84"/>
      <c r="P336" s="221">
        <f>O336*H336</f>
        <v>0</v>
      </c>
      <c r="Q336" s="221">
        <v>0</v>
      </c>
      <c r="R336" s="221">
        <f>Q336*H336</f>
        <v>0</v>
      </c>
      <c r="S336" s="221">
        <v>0</v>
      </c>
      <c r="T336" s="222">
        <f>S336*H336</f>
        <v>0</v>
      </c>
      <c r="U336" s="38"/>
      <c r="V336" s="38"/>
      <c r="W336" s="38"/>
      <c r="X336" s="38"/>
      <c r="Y336" s="38"/>
      <c r="Z336" s="38"/>
      <c r="AA336" s="38"/>
      <c r="AB336" s="38"/>
      <c r="AC336" s="38"/>
      <c r="AD336" s="38"/>
      <c r="AE336" s="38"/>
      <c r="AR336" s="223" t="s">
        <v>149</v>
      </c>
      <c r="AT336" s="223" t="s">
        <v>144</v>
      </c>
      <c r="AU336" s="223" t="s">
        <v>80</v>
      </c>
      <c r="AY336" s="17" t="s">
        <v>142</v>
      </c>
      <c r="BE336" s="224">
        <f>IF(N336="základní",J336,0)</f>
        <v>0</v>
      </c>
      <c r="BF336" s="224">
        <f>IF(N336="snížená",J336,0)</f>
        <v>0</v>
      </c>
      <c r="BG336" s="224">
        <f>IF(N336="zákl. přenesená",J336,0)</f>
        <v>0</v>
      </c>
      <c r="BH336" s="224">
        <f>IF(N336="sníž. přenesená",J336,0)</f>
        <v>0</v>
      </c>
      <c r="BI336" s="224">
        <f>IF(N336="nulová",J336,0)</f>
        <v>0</v>
      </c>
      <c r="BJ336" s="17" t="s">
        <v>78</v>
      </c>
      <c r="BK336" s="224">
        <f>ROUND(I336*H336,2)</f>
        <v>0</v>
      </c>
      <c r="BL336" s="17" t="s">
        <v>149</v>
      </c>
      <c r="BM336" s="223" t="s">
        <v>770</v>
      </c>
    </row>
    <row r="337" spans="1:47" s="2" customFormat="1" ht="12">
      <c r="A337" s="38"/>
      <c r="B337" s="39"/>
      <c r="C337" s="40"/>
      <c r="D337" s="225" t="s">
        <v>151</v>
      </c>
      <c r="E337" s="40"/>
      <c r="F337" s="226" t="s">
        <v>561</v>
      </c>
      <c r="G337" s="40"/>
      <c r="H337" s="40"/>
      <c r="I337" s="227"/>
      <c r="J337" s="40"/>
      <c r="K337" s="40"/>
      <c r="L337" s="44"/>
      <c r="M337" s="228"/>
      <c r="N337" s="229"/>
      <c r="O337" s="84"/>
      <c r="P337" s="84"/>
      <c r="Q337" s="84"/>
      <c r="R337" s="84"/>
      <c r="S337" s="84"/>
      <c r="T337" s="85"/>
      <c r="U337" s="38"/>
      <c r="V337" s="38"/>
      <c r="W337" s="38"/>
      <c r="X337" s="38"/>
      <c r="Y337" s="38"/>
      <c r="Z337" s="38"/>
      <c r="AA337" s="38"/>
      <c r="AB337" s="38"/>
      <c r="AC337" s="38"/>
      <c r="AD337" s="38"/>
      <c r="AE337" s="38"/>
      <c r="AT337" s="17" t="s">
        <v>151</v>
      </c>
      <c r="AU337" s="17" t="s">
        <v>80</v>
      </c>
    </row>
    <row r="338" spans="1:47" s="2" customFormat="1" ht="12">
      <c r="A338" s="38"/>
      <c r="B338" s="39"/>
      <c r="C338" s="40"/>
      <c r="D338" s="225" t="s">
        <v>153</v>
      </c>
      <c r="E338" s="40"/>
      <c r="F338" s="230" t="s">
        <v>562</v>
      </c>
      <c r="G338" s="40"/>
      <c r="H338" s="40"/>
      <c r="I338" s="227"/>
      <c r="J338" s="40"/>
      <c r="K338" s="40"/>
      <c r="L338" s="44"/>
      <c r="M338" s="228"/>
      <c r="N338" s="229"/>
      <c r="O338" s="84"/>
      <c r="P338" s="84"/>
      <c r="Q338" s="84"/>
      <c r="R338" s="84"/>
      <c r="S338" s="84"/>
      <c r="T338" s="85"/>
      <c r="U338" s="38"/>
      <c r="V338" s="38"/>
      <c r="W338" s="38"/>
      <c r="X338" s="38"/>
      <c r="Y338" s="38"/>
      <c r="Z338" s="38"/>
      <c r="AA338" s="38"/>
      <c r="AB338" s="38"/>
      <c r="AC338" s="38"/>
      <c r="AD338" s="38"/>
      <c r="AE338" s="38"/>
      <c r="AT338" s="17" t="s">
        <v>153</v>
      </c>
      <c r="AU338" s="17" t="s">
        <v>80</v>
      </c>
    </row>
    <row r="339" spans="1:51" s="13" customFormat="1" ht="12">
      <c r="A339" s="13"/>
      <c r="B339" s="231"/>
      <c r="C339" s="232"/>
      <c r="D339" s="225" t="s">
        <v>172</v>
      </c>
      <c r="E339" s="233" t="s">
        <v>19</v>
      </c>
      <c r="F339" s="234" t="s">
        <v>771</v>
      </c>
      <c r="G339" s="232"/>
      <c r="H339" s="235">
        <v>848</v>
      </c>
      <c r="I339" s="236"/>
      <c r="J339" s="232"/>
      <c r="K339" s="232"/>
      <c r="L339" s="237"/>
      <c r="M339" s="238"/>
      <c r="N339" s="239"/>
      <c r="O339" s="239"/>
      <c r="P339" s="239"/>
      <c r="Q339" s="239"/>
      <c r="R339" s="239"/>
      <c r="S339" s="239"/>
      <c r="T339" s="240"/>
      <c r="U339" s="13"/>
      <c r="V339" s="13"/>
      <c r="W339" s="13"/>
      <c r="X339" s="13"/>
      <c r="Y339" s="13"/>
      <c r="Z339" s="13"/>
      <c r="AA339" s="13"/>
      <c r="AB339" s="13"/>
      <c r="AC339" s="13"/>
      <c r="AD339" s="13"/>
      <c r="AE339" s="13"/>
      <c r="AT339" s="241" t="s">
        <v>172</v>
      </c>
      <c r="AU339" s="241" t="s">
        <v>80</v>
      </c>
      <c r="AV339" s="13" t="s">
        <v>80</v>
      </c>
      <c r="AW339" s="13" t="s">
        <v>33</v>
      </c>
      <c r="AX339" s="13" t="s">
        <v>78</v>
      </c>
      <c r="AY339" s="241" t="s">
        <v>142</v>
      </c>
    </row>
    <row r="340" spans="1:65" s="2" customFormat="1" ht="14.4" customHeight="1">
      <c r="A340" s="38"/>
      <c r="B340" s="39"/>
      <c r="C340" s="253" t="s">
        <v>557</v>
      </c>
      <c r="D340" s="253" t="s">
        <v>275</v>
      </c>
      <c r="E340" s="254" t="s">
        <v>564</v>
      </c>
      <c r="F340" s="255" t="s">
        <v>565</v>
      </c>
      <c r="G340" s="256" t="s">
        <v>471</v>
      </c>
      <c r="H340" s="257">
        <v>848</v>
      </c>
      <c r="I340" s="258"/>
      <c r="J340" s="259">
        <f>ROUND(I340*H340,2)</f>
        <v>0</v>
      </c>
      <c r="K340" s="255" t="s">
        <v>19</v>
      </c>
      <c r="L340" s="260"/>
      <c r="M340" s="261" t="s">
        <v>19</v>
      </c>
      <c r="N340" s="262" t="s">
        <v>42</v>
      </c>
      <c r="O340" s="84"/>
      <c r="P340" s="221">
        <f>O340*H340</f>
        <v>0</v>
      </c>
      <c r="Q340" s="221">
        <v>0.0005</v>
      </c>
      <c r="R340" s="221">
        <f>Q340*H340</f>
        <v>0.424</v>
      </c>
      <c r="S340" s="221">
        <v>0</v>
      </c>
      <c r="T340" s="222">
        <f>S340*H340</f>
        <v>0</v>
      </c>
      <c r="U340" s="38"/>
      <c r="V340" s="38"/>
      <c r="W340" s="38"/>
      <c r="X340" s="38"/>
      <c r="Y340" s="38"/>
      <c r="Z340" s="38"/>
      <c r="AA340" s="38"/>
      <c r="AB340" s="38"/>
      <c r="AC340" s="38"/>
      <c r="AD340" s="38"/>
      <c r="AE340" s="38"/>
      <c r="AR340" s="223" t="s">
        <v>201</v>
      </c>
      <c r="AT340" s="223" t="s">
        <v>275</v>
      </c>
      <c r="AU340" s="223" t="s">
        <v>80</v>
      </c>
      <c r="AY340" s="17" t="s">
        <v>142</v>
      </c>
      <c r="BE340" s="224">
        <f>IF(N340="základní",J340,0)</f>
        <v>0</v>
      </c>
      <c r="BF340" s="224">
        <f>IF(N340="snížená",J340,0)</f>
        <v>0</v>
      </c>
      <c r="BG340" s="224">
        <f>IF(N340="zákl. přenesená",J340,0)</f>
        <v>0</v>
      </c>
      <c r="BH340" s="224">
        <f>IF(N340="sníž. přenesená",J340,0)</f>
        <v>0</v>
      </c>
      <c r="BI340" s="224">
        <f>IF(N340="nulová",J340,0)</f>
        <v>0</v>
      </c>
      <c r="BJ340" s="17" t="s">
        <v>78</v>
      </c>
      <c r="BK340" s="224">
        <f>ROUND(I340*H340,2)</f>
        <v>0</v>
      </c>
      <c r="BL340" s="17" t="s">
        <v>149</v>
      </c>
      <c r="BM340" s="223" t="s">
        <v>772</v>
      </c>
    </row>
    <row r="341" spans="1:47" s="2" customFormat="1" ht="12">
      <c r="A341" s="38"/>
      <c r="B341" s="39"/>
      <c r="C341" s="40"/>
      <c r="D341" s="225" t="s">
        <v>151</v>
      </c>
      <c r="E341" s="40"/>
      <c r="F341" s="226" t="s">
        <v>565</v>
      </c>
      <c r="G341" s="40"/>
      <c r="H341" s="40"/>
      <c r="I341" s="227"/>
      <c r="J341" s="40"/>
      <c r="K341" s="40"/>
      <c r="L341" s="44"/>
      <c r="M341" s="228"/>
      <c r="N341" s="229"/>
      <c r="O341" s="84"/>
      <c r="P341" s="84"/>
      <c r="Q341" s="84"/>
      <c r="R341" s="84"/>
      <c r="S341" s="84"/>
      <c r="T341" s="85"/>
      <c r="U341" s="38"/>
      <c r="V341" s="38"/>
      <c r="W341" s="38"/>
      <c r="X341" s="38"/>
      <c r="Y341" s="38"/>
      <c r="Z341" s="38"/>
      <c r="AA341" s="38"/>
      <c r="AB341" s="38"/>
      <c r="AC341" s="38"/>
      <c r="AD341" s="38"/>
      <c r="AE341" s="38"/>
      <c r="AT341" s="17" t="s">
        <v>151</v>
      </c>
      <c r="AU341" s="17" t="s">
        <v>80</v>
      </c>
    </row>
    <row r="342" spans="1:65" s="2" customFormat="1" ht="24.15" customHeight="1">
      <c r="A342" s="38"/>
      <c r="B342" s="39"/>
      <c r="C342" s="212" t="s">
        <v>563</v>
      </c>
      <c r="D342" s="212" t="s">
        <v>144</v>
      </c>
      <c r="E342" s="213" t="s">
        <v>568</v>
      </c>
      <c r="F342" s="214" t="s">
        <v>569</v>
      </c>
      <c r="G342" s="215" t="s">
        <v>471</v>
      </c>
      <c r="H342" s="216">
        <v>848</v>
      </c>
      <c r="I342" s="217"/>
      <c r="J342" s="218">
        <f>ROUND(I342*H342,2)</f>
        <v>0</v>
      </c>
      <c r="K342" s="214" t="s">
        <v>148</v>
      </c>
      <c r="L342" s="44"/>
      <c r="M342" s="219" t="s">
        <v>19</v>
      </c>
      <c r="N342" s="220" t="s">
        <v>42</v>
      </c>
      <c r="O342" s="84"/>
      <c r="P342" s="221">
        <f>O342*H342</f>
        <v>0</v>
      </c>
      <c r="Q342" s="221">
        <v>1.698E-05</v>
      </c>
      <c r="R342" s="221">
        <f>Q342*H342</f>
        <v>0.01439904</v>
      </c>
      <c r="S342" s="221">
        <v>0</v>
      </c>
      <c r="T342" s="222">
        <f>S342*H342</f>
        <v>0</v>
      </c>
      <c r="U342" s="38"/>
      <c r="V342" s="38"/>
      <c r="W342" s="38"/>
      <c r="X342" s="38"/>
      <c r="Y342" s="38"/>
      <c r="Z342" s="38"/>
      <c r="AA342" s="38"/>
      <c r="AB342" s="38"/>
      <c r="AC342" s="38"/>
      <c r="AD342" s="38"/>
      <c r="AE342" s="38"/>
      <c r="AR342" s="223" t="s">
        <v>149</v>
      </c>
      <c r="AT342" s="223" t="s">
        <v>144</v>
      </c>
      <c r="AU342" s="223" t="s">
        <v>80</v>
      </c>
      <c r="AY342" s="17" t="s">
        <v>142</v>
      </c>
      <c r="BE342" s="224">
        <f>IF(N342="základní",J342,0)</f>
        <v>0</v>
      </c>
      <c r="BF342" s="224">
        <f>IF(N342="snížená",J342,0)</f>
        <v>0</v>
      </c>
      <c r="BG342" s="224">
        <f>IF(N342="zákl. přenesená",J342,0)</f>
        <v>0</v>
      </c>
      <c r="BH342" s="224">
        <f>IF(N342="sníž. přenesená",J342,0)</f>
        <v>0</v>
      </c>
      <c r="BI342" s="224">
        <f>IF(N342="nulová",J342,0)</f>
        <v>0</v>
      </c>
      <c r="BJ342" s="17" t="s">
        <v>78</v>
      </c>
      <c r="BK342" s="224">
        <f>ROUND(I342*H342,2)</f>
        <v>0</v>
      </c>
      <c r="BL342" s="17" t="s">
        <v>149</v>
      </c>
      <c r="BM342" s="223" t="s">
        <v>773</v>
      </c>
    </row>
    <row r="343" spans="1:47" s="2" customFormat="1" ht="12">
      <c r="A343" s="38"/>
      <c r="B343" s="39"/>
      <c r="C343" s="40"/>
      <c r="D343" s="225" t="s">
        <v>151</v>
      </c>
      <c r="E343" s="40"/>
      <c r="F343" s="226" t="s">
        <v>571</v>
      </c>
      <c r="G343" s="40"/>
      <c r="H343" s="40"/>
      <c r="I343" s="227"/>
      <c r="J343" s="40"/>
      <c r="K343" s="40"/>
      <c r="L343" s="44"/>
      <c r="M343" s="228"/>
      <c r="N343" s="229"/>
      <c r="O343" s="84"/>
      <c r="P343" s="84"/>
      <c r="Q343" s="84"/>
      <c r="R343" s="84"/>
      <c r="S343" s="84"/>
      <c r="T343" s="85"/>
      <c r="U343" s="38"/>
      <c r="V343" s="38"/>
      <c r="W343" s="38"/>
      <c r="X343" s="38"/>
      <c r="Y343" s="38"/>
      <c r="Z343" s="38"/>
      <c r="AA343" s="38"/>
      <c r="AB343" s="38"/>
      <c r="AC343" s="38"/>
      <c r="AD343" s="38"/>
      <c r="AE343" s="38"/>
      <c r="AT343" s="17" t="s">
        <v>151</v>
      </c>
      <c r="AU343" s="17" t="s">
        <v>80</v>
      </c>
    </row>
    <row r="344" spans="1:47" s="2" customFormat="1" ht="12">
      <c r="A344" s="38"/>
      <c r="B344" s="39"/>
      <c r="C344" s="40"/>
      <c r="D344" s="225" t="s">
        <v>153</v>
      </c>
      <c r="E344" s="40"/>
      <c r="F344" s="230" t="s">
        <v>572</v>
      </c>
      <c r="G344" s="40"/>
      <c r="H344" s="40"/>
      <c r="I344" s="227"/>
      <c r="J344" s="40"/>
      <c r="K344" s="40"/>
      <c r="L344" s="44"/>
      <c r="M344" s="228"/>
      <c r="N344" s="229"/>
      <c r="O344" s="84"/>
      <c r="P344" s="84"/>
      <c r="Q344" s="84"/>
      <c r="R344" s="84"/>
      <c r="S344" s="84"/>
      <c r="T344" s="85"/>
      <c r="U344" s="38"/>
      <c r="V344" s="38"/>
      <c r="W344" s="38"/>
      <c r="X344" s="38"/>
      <c r="Y344" s="38"/>
      <c r="Z344" s="38"/>
      <c r="AA344" s="38"/>
      <c r="AB344" s="38"/>
      <c r="AC344" s="38"/>
      <c r="AD344" s="38"/>
      <c r="AE344" s="38"/>
      <c r="AT344" s="17" t="s">
        <v>153</v>
      </c>
      <c r="AU344" s="17" t="s">
        <v>80</v>
      </c>
    </row>
    <row r="345" spans="1:63" s="12" customFormat="1" ht="22.8" customHeight="1">
      <c r="A345" s="12"/>
      <c r="B345" s="196"/>
      <c r="C345" s="197"/>
      <c r="D345" s="198" t="s">
        <v>70</v>
      </c>
      <c r="E345" s="210" t="s">
        <v>207</v>
      </c>
      <c r="F345" s="210" t="s">
        <v>573</v>
      </c>
      <c r="G345" s="197"/>
      <c r="H345" s="197"/>
      <c r="I345" s="200"/>
      <c r="J345" s="211">
        <f>BK345</f>
        <v>0</v>
      </c>
      <c r="K345" s="197"/>
      <c r="L345" s="202"/>
      <c r="M345" s="203"/>
      <c r="N345" s="204"/>
      <c r="O345" s="204"/>
      <c r="P345" s="205">
        <f>SUM(P346:P368)</f>
        <v>0</v>
      </c>
      <c r="Q345" s="204"/>
      <c r="R345" s="205">
        <f>SUM(R346:R368)</f>
        <v>35.5704028425</v>
      </c>
      <c r="S345" s="204"/>
      <c r="T345" s="206">
        <f>SUM(T346:T368)</f>
        <v>2.52</v>
      </c>
      <c r="U345" s="12"/>
      <c r="V345" s="12"/>
      <c r="W345" s="12"/>
      <c r="X345" s="12"/>
      <c r="Y345" s="12"/>
      <c r="Z345" s="12"/>
      <c r="AA345" s="12"/>
      <c r="AB345" s="12"/>
      <c r="AC345" s="12"/>
      <c r="AD345" s="12"/>
      <c r="AE345" s="12"/>
      <c r="AR345" s="207" t="s">
        <v>78</v>
      </c>
      <c r="AT345" s="208" t="s">
        <v>70</v>
      </c>
      <c r="AU345" s="208" t="s">
        <v>78</v>
      </c>
      <c r="AY345" s="207" t="s">
        <v>142</v>
      </c>
      <c r="BK345" s="209">
        <f>SUM(BK346:BK368)</f>
        <v>0</v>
      </c>
    </row>
    <row r="346" spans="1:65" s="2" customFormat="1" ht="14.4" customHeight="1">
      <c r="A346" s="38"/>
      <c r="B346" s="39"/>
      <c r="C346" s="253" t="s">
        <v>567</v>
      </c>
      <c r="D346" s="253" t="s">
        <v>275</v>
      </c>
      <c r="E346" s="254" t="s">
        <v>575</v>
      </c>
      <c r="F346" s="255" t="s">
        <v>576</v>
      </c>
      <c r="G346" s="256" t="s">
        <v>157</v>
      </c>
      <c r="H346" s="257">
        <v>4</v>
      </c>
      <c r="I346" s="258"/>
      <c r="J346" s="259">
        <f>ROUND(I346*H346,2)</f>
        <v>0</v>
      </c>
      <c r="K346" s="255" t="s">
        <v>148</v>
      </c>
      <c r="L346" s="260"/>
      <c r="M346" s="261" t="s">
        <v>19</v>
      </c>
      <c r="N346" s="262" t="s">
        <v>42</v>
      </c>
      <c r="O346" s="84"/>
      <c r="P346" s="221">
        <f>O346*H346</f>
        <v>0</v>
      </c>
      <c r="Q346" s="221">
        <v>0.0021</v>
      </c>
      <c r="R346" s="221">
        <f>Q346*H346</f>
        <v>0.0084</v>
      </c>
      <c r="S346" s="221">
        <v>0</v>
      </c>
      <c r="T346" s="222">
        <f>S346*H346</f>
        <v>0</v>
      </c>
      <c r="U346" s="38"/>
      <c r="V346" s="38"/>
      <c r="W346" s="38"/>
      <c r="X346" s="38"/>
      <c r="Y346" s="38"/>
      <c r="Z346" s="38"/>
      <c r="AA346" s="38"/>
      <c r="AB346" s="38"/>
      <c r="AC346" s="38"/>
      <c r="AD346" s="38"/>
      <c r="AE346" s="38"/>
      <c r="AR346" s="223" t="s">
        <v>201</v>
      </c>
      <c r="AT346" s="223" t="s">
        <v>275</v>
      </c>
      <c r="AU346" s="223" t="s">
        <v>80</v>
      </c>
      <c r="AY346" s="17" t="s">
        <v>142</v>
      </c>
      <c r="BE346" s="224">
        <f>IF(N346="základní",J346,0)</f>
        <v>0</v>
      </c>
      <c r="BF346" s="224">
        <f>IF(N346="snížená",J346,0)</f>
        <v>0</v>
      </c>
      <c r="BG346" s="224">
        <f>IF(N346="zákl. přenesená",J346,0)</f>
        <v>0</v>
      </c>
      <c r="BH346" s="224">
        <f>IF(N346="sníž. přenesená",J346,0)</f>
        <v>0</v>
      </c>
      <c r="BI346" s="224">
        <f>IF(N346="nulová",J346,0)</f>
        <v>0</v>
      </c>
      <c r="BJ346" s="17" t="s">
        <v>78</v>
      </c>
      <c r="BK346" s="224">
        <f>ROUND(I346*H346,2)</f>
        <v>0</v>
      </c>
      <c r="BL346" s="17" t="s">
        <v>149</v>
      </c>
      <c r="BM346" s="223" t="s">
        <v>774</v>
      </c>
    </row>
    <row r="347" spans="1:47" s="2" customFormat="1" ht="12">
      <c r="A347" s="38"/>
      <c r="B347" s="39"/>
      <c r="C347" s="40"/>
      <c r="D347" s="225" t="s">
        <v>151</v>
      </c>
      <c r="E347" s="40"/>
      <c r="F347" s="226" t="s">
        <v>576</v>
      </c>
      <c r="G347" s="40"/>
      <c r="H347" s="40"/>
      <c r="I347" s="227"/>
      <c r="J347" s="40"/>
      <c r="K347" s="40"/>
      <c r="L347" s="44"/>
      <c r="M347" s="228"/>
      <c r="N347" s="229"/>
      <c r="O347" s="84"/>
      <c r="P347" s="84"/>
      <c r="Q347" s="84"/>
      <c r="R347" s="84"/>
      <c r="S347" s="84"/>
      <c r="T347" s="85"/>
      <c r="U347" s="38"/>
      <c r="V347" s="38"/>
      <c r="W347" s="38"/>
      <c r="X347" s="38"/>
      <c r="Y347" s="38"/>
      <c r="Z347" s="38"/>
      <c r="AA347" s="38"/>
      <c r="AB347" s="38"/>
      <c r="AC347" s="38"/>
      <c r="AD347" s="38"/>
      <c r="AE347" s="38"/>
      <c r="AT347" s="17" t="s">
        <v>151</v>
      </c>
      <c r="AU347" s="17" t="s">
        <v>80</v>
      </c>
    </row>
    <row r="348" spans="1:65" s="2" customFormat="1" ht="24.15" customHeight="1">
      <c r="A348" s="38"/>
      <c r="B348" s="39"/>
      <c r="C348" s="212" t="s">
        <v>574</v>
      </c>
      <c r="D348" s="212" t="s">
        <v>144</v>
      </c>
      <c r="E348" s="213" t="s">
        <v>579</v>
      </c>
      <c r="F348" s="214" t="s">
        <v>580</v>
      </c>
      <c r="G348" s="215" t="s">
        <v>157</v>
      </c>
      <c r="H348" s="216">
        <v>4</v>
      </c>
      <c r="I348" s="217"/>
      <c r="J348" s="218">
        <f>ROUND(I348*H348,2)</f>
        <v>0</v>
      </c>
      <c r="K348" s="214" t="s">
        <v>148</v>
      </c>
      <c r="L348" s="44"/>
      <c r="M348" s="219" t="s">
        <v>19</v>
      </c>
      <c r="N348" s="220" t="s">
        <v>42</v>
      </c>
      <c r="O348" s="84"/>
      <c r="P348" s="221">
        <f>O348*H348</f>
        <v>0</v>
      </c>
      <c r="Q348" s="221">
        <v>0</v>
      </c>
      <c r="R348" s="221">
        <f>Q348*H348</f>
        <v>0</v>
      </c>
      <c r="S348" s="221">
        <v>0</v>
      </c>
      <c r="T348" s="222">
        <f>S348*H348</f>
        <v>0</v>
      </c>
      <c r="U348" s="38"/>
      <c r="V348" s="38"/>
      <c r="W348" s="38"/>
      <c r="X348" s="38"/>
      <c r="Y348" s="38"/>
      <c r="Z348" s="38"/>
      <c r="AA348" s="38"/>
      <c r="AB348" s="38"/>
      <c r="AC348" s="38"/>
      <c r="AD348" s="38"/>
      <c r="AE348" s="38"/>
      <c r="AR348" s="223" t="s">
        <v>149</v>
      </c>
      <c r="AT348" s="223" t="s">
        <v>144</v>
      </c>
      <c r="AU348" s="223" t="s">
        <v>80</v>
      </c>
      <c r="AY348" s="17" t="s">
        <v>142</v>
      </c>
      <c r="BE348" s="224">
        <f>IF(N348="základní",J348,0)</f>
        <v>0</v>
      </c>
      <c r="BF348" s="224">
        <f>IF(N348="snížená",J348,0)</f>
        <v>0</v>
      </c>
      <c r="BG348" s="224">
        <f>IF(N348="zákl. přenesená",J348,0)</f>
        <v>0</v>
      </c>
      <c r="BH348" s="224">
        <f>IF(N348="sníž. přenesená",J348,0)</f>
        <v>0</v>
      </c>
      <c r="BI348" s="224">
        <f>IF(N348="nulová",J348,0)</f>
        <v>0</v>
      </c>
      <c r="BJ348" s="17" t="s">
        <v>78</v>
      </c>
      <c r="BK348" s="224">
        <f>ROUND(I348*H348,2)</f>
        <v>0</v>
      </c>
      <c r="BL348" s="17" t="s">
        <v>149</v>
      </c>
      <c r="BM348" s="223" t="s">
        <v>775</v>
      </c>
    </row>
    <row r="349" spans="1:47" s="2" customFormat="1" ht="12">
      <c r="A349" s="38"/>
      <c r="B349" s="39"/>
      <c r="C349" s="40"/>
      <c r="D349" s="225" t="s">
        <v>151</v>
      </c>
      <c r="E349" s="40"/>
      <c r="F349" s="226" t="s">
        <v>582</v>
      </c>
      <c r="G349" s="40"/>
      <c r="H349" s="40"/>
      <c r="I349" s="227"/>
      <c r="J349" s="40"/>
      <c r="K349" s="40"/>
      <c r="L349" s="44"/>
      <c r="M349" s="228"/>
      <c r="N349" s="229"/>
      <c r="O349" s="84"/>
      <c r="P349" s="84"/>
      <c r="Q349" s="84"/>
      <c r="R349" s="84"/>
      <c r="S349" s="84"/>
      <c r="T349" s="85"/>
      <c r="U349" s="38"/>
      <c r="V349" s="38"/>
      <c r="W349" s="38"/>
      <c r="X349" s="38"/>
      <c r="Y349" s="38"/>
      <c r="Z349" s="38"/>
      <c r="AA349" s="38"/>
      <c r="AB349" s="38"/>
      <c r="AC349" s="38"/>
      <c r="AD349" s="38"/>
      <c r="AE349" s="38"/>
      <c r="AT349" s="17" t="s">
        <v>151</v>
      </c>
      <c r="AU349" s="17" t="s">
        <v>80</v>
      </c>
    </row>
    <row r="350" spans="1:47" s="2" customFormat="1" ht="12">
      <c r="A350" s="38"/>
      <c r="B350" s="39"/>
      <c r="C350" s="40"/>
      <c r="D350" s="225" t="s">
        <v>153</v>
      </c>
      <c r="E350" s="40"/>
      <c r="F350" s="230" t="s">
        <v>583</v>
      </c>
      <c r="G350" s="40"/>
      <c r="H350" s="40"/>
      <c r="I350" s="227"/>
      <c r="J350" s="40"/>
      <c r="K350" s="40"/>
      <c r="L350" s="44"/>
      <c r="M350" s="228"/>
      <c r="N350" s="229"/>
      <c r="O350" s="84"/>
      <c r="P350" s="84"/>
      <c r="Q350" s="84"/>
      <c r="R350" s="84"/>
      <c r="S350" s="84"/>
      <c r="T350" s="85"/>
      <c r="U350" s="38"/>
      <c r="V350" s="38"/>
      <c r="W350" s="38"/>
      <c r="X350" s="38"/>
      <c r="Y350" s="38"/>
      <c r="Z350" s="38"/>
      <c r="AA350" s="38"/>
      <c r="AB350" s="38"/>
      <c r="AC350" s="38"/>
      <c r="AD350" s="38"/>
      <c r="AE350" s="38"/>
      <c r="AT350" s="17" t="s">
        <v>153</v>
      </c>
      <c r="AU350" s="17" t="s">
        <v>80</v>
      </c>
    </row>
    <row r="351" spans="1:65" s="2" customFormat="1" ht="14.4" customHeight="1">
      <c r="A351" s="38"/>
      <c r="B351" s="39"/>
      <c r="C351" s="212" t="s">
        <v>578</v>
      </c>
      <c r="D351" s="212" t="s">
        <v>144</v>
      </c>
      <c r="E351" s="213" t="s">
        <v>585</v>
      </c>
      <c r="F351" s="214" t="s">
        <v>586</v>
      </c>
      <c r="G351" s="215" t="s">
        <v>471</v>
      </c>
      <c r="H351" s="216">
        <v>24</v>
      </c>
      <c r="I351" s="217"/>
      <c r="J351" s="218">
        <f>ROUND(I351*H351,2)</f>
        <v>0</v>
      </c>
      <c r="K351" s="214" t="s">
        <v>148</v>
      </c>
      <c r="L351" s="44"/>
      <c r="M351" s="219" t="s">
        <v>19</v>
      </c>
      <c r="N351" s="220" t="s">
        <v>42</v>
      </c>
      <c r="O351" s="84"/>
      <c r="P351" s="221">
        <f>O351*H351</f>
        <v>0</v>
      </c>
      <c r="Q351" s="221">
        <v>1.08911</v>
      </c>
      <c r="R351" s="221">
        <f>Q351*H351</f>
        <v>26.138640000000002</v>
      </c>
      <c r="S351" s="221">
        <v>0</v>
      </c>
      <c r="T351" s="222">
        <f>S351*H351</f>
        <v>0</v>
      </c>
      <c r="U351" s="38"/>
      <c r="V351" s="38"/>
      <c r="W351" s="38"/>
      <c r="X351" s="38"/>
      <c r="Y351" s="38"/>
      <c r="Z351" s="38"/>
      <c r="AA351" s="38"/>
      <c r="AB351" s="38"/>
      <c r="AC351" s="38"/>
      <c r="AD351" s="38"/>
      <c r="AE351" s="38"/>
      <c r="AR351" s="223" t="s">
        <v>149</v>
      </c>
      <c r="AT351" s="223" t="s">
        <v>144</v>
      </c>
      <c r="AU351" s="223" t="s">
        <v>80</v>
      </c>
      <c r="AY351" s="17" t="s">
        <v>142</v>
      </c>
      <c r="BE351" s="224">
        <f>IF(N351="základní",J351,0)</f>
        <v>0</v>
      </c>
      <c r="BF351" s="224">
        <f>IF(N351="snížená",J351,0)</f>
        <v>0</v>
      </c>
      <c r="BG351" s="224">
        <f>IF(N351="zákl. přenesená",J351,0)</f>
        <v>0</v>
      </c>
      <c r="BH351" s="224">
        <f>IF(N351="sníž. přenesená",J351,0)</f>
        <v>0</v>
      </c>
      <c r="BI351" s="224">
        <f>IF(N351="nulová",J351,0)</f>
        <v>0</v>
      </c>
      <c r="BJ351" s="17" t="s">
        <v>78</v>
      </c>
      <c r="BK351" s="224">
        <f>ROUND(I351*H351,2)</f>
        <v>0</v>
      </c>
      <c r="BL351" s="17" t="s">
        <v>149</v>
      </c>
      <c r="BM351" s="223" t="s">
        <v>776</v>
      </c>
    </row>
    <row r="352" spans="1:47" s="2" customFormat="1" ht="12">
      <c r="A352" s="38"/>
      <c r="B352" s="39"/>
      <c r="C352" s="40"/>
      <c r="D352" s="225" t="s">
        <v>151</v>
      </c>
      <c r="E352" s="40"/>
      <c r="F352" s="226" t="s">
        <v>588</v>
      </c>
      <c r="G352" s="40"/>
      <c r="H352" s="40"/>
      <c r="I352" s="227"/>
      <c r="J352" s="40"/>
      <c r="K352" s="40"/>
      <c r="L352" s="44"/>
      <c r="M352" s="228"/>
      <c r="N352" s="229"/>
      <c r="O352" s="84"/>
      <c r="P352" s="84"/>
      <c r="Q352" s="84"/>
      <c r="R352" s="84"/>
      <c r="S352" s="84"/>
      <c r="T352" s="85"/>
      <c r="U352" s="38"/>
      <c r="V352" s="38"/>
      <c r="W352" s="38"/>
      <c r="X352" s="38"/>
      <c r="Y352" s="38"/>
      <c r="Z352" s="38"/>
      <c r="AA352" s="38"/>
      <c r="AB352" s="38"/>
      <c r="AC352" s="38"/>
      <c r="AD352" s="38"/>
      <c r="AE352" s="38"/>
      <c r="AT352" s="17" t="s">
        <v>151</v>
      </c>
      <c r="AU352" s="17" t="s">
        <v>80</v>
      </c>
    </row>
    <row r="353" spans="1:47" s="2" customFormat="1" ht="12">
      <c r="A353" s="38"/>
      <c r="B353" s="39"/>
      <c r="C353" s="40"/>
      <c r="D353" s="225" t="s">
        <v>153</v>
      </c>
      <c r="E353" s="40"/>
      <c r="F353" s="230" t="s">
        <v>589</v>
      </c>
      <c r="G353" s="40"/>
      <c r="H353" s="40"/>
      <c r="I353" s="227"/>
      <c r="J353" s="40"/>
      <c r="K353" s="40"/>
      <c r="L353" s="44"/>
      <c r="M353" s="228"/>
      <c r="N353" s="229"/>
      <c r="O353" s="84"/>
      <c r="P353" s="84"/>
      <c r="Q353" s="84"/>
      <c r="R353" s="84"/>
      <c r="S353" s="84"/>
      <c r="T353" s="85"/>
      <c r="U353" s="38"/>
      <c r="V353" s="38"/>
      <c r="W353" s="38"/>
      <c r="X353" s="38"/>
      <c r="Y353" s="38"/>
      <c r="Z353" s="38"/>
      <c r="AA353" s="38"/>
      <c r="AB353" s="38"/>
      <c r="AC353" s="38"/>
      <c r="AD353" s="38"/>
      <c r="AE353" s="38"/>
      <c r="AT353" s="17" t="s">
        <v>153</v>
      </c>
      <c r="AU353" s="17" t="s">
        <v>80</v>
      </c>
    </row>
    <row r="354" spans="1:51" s="13" customFormat="1" ht="12">
      <c r="A354" s="13"/>
      <c r="B354" s="231"/>
      <c r="C354" s="232"/>
      <c r="D354" s="225" t="s">
        <v>172</v>
      </c>
      <c r="E354" s="233" t="s">
        <v>19</v>
      </c>
      <c r="F354" s="234" t="s">
        <v>777</v>
      </c>
      <c r="G354" s="232"/>
      <c r="H354" s="235">
        <v>24</v>
      </c>
      <c r="I354" s="236"/>
      <c r="J354" s="232"/>
      <c r="K354" s="232"/>
      <c r="L354" s="237"/>
      <c r="M354" s="238"/>
      <c r="N354" s="239"/>
      <c r="O354" s="239"/>
      <c r="P354" s="239"/>
      <c r="Q354" s="239"/>
      <c r="R354" s="239"/>
      <c r="S354" s="239"/>
      <c r="T354" s="240"/>
      <c r="U354" s="13"/>
      <c r="V354" s="13"/>
      <c r="W354" s="13"/>
      <c r="X354" s="13"/>
      <c r="Y354" s="13"/>
      <c r="Z354" s="13"/>
      <c r="AA354" s="13"/>
      <c r="AB354" s="13"/>
      <c r="AC354" s="13"/>
      <c r="AD354" s="13"/>
      <c r="AE354" s="13"/>
      <c r="AT354" s="241" t="s">
        <v>172</v>
      </c>
      <c r="AU354" s="241" t="s">
        <v>80</v>
      </c>
      <c r="AV354" s="13" t="s">
        <v>80</v>
      </c>
      <c r="AW354" s="13" t="s">
        <v>33</v>
      </c>
      <c r="AX354" s="13" t="s">
        <v>78</v>
      </c>
      <c r="AY354" s="241" t="s">
        <v>142</v>
      </c>
    </row>
    <row r="355" spans="1:65" s="2" customFormat="1" ht="14.4" customHeight="1">
      <c r="A355" s="38"/>
      <c r="B355" s="39"/>
      <c r="C355" s="253" t="s">
        <v>584</v>
      </c>
      <c r="D355" s="253" t="s">
        <v>275</v>
      </c>
      <c r="E355" s="254" t="s">
        <v>591</v>
      </c>
      <c r="F355" s="255" t="s">
        <v>592</v>
      </c>
      <c r="G355" s="256" t="s">
        <v>471</v>
      </c>
      <c r="H355" s="257">
        <v>24</v>
      </c>
      <c r="I355" s="258"/>
      <c r="J355" s="259">
        <f>ROUND(I355*H355,2)</f>
        <v>0</v>
      </c>
      <c r="K355" s="255" t="s">
        <v>148</v>
      </c>
      <c r="L355" s="260"/>
      <c r="M355" s="261" t="s">
        <v>19</v>
      </c>
      <c r="N355" s="262" t="s">
        <v>42</v>
      </c>
      <c r="O355" s="84"/>
      <c r="P355" s="221">
        <f>O355*H355</f>
        <v>0</v>
      </c>
      <c r="Q355" s="221">
        <v>0.3716</v>
      </c>
      <c r="R355" s="221">
        <f>Q355*H355</f>
        <v>8.9184</v>
      </c>
      <c r="S355" s="221">
        <v>0</v>
      </c>
      <c r="T355" s="222">
        <f>S355*H355</f>
        <v>0</v>
      </c>
      <c r="U355" s="38"/>
      <c r="V355" s="38"/>
      <c r="W355" s="38"/>
      <c r="X355" s="38"/>
      <c r="Y355" s="38"/>
      <c r="Z355" s="38"/>
      <c r="AA355" s="38"/>
      <c r="AB355" s="38"/>
      <c r="AC355" s="38"/>
      <c r="AD355" s="38"/>
      <c r="AE355" s="38"/>
      <c r="AR355" s="223" t="s">
        <v>201</v>
      </c>
      <c r="AT355" s="223" t="s">
        <v>275</v>
      </c>
      <c r="AU355" s="223" t="s">
        <v>80</v>
      </c>
      <c r="AY355" s="17" t="s">
        <v>142</v>
      </c>
      <c r="BE355" s="224">
        <f>IF(N355="základní",J355,0)</f>
        <v>0</v>
      </c>
      <c r="BF355" s="224">
        <f>IF(N355="snížená",J355,0)</f>
        <v>0</v>
      </c>
      <c r="BG355" s="224">
        <f>IF(N355="zákl. přenesená",J355,0)</f>
        <v>0</v>
      </c>
      <c r="BH355" s="224">
        <f>IF(N355="sníž. přenesená",J355,0)</f>
        <v>0</v>
      </c>
      <c r="BI355" s="224">
        <f>IF(N355="nulová",J355,0)</f>
        <v>0</v>
      </c>
      <c r="BJ355" s="17" t="s">
        <v>78</v>
      </c>
      <c r="BK355" s="224">
        <f>ROUND(I355*H355,2)</f>
        <v>0</v>
      </c>
      <c r="BL355" s="17" t="s">
        <v>149</v>
      </c>
      <c r="BM355" s="223" t="s">
        <v>778</v>
      </c>
    </row>
    <row r="356" spans="1:47" s="2" customFormat="1" ht="12">
      <c r="A356" s="38"/>
      <c r="B356" s="39"/>
      <c r="C356" s="40"/>
      <c r="D356" s="225" t="s">
        <v>151</v>
      </c>
      <c r="E356" s="40"/>
      <c r="F356" s="226" t="s">
        <v>592</v>
      </c>
      <c r="G356" s="40"/>
      <c r="H356" s="40"/>
      <c r="I356" s="227"/>
      <c r="J356" s="40"/>
      <c r="K356" s="40"/>
      <c r="L356" s="44"/>
      <c r="M356" s="228"/>
      <c r="N356" s="229"/>
      <c r="O356" s="84"/>
      <c r="P356" s="84"/>
      <c r="Q356" s="84"/>
      <c r="R356" s="84"/>
      <c r="S356" s="84"/>
      <c r="T356" s="85"/>
      <c r="U356" s="38"/>
      <c r="V356" s="38"/>
      <c r="W356" s="38"/>
      <c r="X356" s="38"/>
      <c r="Y356" s="38"/>
      <c r="Z356" s="38"/>
      <c r="AA356" s="38"/>
      <c r="AB356" s="38"/>
      <c r="AC356" s="38"/>
      <c r="AD356" s="38"/>
      <c r="AE356" s="38"/>
      <c r="AT356" s="17" t="s">
        <v>151</v>
      </c>
      <c r="AU356" s="17" t="s">
        <v>80</v>
      </c>
    </row>
    <row r="357" spans="1:65" s="2" customFormat="1" ht="24.15" customHeight="1">
      <c r="A357" s="38"/>
      <c r="B357" s="39"/>
      <c r="C357" s="212" t="s">
        <v>590</v>
      </c>
      <c r="D357" s="212" t="s">
        <v>144</v>
      </c>
      <c r="E357" s="213" t="s">
        <v>595</v>
      </c>
      <c r="F357" s="214" t="s">
        <v>596</v>
      </c>
      <c r="G357" s="215" t="s">
        <v>147</v>
      </c>
      <c r="H357" s="216">
        <v>1080</v>
      </c>
      <c r="I357" s="217"/>
      <c r="J357" s="218">
        <f>ROUND(I357*H357,2)</f>
        <v>0</v>
      </c>
      <c r="K357" s="214" t="s">
        <v>148</v>
      </c>
      <c r="L357" s="44"/>
      <c r="M357" s="219" t="s">
        <v>19</v>
      </c>
      <c r="N357" s="220" t="s">
        <v>42</v>
      </c>
      <c r="O357" s="84"/>
      <c r="P357" s="221">
        <f>O357*H357</f>
        <v>0</v>
      </c>
      <c r="Q357" s="221">
        <v>0.0004675</v>
      </c>
      <c r="R357" s="221">
        <f>Q357*H357</f>
        <v>0.5049</v>
      </c>
      <c r="S357" s="221">
        <v>0</v>
      </c>
      <c r="T357" s="222">
        <f>S357*H357</f>
        <v>0</v>
      </c>
      <c r="U357" s="38"/>
      <c r="V357" s="38"/>
      <c r="W357" s="38"/>
      <c r="X357" s="38"/>
      <c r="Y357" s="38"/>
      <c r="Z357" s="38"/>
      <c r="AA357" s="38"/>
      <c r="AB357" s="38"/>
      <c r="AC357" s="38"/>
      <c r="AD357" s="38"/>
      <c r="AE357" s="38"/>
      <c r="AR357" s="223" t="s">
        <v>149</v>
      </c>
      <c r="AT357" s="223" t="s">
        <v>144</v>
      </c>
      <c r="AU357" s="223" t="s">
        <v>80</v>
      </c>
      <c r="AY357" s="17" t="s">
        <v>142</v>
      </c>
      <c r="BE357" s="224">
        <f>IF(N357="základní",J357,0)</f>
        <v>0</v>
      </c>
      <c r="BF357" s="224">
        <f>IF(N357="snížená",J357,0)</f>
        <v>0</v>
      </c>
      <c r="BG357" s="224">
        <f>IF(N357="zákl. přenesená",J357,0)</f>
        <v>0</v>
      </c>
      <c r="BH357" s="224">
        <f>IF(N357="sníž. přenesená",J357,0)</f>
        <v>0</v>
      </c>
      <c r="BI357" s="224">
        <f>IF(N357="nulová",J357,0)</f>
        <v>0</v>
      </c>
      <c r="BJ357" s="17" t="s">
        <v>78</v>
      </c>
      <c r="BK357" s="224">
        <f>ROUND(I357*H357,2)</f>
        <v>0</v>
      </c>
      <c r="BL357" s="17" t="s">
        <v>149</v>
      </c>
      <c r="BM357" s="223" t="s">
        <v>779</v>
      </c>
    </row>
    <row r="358" spans="1:47" s="2" customFormat="1" ht="12">
      <c r="A358" s="38"/>
      <c r="B358" s="39"/>
      <c r="C358" s="40"/>
      <c r="D358" s="225" t="s">
        <v>151</v>
      </c>
      <c r="E358" s="40"/>
      <c r="F358" s="226" t="s">
        <v>598</v>
      </c>
      <c r="G358" s="40"/>
      <c r="H358" s="40"/>
      <c r="I358" s="227"/>
      <c r="J358" s="40"/>
      <c r="K358" s="40"/>
      <c r="L358" s="44"/>
      <c r="M358" s="228"/>
      <c r="N358" s="229"/>
      <c r="O358" s="84"/>
      <c r="P358" s="84"/>
      <c r="Q358" s="84"/>
      <c r="R358" s="84"/>
      <c r="S358" s="84"/>
      <c r="T358" s="85"/>
      <c r="U358" s="38"/>
      <c r="V358" s="38"/>
      <c r="W358" s="38"/>
      <c r="X358" s="38"/>
      <c r="Y358" s="38"/>
      <c r="Z358" s="38"/>
      <c r="AA358" s="38"/>
      <c r="AB358" s="38"/>
      <c r="AC358" s="38"/>
      <c r="AD358" s="38"/>
      <c r="AE358" s="38"/>
      <c r="AT358" s="17" t="s">
        <v>151</v>
      </c>
      <c r="AU358" s="17" t="s">
        <v>80</v>
      </c>
    </row>
    <row r="359" spans="1:47" s="2" customFormat="1" ht="12">
      <c r="A359" s="38"/>
      <c r="B359" s="39"/>
      <c r="C359" s="40"/>
      <c r="D359" s="225" t="s">
        <v>153</v>
      </c>
      <c r="E359" s="40"/>
      <c r="F359" s="230" t="s">
        <v>599</v>
      </c>
      <c r="G359" s="40"/>
      <c r="H359" s="40"/>
      <c r="I359" s="227"/>
      <c r="J359" s="40"/>
      <c r="K359" s="40"/>
      <c r="L359" s="44"/>
      <c r="M359" s="228"/>
      <c r="N359" s="229"/>
      <c r="O359" s="84"/>
      <c r="P359" s="84"/>
      <c r="Q359" s="84"/>
      <c r="R359" s="84"/>
      <c r="S359" s="84"/>
      <c r="T359" s="85"/>
      <c r="U359" s="38"/>
      <c r="V359" s="38"/>
      <c r="W359" s="38"/>
      <c r="X359" s="38"/>
      <c r="Y359" s="38"/>
      <c r="Z359" s="38"/>
      <c r="AA359" s="38"/>
      <c r="AB359" s="38"/>
      <c r="AC359" s="38"/>
      <c r="AD359" s="38"/>
      <c r="AE359" s="38"/>
      <c r="AT359" s="17" t="s">
        <v>153</v>
      </c>
      <c r="AU359" s="17" t="s">
        <v>80</v>
      </c>
    </row>
    <row r="360" spans="1:51" s="13" customFormat="1" ht="12">
      <c r="A360" s="13"/>
      <c r="B360" s="231"/>
      <c r="C360" s="232"/>
      <c r="D360" s="225" t="s">
        <v>172</v>
      </c>
      <c r="E360" s="233" t="s">
        <v>19</v>
      </c>
      <c r="F360" s="234" t="s">
        <v>780</v>
      </c>
      <c r="G360" s="232"/>
      <c r="H360" s="235">
        <v>1080</v>
      </c>
      <c r="I360" s="236"/>
      <c r="J360" s="232"/>
      <c r="K360" s="232"/>
      <c r="L360" s="237"/>
      <c r="M360" s="238"/>
      <c r="N360" s="239"/>
      <c r="O360" s="239"/>
      <c r="P360" s="239"/>
      <c r="Q360" s="239"/>
      <c r="R360" s="239"/>
      <c r="S360" s="239"/>
      <c r="T360" s="240"/>
      <c r="U360" s="13"/>
      <c r="V360" s="13"/>
      <c r="W360" s="13"/>
      <c r="X360" s="13"/>
      <c r="Y360" s="13"/>
      <c r="Z360" s="13"/>
      <c r="AA360" s="13"/>
      <c r="AB360" s="13"/>
      <c r="AC360" s="13"/>
      <c r="AD360" s="13"/>
      <c r="AE360" s="13"/>
      <c r="AT360" s="241" t="s">
        <v>172</v>
      </c>
      <c r="AU360" s="241" t="s">
        <v>80</v>
      </c>
      <c r="AV360" s="13" t="s">
        <v>80</v>
      </c>
      <c r="AW360" s="13" t="s">
        <v>33</v>
      </c>
      <c r="AX360" s="13" t="s">
        <v>71</v>
      </c>
      <c r="AY360" s="241" t="s">
        <v>142</v>
      </c>
    </row>
    <row r="361" spans="1:51" s="14" customFormat="1" ht="12">
      <c r="A361" s="14"/>
      <c r="B361" s="242"/>
      <c r="C361" s="243"/>
      <c r="D361" s="225" t="s">
        <v>172</v>
      </c>
      <c r="E361" s="244" t="s">
        <v>19</v>
      </c>
      <c r="F361" s="245" t="s">
        <v>177</v>
      </c>
      <c r="G361" s="243"/>
      <c r="H361" s="246">
        <v>1080</v>
      </c>
      <c r="I361" s="247"/>
      <c r="J361" s="243"/>
      <c r="K361" s="243"/>
      <c r="L361" s="248"/>
      <c r="M361" s="249"/>
      <c r="N361" s="250"/>
      <c r="O361" s="250"/>
      <c r="P361" s="250"/>
      <c r="Q361" s="250"/>
      <c r="R361" s="250"/>
      <c r="S361" s="250"/>
      <c r="T361" s="251"/>
      <c r="U361" s="14"/>
      <c r="V361" s="14"/>
      <c r="W361" s="14"/>
      <c r="X361" s="14"/>
      <c r="Y361" s="14"/>
      <c r="Z361" s="14"/>
      <c r="AA361" s="14"/>
      <c r="AB361" s="14"/>
      <c r="AC361" s="14"/>
      <c r="AD361" s="14"/>
      <c r="AE361" s="14"/>
      <c r="AT361" s="252" t="s">
        <v>172</v>
      </c>
      <c r="AU361" s="252" t="s">
        <v>80</v>
      </c>
      <c r="AV361" s="14" t="s">
        <v>149</v>
      </c>
      <c r="AW361" s="14" t="s">
        <v>33</v>
      </c>
      <c r="AX361" s="14" t="s">
        <v>78</v>
      </c>
      <c r="AY361" s="252" t="s">
        <v>142</v>
      </c>
    </row>
    <row r="362" spans="1:65" s="2" customFormat="1" ht="14.4" customHeight="1">
      <c r="A362" s="38"/>
      <c r="B362" s="39"/>
      <c r="C362" s="212" t="s">
        <v>594</v>
      </c>
      <c r="D362" s="212" t="s">
        <v>144</v>
      </c>
      <c r="E362" s="213" t="s">
        <v>603</v>
      </c>
      <c r="F362" s="214" t="s">
        <v>604</v>
      </c>
      <c r="G362" s="215" t="s">
        <v>471</v>
      </c>
      <c r="H362" s="216">
        <v>31.5</v>
      </c>
      <c r="I362" s="217"/>
      <c r="J362" s="218">
        <f>ROUND(I362*H362,2)</f>
        <v>0</v>
      </c>
      <c r="K362" s="214" t="s">
        <v>148</v>
      </c>
      <c r="L362" s="44"/>
      <c r="M362" s="219" t="s">
        <v>19</v>
      </c>
      <c r="N362" s="220" t="s">
        <v>42</v>
      </c>
      <c r="O362" s="84"/>
      <c r="P362" s="221">
        <f>O362*H362</f>
        <v>0</v>
      </c>
      <c r="Q362" s="221">
        <v>1.995E-06</v>
      </c>
      <c r="R362" s="221">
        <f>Q362*H362</f>
        <v>6.28425E-05</v>
      </c>
      <c r="S362" s="221">
        <v>0</v>
      </c>
      <c r="T362" s="222">
        <f>S362*H362</f>
        <v>0</v>
      </c>
      <c r="U362" s="38"/>
      <c r="V362" s="38"/>
      <c r="W362" s="38"/>
      <c r="X362" s="38"/>
      <c r="Y362" s="38"/>
      <c r="Z362" s="38"/>
      <c r="AA362" s="38"/>
      <c r="AB362" s="38"/>
      <c r="AC362" s="38"/>
      <c r="AD362" s="38"/>
      <c r="AE362" s="38"/>
      <c r="AR362" s="223" t="s">
        <v>149</v>
      </c>
      <c r="AT362" s="223" t="s">
        <v>144</v>
      </c>
      <c r="AU362" s="223" t="s">
        <v>80</v>
      </c>
      <c r="AY362" s="17" t="s">
        <v>142</v>
      </c>
      <c r="BE362" s="224">
        <f>IF(N362="základní",J362,0)</f>
        <v>0</v>
      </c>
      <c r="BF362" s="224">
        <f>IF(N362="snížená",J362,0)</f>
        <v>0</v>
      </c>
      <c r="BG362" s="224">
        <f>IF(N362="zákl. přenesená",J362,0)</f>
        <v>0</v>
      </c>
      <c r="BH362" s="224">
        <f>IF(N362="sníž. přenesená",J362,0)</f>
        <v>0</v>
      </c>
      <c r="BI362" s="224">
        <f>IF(N362="nulová",J362,0)</f>
        <v>0</v>
      </c>
      <c r="BJ362" s="17" t="s">
        <v>78</v>
      </c>
      <c r="BK362" s="224">
        <f>ROUND(I362*H362,2)</f>
        <v>0</v>
      </c>
      <c r="BL362" s="17" t="s">
        <v>149</v>
      </c>
      <c r="BM362" s="223" t="s">
        <v>781</v>
      </c>
    </row>
    <row r="363" spans="1:47" s="2" customFormat="1" ht="12">
      <c r="A363" s="38"/>
      <c r="B363" s="39"/>
      <c r="C363" s="40"/>
      <c r="D363" s="225" t="s">
        <v>151</v>
      </c>
      <c r="E363" s="40"/>
      <c r="F363" s="226" t="s">
        <v>606</v>
      </c>
      <c r="G363" s="40"/>
      <c r="H363" s="40"/>
      <c r="I363" s="227"/>
      <c r="J363" s="40"/>
      <c r="K363" s="40"/>
      <c r="L363" s="44"/>
      <c r="M363" s="228"/>
      <c r="N363" s="229"/>
      <c r="O363" s="84"/>
      <c r="P363" s="84"/>
      <c r="Q363" s="84"/>
      <c r="R363" s="84"/>
      <c r="S363" s="84"/>
      <c r="T363" s="85"/>
      <c r="U363" s="38"/>
      <c r="V363" s="38"/>
      <c r="W363" s="38"/>
      <c r="X363" s="38"/>
      <c r="Y363" s="38"/>
      <c r="Z363" s="38"/>
      <c r="AA363" s="38"/>
      <c r="AB363" s="38"/>
      <c r="AC363" s="38"/>
      <c r="AD363" s="38"/>
      <c r="AE363" s="38"/>
      <c r="AT363" s="17" t="s">
        <v>151</v>
      </c>
      <c r="AU363" s="17" t="s">
        <v>80</v>
      </c>
    </row>
    <row r="364" spans="1:47" s="2" customFormat="1" ht="12">
      <c r="A364" s="38"/>
      <c r="B364" s="39"/>
      <c r="C364" s="40"/>
      <c r="D364" s="225" t="s">
        <v>153</v>
      </c>
      <c r="E364" s="40"/>
      <c r="F364" s="230" t="s">
        <v>607</v>
      </c>
      <c r="G364" s="40"/>
      <c r="H364" s="40"/>
      <c r="I364" s="227"/>
      <c r="J364" s="40"/>
      <c r="K364" s="40"/>
      <c r="L364" s="44"/>
      <c r="M364" s="228"/>
      <c r="N364" s="229"/>
      <c r="O364" s="84"/>
      <c r="P364" s="84"/>
      <c r="Q364" s="84"/>
      <c r="R364" s="84"/>
      <c r="S364" s="84"/>
      <c r="T364" s="85"/>
      <c r="U364" s="38"/>
      <c r="V364" s="38"/>
      <c r="W364" s="38"/>
      <c r="X364" s="38"/>
      <c r="Y364" s="38"/>
      <c r="Z364" s="38"/>
      <c r="AA364" s="38"/>
      <c r="AB364" s="38"/>
      <c r="AC364" s="38"/>
      <c r="AD364" s="38"/>
      <c r="AE364" s="38"/>
      <c r="AT364" s="17" t="s">
        <v>153</v>
      </c>
      <c r="AU364" s="17" t="s">
        <v>80</v>
      </c>
    </row>
    <row r="365" spans="1:51" s="13" customFormat="1" ht="12">
      <c r="A365" s="13"/>
      <c r="B365" s="231"/>
      <c r="C365" s="232"/>
      <c r="D365" s="225" t="s">
        <v>172</v>
      </c>
      <c r="E365" s="233" t="s">
        <v>19</v>
      </c>
      <c r="F365" s="234" t="s">
        <v>782</v>
      </c>
      <c r="G365" s="232"/>
      <c r="H365" s="235">
        <v>31.5</v>
      </c>
      <c r="I365" s="236"/>
      <c r="J365" s="232"/>
      <c r="K365" s="232"/>
      <c r="L365" s="237"/>
      <c r="M365" s="238"/>
      <c r="N365" s="239"/>
      <c r="O365" s="239"/>
      <c r="P365" s="239"/>
      <c r="Q365" s="239"/>
      <c r="R365" s="239"/>
      <c r="S365" s="239"/>
      <c r="T365" s="240"/>
      <c r="U365" s="13"/>
      <c r="V365" s="13"/>
      <c r="W365" s="13"/>
      <c r="X365" s="13"/>
      <c r="Y365" s="13"/>
      <c r="Z365" s="13"/>
      <c r="AA365" s="13"/>
      <c r="AB365" s="13"/>
      <c r="AC365" s="13"/>
      <c r="AD365" s="13"/>
      <c r="AE365" s="13"/>
      <c r="AT365" s="241" t="s">
        <v>172</v>
      </c>
      <c r="AU365" s="241" t="s">
        <v>80</v>
      </c>
      <c r="AV365" s="13" t="s">
        <v>80</v>
      </c>
      <c r="AW365" s="13" t="s">
        <v>33</v>
      </c>
      <c r="AX365" s="13" t="s">
        <v>78</v>
      </c>
      <c r="AY365" s="241" t="s">
        <v>142</v>
      </c>
    </row>
    <row r="366" spans="1:65" s="2" customFormat="1" ht="24.15" customHeight="1">
      <c r="A366" s="38"/>
      <c r="B366" s="39"/>
      <c r="C366" s="212" t="s">
        <v>602</v>
      </c>
      <c r="D366" s="212" t="s">
        <v>144</v>
      </c>
      <c r="E366" s="213" t="s">
        <v>609</v>
      </c>
      <c r="F366" s="214" t="s">
        <v>610</v>
      </c>
      <c r="G366" s="215" t="s">
        <v>471</v>
      </c>
      <c r="H366" s="216">
        <v>10</v>
      </c>
      <c r="I366" s="217"/>
      <c r="J366" s="218">
        <f>ROUND(I366*H366,2)</f>
        <v>0</v>
      </c>
      <c r="K366" s="214" t="s">
        <v>148</v>
      </c>
      <c r="L366" s="44"/>
      <c r="M366" s="219" t="s">
        <v>19</v>
      </c>
      <c r="N366" s="220" t="s">
        <v>42</v>
      </c>
      <c r="O366" s="84"/>
      <c r="P366" s="221">
        <f>O366*H366</f>
        <v>0</v>
      </c>
      <c r="Q366" s="221">
        <v>0</v>
      </c>
      <c r="R366" s="221">
        <f>Q366*H366</f>
        <v>0</v>
      </c>
      <c r="S366" s="221">
        <v>0.252</v>
      </c>
      <c r="T366" s="222">
        <f>S366*H366</f>
        <v>2.52</v>
      </c>
      <c r="U366" s="38"/>
      <c r="V366" s="38"/>
      <c r="W366" s="38"/>
      <c r="X366" s="38"/>
      <c r="Y366" s="38"/>
      <c r="Z366" s="38"/>
      <c r="AA366" s="38"/>
      <c r="AB366" s="38"/>
      <c r="AC366" s="38"/>
      <c r="AD366" s="38"/>
      <c r="AE366" s="38"/>
      <c r="AR366" s="223" t="s">
        <v>149</v>
      </c>
      <c r="AT366" s="223" t="s">
        <v>144</v>
      </c>
      <c r="AU366" s="223" t="s">
        <v>80</v>
      </c>
      <c r="AY366" s="17" t="s">
        <v>142</v>
      </c>
      <c r="BE366" s="224">
        <f>IF(N366="základní",J366,0)</f>
        <v>0</v>
      </c>
      <c r="BF366" s="224">
        <f>IF(N366="snížená",J366,0)</f>
        <v>0</v>
      </c>
      <c r="BG366" s="224">
        <f>IF(N366="zákl. přenesená",J366,0)</f>
        <v>0</v>
      </c>
      <c r="BH366" s="224">
        <f>IF(N366="sníž. přenesená",J366,0)</f>
        <v>0</v>
      </c>
      <c r="BI366" s="224">
        <f>IF(N366="nulová",J366,0)</f>
        <v>0</v>
      </c>
      <c r="BJ366" s="17" t="s">
        <v>78</v>
      </c>
      <c r="BK366" s="224">
        <f>ROUND(I366*H366,2)</f>
        <v>0</v>
      </c>
      <c r="BL366" s="17" t="s">
        <v>149</v>
      </c>
      <c r="BM366" s="223" t="s">
        <v>783</v>
      </c>
    </row>
    <row r="367" spans="1:47" s="2" customFormat="1" ht="12">
      <c r="A367" s="38"/>
      <c r="B367" s="39"/>
      <c r="C367" s="40"/>
      <c r="D367" s="225" t="s">
        <v>151</v>
      </c>
      <c r="E367" s="40"/>
      <c r="F367" s="226" t="s">
        <v>612</v>
      </c>
      <c r="G367" s="40"/>
      <c r="H367" s="40"/>
      <c r="I367" s="227"/>
      <c r="J367" s="40"/>
      <c r="K367" s="40"/>
      <c r="L367" s="44"/>
      <c r="M367" s="228"/>
      <c r="N367" s="229"/>
      <c r="O367" s="84"/>
      <c r="P367" s="84"/>
      <c r="Q367" s="84"/>
      <c r="R367" s="84"/>
      <c r="S367" s="84"/>
      <c r="T367" s="85"/>
      <c r="U367" s="38"/>
      <c r="V367" s="38"/>
      <c r="W367" s="38"/>
      <c r="X367" s="38"/>
      <c r="Y367" s="38"/>
      <c r="Z367" s="38"/>
      <c r="AA367" s="38"/>
      <c r="AB367" s="38"/>
      <c r="AC367" s="38"/>
      <c r="AD367" s="38"/>
      <c r="AE367" s="38"/>
      <c r="AT367" s="17" t="s">
        <v>151</v>
      </c>
      <c r="AU367" s="17" t="s">
        <v>80</v>
      </c>
    </row>
    <row r="368" spans="1:47" s="2" customFormat="1" ht="12">
      <c r="A368" s="38"/>
      <c r="B368" s="39"/>
      <c r="C368" s="40"/>
      <c r="D368" s="225" t="s">
        <v>153</v>
      </c>
      <c r="E368" s="40"/>
      <c r="F368" s="230" t="s">
        <v>613</v>
      </c>
      <c r="G368" s="40"/>
      <c r="H368" s="40"/>
      <c r="I368" s="227"/>
      <c r="J368" s="40"/>
      <c r="K368" s="40"/>
      <c r="L368" s="44"/>
      <c r="M368" s="228"/>
      <c r="N368" s="229"/>
      <c r="O368" s="84"/>
      <c r="P368" s="84"/>
      <c r="Q368" s="84"/>
      <c r="R368" s="84"/>
      <c r="S368" s="84"/>
      <c r="T368" s="85"/>
      <c r="U368" s="38"/>
      <c r="V368" s="38"/>
      <c r="W368" s="38"/>
      <c r="X368" s="38"/>
      <c r="Y368" s="38"/>
      <c r="Z368" s="38"/>
      <c r="AA368" s="38"/>
      <c r="AB368" s="38"/>
      <c r="AC368" s="38"/>
      <c r="AD368" s="38"/>
      <c r="AE368" s="38"/>
      <c r="AT368" s="17" t="s">
        <v>153</v>
      </c>
      <c r="AU368" s="17" t="s">
        <v>80</v>
      </c>
    </row>
    <row r="369" spans="1:63" s="12" customFormat="1" ht="22.8" customHeight="1">
      <c r="A369" s="12"/>
      <c r="B369" s="196"/>
      <c r="C369" s="197"/>
      <c r="D369" s="198" t="s">
        <v>70</v>
      </c>
      <c r="E369" s="210" t="s">
        <v>614</v>
      </c>
      <c r="F369" s="210" t="s">
        <v>615</v>
      </c>
      <c r="G369" s="197"/>
      <c r="H369" s="197"/>
      <c r="I369" s="200"/>
      <c r="J369" s="211">
        <f>BK369</f>
        <v>0</v>
      </c>
      <c r="K369" s="197"/>
      <c r="L369" s="202"/>
      <c r="M369" s="203"/>
      <c r="N369" s="204"/>
      <c r="O369" s="204"/>
      <c r="P369" s="205">
        <f>SUM(P370:P372)</f>
        <v>0</v>
      </c>
      <c r="Q369" s="204"/>
      <c r="R369" s="205">
        <f>SUM(R370:R372)</f>
        <v>0</v>
      </c>
      <c r="S369" s="204"/>
      <c r="T369" s="206">
        <f>SUM(T370:T372)</f>
        <v>0</v>
      </c>
      <c r="U369" s="12"/>
      <c r="V369" s="12"/>
      <c r="W369" s="12"/>
      <c r="X369" s="12"/>
      <c r="Y369" s="12"/>
      <c r="Z369" s="12"/>
      <c r="AA369" s="12"/>
      <c r="AB369" s="12"/>
      <c r="AC369" s="12"/>
      <c r="AD369" s="12"/>
      <c r="AE369" s="12"/>
      <c r="AR369" s="207" t="s">
        <v>78</v>
      </c>
      <c r="AT369" s="208" t="s">
        <v>70</v>
      </c>
      <c r="AU369" s="208" t="s">
        <v>78</v>
      </c>
      <c r="AY369" s="207" t="s">
        <v>142</v>
      </c>
      <c r="BK369" s="209">
        <f>SUM(BK370:BK372)</f>
        <v>0</v>
      </c>
    </row>
    <row r="370" spans="1:65" s="2" customFormat="1" ht="24.15" customHeight="1">
      <c r="A370" s="38"/>
      <c r="B370" s="39"/>
      <c r="C370" s="212" t="s">
        <v>608</v>
      </c>
      <c r="D370" s="212" t="s">
        <v>144</v>
      </c>
      <c r="E370" s="213" t="s">
        <v>617</v>
      </c>
      <c r="F370" s="214" t="s">
        <v>618</v>
      </c>
      <c r="G370" s="215" t="s">
        <v>248</v>
      </c>
      <c r="H370" s="216">
        <v>9196.47</v>
      </c>
      <c r="I370" s="217"/>
      <c r="J370" s="218">
        <f>ROUND(I370*H370,2)</f>
        <v>0</v>
      </c>
      <c r="K370" s="214" t="s">
        <v>148</v>
      </c>
      <c r="L370" s="44"/>
      <c r="M370" s="219" t="s">
        <v>19</v>
      </c>
      <c r="N370" s="220" t="s">
        <v>42</v>
      </c>
      <c r="O370" s="84"/>
      <c r="P370" s="221">
        <f>O370*H370</f>
        <v>0</v>
      </c>
      <c r="Q370" s="221">
        <v>0</v>
      </c>
      <c r="R370" s="221">
        <f>Q370*H370</f>
        <v>0</v>
      </c>
      <c r="S370" s="221">
        <v>0</v>
      </c>
      <c r="T370" s="222">
        <f>S370*H370</f>
        <v>0</v>
      </c>
      <c r="U370" s="38"/>
      <c r="V370" s="38"/>
      <c r="W370" s="38"/>
      <c r="X370" s="38"/>
      <c r="Y370" s="38"/>
      <c r="Z370" s="38"/>
      <c r="AA370" s="38"/>
      <c r="AB370" s="38"/>
      <c r="AC370" s="38"/>
      <c r="AD370" s="38"/>
      <c r="AE370" s="38"/>
      <c r="AR370" s="223" t="s">
        <v>149</v>
      </c>
      <c r="AT370" s="223" t="s">
        <v>144</v>
      </c>
      <c r="AU370" s="223" t="s">
        <v>80</v>
      </c>
      <c r="AY370" s="17" t="s">
        <v>142</v>
      </c>
      <c r="BE370" s="224">
        <f>IF(N370="základní",J370,0)</f>
        <v>0</v>
      </c>
      <c r="BF370" s="224">
        <f>IF(N370="snížená",J370,0)</f>
        <v>0</v>
      </c>
      <c r="BG370" s="224">
        <f>IF(N370="zákl. přenesená",J370,0)</f>
        <v>0</v>
      </c>
      <c r="BH370" s="224">
        <f>IF(N370="sníž. přenesená",J370,0)</f>
        <v>0</v>
      </c>
      <c r="BI370" s="224">
        <f>IF(N370="nulová",J370,0)</f>
        <v>0</v>
      </c>
      <c r="BJ370" s="17" t="s">
        <v>78</v>
      </c>
      <c r="BK370" s="224">
        <f>ROUND(I370*H370,2)</f>
        <v>0</v>
      </c>
      <c r="BL370" s="17" t="s">
        <v>149</v>
      </c>
      <c r="BM370" s="223" t="s">
        <v>784</v>
      </c>
    </row>
    <row r="371" spans="1:47" s="2" customFormat="1" ht="12">
      <c r="A371" s="38"/>
      <c r="B371" s="39"/>
      <c r="C371" s="40"/>
      <c r="D371" s="225" t="s">
        <v>151</v>
      </c>
      <c r="E371" s="40"/>
      <c r="F371" s="226" t="s">
        <v>620</v>
      </c>
      <c r="G371" s="40"/>
      <c r="H371" s="40"/>
      <c r="I371" s="227"/>
      <c r="J371" s="40"/>
      <c r="K371" s="40"/>
      <c r="L371" s="44"/>
      <c r="M371" s="228"/>
      <c r="N371" s="229"/>
      <c r="O371" s="84"/>
      <c r="P371" s="84"/>
      <c r="Q371" s="84"/>
      <c r="R371" s="84"/>
      <c r="S371" s="84"/>
      <c r="T371" s="85"/>
      <c r="U371" s="38"/>
      <c r="V371" s="38"/>
      <c r="W371" s="38"/>
      <c r="X371" s="38"/>
      <c r="Y371" s="38"/>
      <c r="Z371" s="38"/>
      <c r="AA371" s="38"/>
      <c r="AB371" s="38"/>
      <c r="AC371" s="38"/>
      <c r="AD371" s="38"/>
      <c r="AE371" s="38"/>
      <c r="AT371" s="17" t="s">
        <v>151</v>
      </c>
      <c r="AU371" s="17" t="s">
        <v>80</v>
      </c>
    </row>
    <row r="372" spans="1:47" s="2" customFormat="1" ht="12">
      <c r="A372" s="38"/>
      <c r="B372" s="39"/>
      <c r="C372" s="40"/>
      <c r="D372" s="225" t="s">
        <v>153</v>
      </c>
      <c r="E372" s="40"/>
      <c r="F372" s="230" t="s">
        <v>621</v>
      </c>
      <c r="G372" s="40"/>
      <c r="H372" s="40"/>
      <c r="I372" s="227"/>
      <c r="J372" s="40"/>
      <c r="K372" s="40"/>
      <c r="L372" s="44"/>
      <c r="M372" s="263"/>
      <c r="N372" s="264"/>
      <c r="O372" s="265"/>
      <c r="P372" s="265"/>
      <c r="Q372" s="265"/>
      <c r="R372" s="265"/>
      <c r="S372" s="265"/>
      <c r="T372" s="266"/>
      <c r="U372" s="38"/>
      <c r="V372" s="38"/>
      <c r="W372" s="38"/>
      <c r="X372" s="38"/>
      <c r="Y372" s="38"/>
      <c r="Z372" s="38"/>
      <c r="AA372" s="38"/>
      <c r="AB372" s="38"/>
      <c r="AC372" s="38"/>
      <c r="AD372" s="38"/>
      <c r="AE372" s="38"/>
      <c r="AT372" s="17" t="s">
        <v>153</v>
      </c>
      <c r="AU372" s="17" t="s">
        <v>80</v>
      </c>
    </row>
    <row r="373" spans="1:31" s="2" customFormat="1" ht="6.95" customHeight="1">
      <c r="A373" s="38"/>
      <c r="B373" s="59"/>
      <c r="C373" s="60"/>
      <c r="D373" s="60"/>
      <c r="E373" s="60"/>
      <c r="F373" s="60"/>
      <c r="G373" s="60"/>
      <c r="H373" s="60"/>
      <c r="I373" s="60"/>
      <c r="J373" s="60"/>
      <c r="K373" s="60"/>
      <c r="L373" s="44"/>
      <c r="M373" s="38"/>
      <c r="O373" s="38"/>
      <c r="P373" s="38"/>
      <c r="Q373" s="38"/>
      <c r="R373" s="38"/>
      <c r="S373" s="38"/>
      <c r="T373" s="38"/>
      <c r="U373" s="38"/>
      <c r="V373" s="38"/>
      <c r="W373" s="38"/>
      <c r="X373" s="38"/>
      <c r="Y373" s="38"/>
      <c r="Z373" s="38"/>
      <c r="AA373" s="38"/>
      <c r="AB373" s="38"/>
      <c r="AC373" s="38"/>
      <c r="AD373" s="38"/>
      <c r="AE373" s="38"/>
    </row>
  </sheetData>
  <sheetProtection password="CC35" sheet="1" objects="1" scenarios="1" formatColumns="0" formatRows="0" autoFilter="0"/>
  <autoFilter ref="C92:K372"/>
  <mergeCells count="12">
    <mergeCell ref="E7:H7"/>
    <mergeCell ref="E9:H9"/>
    <mergeCell ref="E11:H11"/>
    <mergeCell ref="E20:H20"/>
    <mergeCell ref="E29:H29"/>
    <mergeCell ref="E50:H50"/>
    <mergeCell ref="E52:H52"/>
    <mergeCell ref="E54:H54"/>
    <mergeCell ref="E81:H81"/>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91</v>
      </c>
    </row>
    <row r="3" spans="2:46" s="1" customFormat="1" ht="6.95" customHeight="1">
      <c r="B3" s="138"/>
      <c r="C3" s="139"/>
      <c r="D3" s="139"/>
      <c r="E3" s="139"/>
      <c r="F3" s="139"/>
      <c r="G3" s="139"/>
      <c r="H3" s="139"/>
      <c r="I3" s="139"/>
      <c r="J3" s="139"/>
      <c r="K3" s="139"/>
      <c r="L3" s="20"/>
      <c r="AT3" s="17" t="s">
        <v>80</v>
      </c>
    </row>
    <row r="4" spans="2:46" s="1" customFormat="1" ht="24.95" customHeight="1">
      <c r="B4" s="20"/>
      <c r="D4" s="140" t="s">
        <v>107</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Soubor staveb společných zařízení v k. ú. Třebom</v>
      </c>
      <c r="F7" s="142"/>
      <c r="G7" s="142"/>
      <c r="H7" s="142"/>
      <c r="L7" s="20"/>
    </row>
    <row r="8" spans="2:12" s="1" customFormat="1" ht="12" customHeight="1">
      <c r="B8" s="20"/>
      <c r="D8" s="142" t="s">
        <v>108</v>
      </c>
      <c r="L8" s="20"/>
    </row>
    <row r="9" spans="1:31" s="2" customFormat="1" ht="16.5" customHeight="1">
      <c r="A9" s="38"/>
      <c r="B9" s="44"/>
      <c r="C9" s="38"/>
      <c r="D9" s="38"/>
      <c r="E9" s="143" t="s">
        <v>109</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110</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16.5" customHeight="1">
      <c r="A11" s="38"/>
      <c r="B11" s="44"/>
      <c r="C11" s="38"/>
      <c r="D11" s="38"/>
      <c r="E11" s="145" t="s">
        <v>785</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18</v>
      </c>
      <c r="E13" s="38"/>
      <c r="F13" s="133" t="s">
        <v>19</v>
      </c>
      <c r="G13" s="38"/>
      <c r="H13" s="38"/>
      <c r="I13" s="142" t="s">
        <v>20</v>
      </c>
      <c r="J13" s="133" t="s">
        <v>19</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21</v>
      </c>
      <c r="E14" s="38"/>
      <c r="F14" s="133" t="s">
        <v>22</v>
      </c>
      <c r="G14" s="38"/>
      <c r="H14" s="38"/>
      <c r="I14" s="142" t="s">
        <v>23</v>
      </c>
      <c r="J14" s="146" t="str">
        <f>'Rekapitulace stavby'!AN8</f>
        <v>15. 10. 2020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25</v>
      </c>
      <c r="E16" s="38"/>
      <c r="F16" s="38"/>
      <c r="G16" s="38"/>
      <c r="H16" s="38"/>
      <c r="I16" s="142" t="s">
        <v>26</v>
      </c>
      <c r="J16" s="133" t="s">
        <v>19</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27</v>
      </c>
      <c r="F17" s="38"/>
      <c r="G17" s="38"/>
      <c r="H17" s="38"/>
      <c r="I17" s="142" t="s">
        <v>28</v>
      </c>
      <c r="J17" s="133" t="s">
        <v>19</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29</v>
      </c>
      <c r="E19" s="38"/>
      <c r="F19" s="38"/>
      <c r="G19" s="38"/>
      <c r="H19" s="38"/>
      <c r="I19" s="142" t="s">
        <v>26</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28</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31</v>
      </c>
      <c r="E22" s="38"/>
      <c r="F22" s="38"/>
      <c r="G22" s="38"/>
      <c r="H22" s="38"/>
      <c r="I22" s="142" t="s">
        <v>26</v>
      </c>
      <c r="J22" s="133" t="s">
        <v>19</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
        <v>112</v>
      </c>
      <c r="F23" s="38"/>
      <c r="G23" s="38"/>
      <c r="H23" s="38"/>
      <c r="I23" s="142" t="s">
        <v>28</v>
      </c>
      <c r="J23" s="133" t="s">
        <v>19</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34</v>
      </c>
      <c r="E25" s="38"/>
      <c r="F25" s="38"/>
      <c r="G25" s="38"/>
      <c r="H25" s="38"/>
      <c r="I25" s="142" t="s">
        <v>26</v>
      </c>
      <c r="J25" s="133" t="s">
        <v>19</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
        <v>113</v>
      </c>
      <c r="F26" s="38"/>
      <c r="G26" s="38"/>
      <c r="H26" s="38"/>
      <c r="I26" s="142" t="s">
        <v>28</v>
      </c>
      <c r="J26" s="133" t="s">
        <v>19</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35</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19</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37</v>
      </c>
      <c r="E32" s="38"/>
      <c r="F32" s="38"/>
      <c r="G32" s="38"/>
      <c r="H32" s="38"/>
      <c r="I32" s="38"/>
      <c r="J32" s="153">
        <f>ROUND(J92,2)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39</v>
      </c>
      <c r="G34" s="38"/>
      <c r="H34" s="38"/>
      <c r="I34" s="154" t="s">
        <v>38</v>
      </c>
      <c r="J34" s="154" t="s">
        <v>40</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41</v>
      </c>
      <c r="E35" s="142" t="s">
        <v>42</v>
      </c>
      <c r="F35" s="156">
        <f>ROUND((SUM(BE92:BE301)),2)</f>
        <v>0</v>
      </c>
      <c r="G35" s="38"/>
      <c r="H35" s="38"/>
      <c r="I35" s="157">
        <v>0.21</v>
      </c>
      <c r="J35" s="156">
        <f>ROUND(((SUM(BE92:BE301))*I35),2)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43</v>
      </c>
      <c r="F36" s="156">
        <f>ROUND((SUM(BF92:BF301)),2)</f>
        <v>0</v>
      </c>
      <c r="G36" s="38"/>
      <c r="H36" s="38"/>
      <c r="I36" s="157">
        <v>0.15</v>
      </c>
      <c r="J36" s="156">
        <f>ROUND(((SUM(BF92:BF301))*I36),2)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44</v>
      </c>
      <c r="F37" s="156">
        <f>ROUND((SUM(BG92:BG301)),2)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45</v>
      </c>
      <c r="F38" s="156">
        <f>ROUND((SUM(BH92:BH301)),2)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46</v>
      </c>
      <c r="F39" s="156">
        <f>ROUND((SUM(BI92:BI301)),2)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47</v>
      </c>
      <c r="E41" s="160"/>
      <c r="F41" s="160"/>
      <c r="G41" s="161" t="s">
        <v>48</v>
      </c>
      <c r="H41" s="162" t="s">
        <v>49</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114</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Soubor staveb společných zařízení v k. ú. Třebom</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108</v>
      </c>
      <c r="D51" s="22"/>
      <c r="E51" s="22"/>
      <c r="F51" s="22"/>
      <c r="G51" s="22"/>
      <c r="H51" s="22"/>
      <c r="I51" s="22"/>
      <c r="J51" s="22"/>
      <c r="K51" s="22"/>
      <c r="L51" s="20"/>
    </row>
    <row r="52" spans="1:31" s="2" customFormat="1" ht="16.5" customHeight="1">
      <c r="A52" s="38"/>
      <c r="B52" s="39"/>
      <c r="C52" s="40"/>
      <c r="D52" s="40"/>
      <c r="E52" s="169" t="s">
        <v>109</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110</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16.5" customHeight="1">
      <c r="A54" s="38"/>
      <c r="B54" s="39"/>
      <c r="C54" s="40"/>
      <c r="D54" s="40"/>
      <c r="E54" s="69" t="str">
        <f>E11</f>
        <v>2917-17-1-3 - SO-03 Polní cesta CV11</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21</v>
      </c>
      <c r="D56" s="40"/>
      <c r="E56" s="40"/>
      <c r="F56" s="27" t="str">
        <f>F14</f>
        <v>Brno</v>
      </c>
      <c r="G56" s="40"/>
      <c r="H56" s="40"/>
      <c r="I56" s="32" t="s">
        <v>23</v>
      </c>
      <c r="J56" s="72" t="str">
        <f>IF(J14="","",J14)</f>
        <v>15. 10. 2020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15.15" customHeight="1">
      <c r="A58" s="38"/>
      <c r="B58" s="39"/>
      <c r="C58" s="32" t="s">
        <v>25</v>
      </c>
      <c r="D58" s="40"/>
      <c r="E58" s="40"/>
      <c r="F58" s="27" t="str">
        <f>E17</f>
        <v>SPÚ ČR</v>
      </c>
      <c r="G58" s="40"/>
      <c r="H58" s="40"/>
      <c r="I58" s="32" t="s">
        <v>31</v>
      </c>
      <c r="J58" s="36" t="str">
        <f>E23</f>
        <v>Ing. Jiří Hermany</v>
      </c>
      <c r="K58" s="40"/>
      <c r="L58" s="144"/>
      <c r="S58" s="38"/>
      <c r="T58" s="38"/>
      <c r="U58" s="38"/>
      <c r="V58" s="38"/>
      <c r="W58" s="38"/>
      <c r="X58" s="38"/>
      <c r="Y58" s="38"/>
      <c r="Z58" s="38"/>
      <c r="AA58" s="38"/>
      <c r="AB58" s="38"/>
      <c r="AC58" s="38"/>
      <c r="AD58" s="38"/>
      <c r="AE58" s="38"/>
    </row>
    <row r="59" spans="1:31" s="2" customFormat="1" ht="25.65" customHeight="1">
      <c r="A59" s="38"/>
      <c r="B59" s="39"/>
      <c r="C59" s="32" t="s">
        <v>29</v>
      </c>
      <c r="D59" s="40"/>
      <c r="E59" s="40"/>
      <c r="F59" s="27" t="str">
        <f>IF(E20="","",E20)</f>
        <v>Vyplň údaj</v>
      </c>
      <c r="G59" s="40"/>
      <c r="H59" s="40"/>
      <c r="I59" s="32" t="s">
        <v>34</v>
      </c>
      <c r="J59" s="36" t="str">
        <f>E26</f>
        <v>Agroprojekt PSO, s.r.o.</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115</v>
      </c>
      <c r="D61" s="171"/>
      <c r="E61" s="171"/>
      <c r="F61" s="171"/>
      <c r="G61" s="171"/>
      <c r="H61" s="171"/>
      <c r="I61" s="171"/>
      <c r="J61" s="172" t="s">
        <v>116</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69</v>
      </c>
      <c r="D63" s="40"/>
      <c r="E63" s="40"/>
      <c r="F63" s="40"/>
      <c r="G63" s="40"/>
      <c r="H63" s="40"/>
      <c r="I63" s="40"/>
      <c r="J63" s="102">
        <f>J92</f>
        <v>0</v>
      </c>
      <c r="K63" s="40"/>
      <c r="L63" s="144"/>
      <c r="S63" s="38"/>
      <c r="T63" s="38"/>
      <c r="U63" s="38"/>
      <c r="V63" s="38"/>
      <c r="W63" s="38"/>
      <c r="X63" s="38"/>
      <c r="Y63" s="38"/>
      <c r="Z63" s="38"/>
      <c r="AA63" s="38"/>
      <c r="AB63" s="38"/>
      <c r="AC63" s="38"/>
      <c r="AD63" s="38"/>
      <c r="AE63" s="38"/>
      <c r="AU63" s="17" t="s">
        <v>117</v>
      </c>
    </row>
    <row r="64" spans="1:31" s="9" customFormat="1" ht="24.95" customHeight="1">
      <c r="A64" s="9"/>
      <c r="B64" s="174"/>
      <c r="C64" s="175"/>
      <c r="D64" s="176" t="s">
        <v>118</v>
      </c>
      <c r="E64" s="177"/>
      <c r="F64" s="177"/>
      <c r="G64" s="177"/>
      <c r="H64" s="177"/>
      <c r="I64" s="177"/>
      <c r="J64" s="178">
        <f>J93</f>
        <v>0</v>
      </c>
      <c r="K64" s="175"/>
      <c r="L64" s="179"/>
      <c r="S64" s="9"/>
      <c r="T64" s="9"/>
      <c r="U64" s="9"/>
      <c r="V64" s="9"/>
      <c r="W64" s="9"/>
      <c r="X64" s="9"/>
      <c r="Y64" s="9"/>
      <c r="Z64" s="9"/>
      <c r="AA64" s="9"/>
      <c r="AB64" s="9"/>
      <c r="AC64" s="9"/>
      <c r="AD64" s="9"/>
      <c r="AE64" s="9"/>
    </row>
    <row r="65" spans="1:31" s="10" customFormat="1" ht="19.9" customHeight="1">
      <c r="A65" s="10"/>
      <c r="B65" s="180"/>
      <c r="C65" s="125"/>
      <c r="D65" s="181" t="s">
        <v>119</v>
      </c>
      <c r="E65" s="182"/>
      <c r="F65" s="182"/>
      <c r="G65" s="182"/>
      <c r="H65" s="182"/>
      <c r="I65" s="182"/>
      <c r="J65" s="183">
        <f>J94</f>
        <v>0</v>
      </c>
      <c r="K65" s="125"/>
      <c r="L65" s="184"/>
      <c r="S65" s="10"/>
      <c r="T65" s="10"/>
      <c r="U65" s="10"/>
      <c r="V65" s="10"/>
      <c r="W65" s="10"/>
      <c r="X65" s="10"/>
      <c r="Y65" s="10"/>
      <c r="Z65" s="10"/>
      <c r="AA65" s="10"/>
      <c r="AB65" s="10"/>
      <c r="AC65" s="10"/>
      <c r="AD65" s="10"/>
      <c r="AE65" s="10"/>
    </row>
    <row r="66" spans="1:31" s="10" customFormat="1" ht="19.9" customHeight="1">
      <c r="A66" s="10"/>
      <c r="B66" s="180"/>
      <c r="C66" s="125"/>
      <c r="D66" s="181" t="s">
        <v>120</v>
      </c>
      <c r="E66" s="182"/>
      <c r="F66" s="182"/>
      <c r="G66" s="182"/>
      <c r="H66" s="182"/>
      <c r="I66" s="182"/>
      <c r="J66" s="183">
        <f>J239</f>
        <v>0</v>
      </c>
      <c r="K66" s="125"/>
      <c r="L66" s="184"/>
      <c r="S66" s="10"/>
      <c r="T66" s="10"/>
      <c r="U66" s="10"/>
      <c r="V66" s="10"/>
      <c r="W66" s="10"/>
      <c r="X66" s="10"/>
      <c r="Y66" s="10"/>
      <c r="Z66" s="10"/>
      <c r="AA66" s="10"/>
      <c r="AB66" s="10"/>
      <c r="AC66" s="10"/>
      <c r="AD66" s="10"/>
      <c r="AE66" s="10"/>
    </row>
    <row r="67" spans="1:31" s="10" customFormat="1" ht="19.9" customHeight="1">
      <c r="A67" s="10"/>
      <c r="B67" s="180"/>
      <c r="C67" s="125"/>
      <c r="D67" s="181" t="s">
        <v>121</v>
      </c>
      <c r="E67" s="182"/>
      <c r="F67" s="182"/>
      <c r="G67" s="182"/>
      <c r="H67" s="182"/>
      <c r="I67" s="182"/>
      <c r="J67" s="183">
        <f>J248</f>
        <v>0</v>
      </c>
      <c r="K67" s="125"/>
      <c r="L67" s="184"/>
      <c r="S67" s="10"/>
      <c r="T67" s="10"/>
      <c r="U67" s="10"/>
      <c r="V67" s="10"/>
      <c r="W67" s="10"/>
      <c r="X67" s="10"/>
      <c r="Y67" s="10"/>
      <c r="Z67" s="10"/>
      <c r="AA67" s="10"/>
      <c r="AB67" s="10"/>
      <c r="AC67" s="10"/>
      <c r="AD67" s="10"/>
      <c r="AE67" s="10"/>
    </row>
    <row r="68" spans="1:31" s="10" customFormat="1" ht="19.9" customHeight="1">
      <c r="A68" s="10"/>
      <c r="B68" s="180"/>
      <c r="C68" s="125"/>
      <c r="D68" s="181" t="s">
        <v>123</v>
      </c>
      <c r="E68" s="182"/>
      <c r="F68" s="182"/>
      <c r="G68" s="182"/>
      <c r="H68" s="182"/>
      <c r="I68" s="182"/>
      <c r="J68" s="183">
        <f>J255</f>
        <v>0</v>
      </c>
      <c r="K68" s="125"/>
      <c r="L68" s="184"/>
      <c r="S68" s="10"/>
      <c r="T68" s="10"/>
      <c r="U68" s="10"/>
      <c r="V68" s="10"/>
      <c r="W68" s="10"/>
      <c r="X68" s="10"/>
      <c r="Y68" s="10"/>
      <c r="Z68" s="10"/>
      <c r="AA68" s="10"/>
      <c r="AB68" s="10"/>
      <c r="AC68" s="10"/>
      <c r="AD68" s="10"/>
      <c r="AE68" s="10"/>
    </row>
    <row r="69" spans="1:31" s="10" customFormat="1" ht="19.9" customHeight="1">
      <c r="A69" s="10"/>
      <c r="B69" s="180"/>
      <c r="C69" s="125"/>
      <c r="D69" s="181" t="s">
        <v>125</v>
      </c>
      <c r="E69" s="182"/>
      <c r="F69" s="182"/>
      <c r="G69" s="182"/>
      <c r="H69" s="182"/>
      <c r="I69" s="182"/>
      <c r="J69" s="183">
        <f>J291</f>
        <v>0</v>
      </c>
      <c r="K69" s="125"/>
      <c r="L69" s="184"/>
      <c r="S69" s="10"/>
      <c r="T69" s="10"/>
      <c r="U69" s="10"/>
      <c r="V69" s="10"/>
      <c r="W69" s="10"/>
      <c r="X69" s="10"/>
      <c r="Y69" s="10"/>
      <c r="Z69" s="10"/>
      <c r="AA69" s="10"/>
      <c r="AB69" s="10"/>
      <c r="AC69" s="10"/>
      <c r="AD69" s="10"/>
      <c r="AE69" s="10"/>
    </row>
    <row r="70" spans="1:31" s="10" customFormat="1" ht="19.9" customHeight="1">
      <c r="A70" s="10"/>
      <c r="B70" s="180"/>
      <c r="C70" s="125"/>
      <c r="D70" s="181" t="s">
        <v>126</v>
      </c>
      <c r="E70" s="182"/>
      <c r="F70" s="182"/>
      <c r="G70" s="182"/>
      <c r="H70" s="182"/>
      <c r="I70" s="182"/>
      <c r="J70" s="183">
        <f>J298</f>
        <v>0</v>
      </c>
      <c r="K70" s="125"/>
      <c r="L70" s="184"/>
      <c r="S70" s="10"/>
      <c r="T70" s="10"/>
      <c r="U70" s="10"/>
      <c r="V70" s="10"/>
      <c r="W70" s="10"/>
      <c r="X70" s="10"/>
      <c r="Y70" s="10"/>
      <c r="Z70" s="10"/>
      <c r="AA70" s="10"/>
      <c r="AB70" s="10"/>
      <c r="AC70" s="10"/>
      <c r="AD70" s="10"/>
      <c r="AE70" s="10"/>
    </row>
    <row r="71" spans="1:31" s="2" customFormat="1" ht="21.8" customHeight="1">
      <c r="A71" s="38"/>
      <c r="B71" s="39"/>
      <c r="C71" s="40"/>
      <c r="D71" s="40"/>
      <c r="E71" s="40"/>
      <c r="F71" s="40"/>
      <c r="G71" s="40"/>
      <c r="H71" s="40"/>
      <c r="I71" s="40"/>
      <c r="J71" s="40"/>
      <c r="K71" s="40"/>
      <c r="L71" s="144"/>
      <c r="S71" s="38"/>
      <c r="T71" s="38"/>
      <c r="U71" s="38"/>
      <c r="V71" s="38"/>
      <c r="W71" s="38"/>
      <c r="X71" s="38"/>
      <c r="Y71" s="38"/>
      <c r="Z71" s="38"/>
      <c r="AA71" s="38"/>
      <c r="AB71" s="38"/>
      <c r="AC71" s="38"/>
      <c r="AD71" s="38"/>
      <c r="AE71" s="38"/>
    </row>
    <row r="72" spans="1:31" s="2" customFormat="1" ht="6.95" customHeight="1">
      <c r="A72" s="38"/>
      <c r="B72" s="59"/>
      <c r="C72" s="60"/>
      <c r="D72" s="60"/>
      <c r="E72" s="60"/>
      <c r="F72" s="60"/>
      <c r="G72" s="60"/>
      <c r="H72" s="60"/>
      <c r="I72" s="60"/>
      <c r="J72" s="60"/>
      <c r="K72" s="60"/>
      <c r="L72" s="144"/>
      <c r="S72" s="38"/>
      <c r="T72" s="38"/>
      <c r="U72" s="38"/>
      <c r="V72" s="38"/>
      <c r="W72" s="38"/>
      <c r="X72" s="38"/>
      <c r="Y72" s="38"/>
      <c r="Z72" s="38"/>
      <c r="AA72" s="38"/>
      <c r="AB72" s="38"/>
      <c r="AC72" s="38"/>
      <c r="AD72" s="38"/>
      <c r="AE72" s="38"/>
    </row>
    <row r="76" spans="1:31" s="2" customFormat="1" ht="6.95" customHeight="1">
      <c r="A76" s="38"/>
      <c r="B76" s="61"/>
      <c r="C76" s="62"/>
      <c r="D76" s="62"/>
      <c r="E76" s="62"/>
      <c r="F76" s="62"/>
      <c r="G76" s="62"/>
      <c r="H76" s="62"/>
      <c r="I76" s="62"/>
      <c r="J76" s="62"/>
      <c r="K76" s="62"/>
      <c r="L76" s="144"/>
      <c r="S76" s="38"/>
      <c r="T76" s="38"/>
      <c r="U76" s="38"/>
      <c r="V76" s="38"/>
      <c r="W76" s="38"/>
      <c r="X76" s="38"/>
      <c r="Y76" s="38"/>
      <c r="Z76" s="38"/>
      <c r="AA76" s="38"/>
      <c r="AB76" s="38"/>
      <c r="AC76" s="38"/>
      <c r="AD76" s="38"/>
      <c r="AE76" s="38"/>
    </row>
    <row r="77" spans="1:31" s="2" customFormat="1" ht="24.95" customHeight="1">
      <c r="A77" s="38"/>
      <c r="B77" s="39"/>
      <c r="C77" s="23" t="s">
        <v>127</v>
      </c>
      <c r="D77" s="40"/>
      <c r="E77" s="40"/>
      <c r="F77" s="40"/>
      <c r="G77" s="40"/>
      <c r="H77" s="40"/>
      <c r="I77" s="40"/>
      <c r="J77" s="40"/>
      <c r="K77" s="40"/>
      <c r="L77" s="144"/>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40"/>
      <c r="J78" s="40"/>
      <c r="K78" s="40"/>
      <c r="L78" s="144"/>
      <c r="S78" s="38"/>
      <c r="T78" s="38"/>
      <c r="U78" s="38"/>
      <c r="V78" s="38"/>
      <c r="W78" s="38"/>
      <c r="X78" s="38"/>
      <c r="Y78" s="38"/>
      <c r="Z78" s="38"/>
      <c r="AA78" s="38"/>
      <c r="AB78" s="38"/>
      <c r="AC78" s="38"/>
      <c r="AD78" s="38"/>
      <c r="AE78" s="38"/>
    </row>
    <row r="79" spans="1:31" s="2" customFormat="1" ht="12" customHeight="1">
      <c r="A79" s="38"/>
      <c r="B79" s="39"/>
      <c r="C79" s="32" t="s">
        <v>16</v>
      </c>
      <c r="D79" s="40"/>
      <c r="E79" s="40"/>
      <c r="F79" s="40"/>
      <c r="G79" s="40"/>
      <c r="H79" s="40"/>
      <c r="I79" s="40"/>
      <c r="J79" s="40"/>
      <c r="K79" s="40"/>
      <c r="L79" s="144"/>
      <c r="S79" s="38"/>
      <c r="T79" s="38"/>
      <c r="U79" s="38"/>
      <c r="V79" s="38"/>
      <c r="W79" s="38"/>
      <c r="X79" s="38"/>
      <c r="Y79" s="38"/>
      <c r="Z79" s="38"/>
      <c r="AA79" s="38"/>
      <c r="AB79" s="38"/>
      <c r="AC79" s="38"/>
      <c r="AD79" s="38"/>
      <c r="AE79" s="38"/>
    </row>
    <row r="80" spans="1:31" s="2" customFormat="1" ht="16.5" customHeight="1">
      <c r="A80" s="38"/>
      <c r="B80" s="39"/>
      <c r="C80" s="40"/>
      <c r="D80" s="40"/>
      <c r="E80" s="169" t="str">
        <f>E7</f>
        <v>Soubor staveb společných zařízení v k. ú. Třebom</v>
      </c>
      <c r="F80" s="32"/>
      <c r="G80" s="32"/>
      <c r="H80" s="32"/>
      <c r="I80" s="40"/>
      <c r="J80" s="40"/>
      <c r="K80" s="40"/>
      <c r="L80" s="144"/>
      <c r="S80" s="38"/>
      <c r="T80" s="38"/>
      <c r="U80" s="38"/>
      <c r="V80" s="38"/>
      <c r="W80" s="38"/>
      <c r="X80" s="38"/>
      <c r="Y80" s="38"/>
      <c r="Z80" s="38"/>
      <c r="AA80" s="38"/>
      <c r="AB80" s="38"/>
      <c r="AC80" s="38"/>
      <c r="AD80" s="38"/>
      <c r="AE80" s="38"/>
    </row>
    <row r="81" spans="2:12" s="1" customFormat="1" ht="12" customHeight="1">
      <c r="B81" s="21"/>
      <c r="C81" s="32" t="s">
        <v>108</v>
      </c>
      <c r="D81" s="22"/>
      <c r="E81" s="22"/>
      <c r="F81" s="22"/>
      <c r="G81" s="22"/>
      <c r="H81" s="22"/>
      <c r="I81" s="22"/>
      <c r="J81" s="22"/>
      <c r="K81" s="22"/>
      <c r="L81" s="20"/>
    </row>
    <row r="82" spans="1:31" s="2" customFormat="1" ht="16.5" customHeight="1">
      <c r="A82" s="38"/>
      <c r="B82" s="39"/>
      <c r="C82" s="40"/>
      <c r="D82" s="40"/>
      <c r="E82" s="169" t="s">
        <v>109</v>
      </c>
      <c r="F82" s="40"/>
      <c r="G82" s="40"/>
      <c r="H82" s="40"/>
      <c r="I82" s="40"/>
      <c r="J82" s="40"/>
      <c r="K82" s="40"/>
      <c r="L82" s="144"/>
      <c r="S82" s="38"/>
      <c r="T82" s="38"/>
      <c r="U82" s="38"/>
      <c r="V82" s="38"/>
      <c r="W82" s="38"/>
      <c r="X82" s="38"/>
      <c r="Y82" s="38"/>
      <c r="Z82" s="38"/>
      <c r="AA82" s="38"/>
      <c r="AB82" s="38"/>
      <c r="AC82" s="38"/>
      <c r="AD82" s="38"/>
      <c r="AE82" s="38"/>
    </row>
    <row r="83" spans="1:31" s="2" customFormat="1" ht="12" customHeight="1">
      <c r="A83" s="38"/>
      <c r="B83" s="39"/>
      <c r="C83" s="32" t="s">
        <v>110</v>
      </c>
      <c r="D83" s="40"/>
      <c r="E83" s="40"/>
      <c r="F83" s="40"/>
      <c r="G83" s="40"/>
      <c r="H83" s="40"/>
      <c r="I83" s="40"/>
      <c r="J83" s="40"/>
      <c r="K83" s="40"/>
      <c r="L83" s="144"/>
      <c r="S83" s="38"/>
      <c r="T83" s="38"/>
      <c r="U83" s="38"/>
      <c r="V83" s="38"/>
      <c r="W83" s="38"/>
      <c r="X83" s="38"/>
      <c r="Y83" s="38"/>
      <c r="Z83" s="38"/>
      <c r="AA83" s="38"/>
      <c r="AB83" s="38"/>
      <c r="AC83" s="38"/>
      <c r="AD83" s="38"/>
      <c r="AE83" s="38"/>
    </row>
    <row r="84" spans="1:31" s="2" customFormat="1" ht="16.5" customHeight="1">
      <c r="A84" s="38"/>
      <c r="B84" s="39"/>
      <c r="C84" s="40"/>
      <c r="D84" s="40"/>
      <c r="E84" s="69" t="str">
        <f>E11</f>
        <v>2917-17-1-3 - SO-03 Polní cesta CV11</v>
      </c>
      <c r="F84" s="40"/>
      <c r="G84" s="40"/>
      <c r="H84" s="40"/>
      <c r="I84" s="40"/>
      <c r="J84" s="40"/>
      <c r="K84" s="40"/>
      <c r="L84" s="144"/>
      <c r="S84" s="38"/>
      <c r="T84" s="38"/>
      <c r="U84" s="38"/>
      <c r="V84" s="38"/>
      <c r="W84" s="38"/>
      <c r="X84" s="38"/>
      <c r="Y84" s="38"/>
      <c r="Z84" s="38"/>
      <c r="AA84" s="38"/>
      <c r="AB84" s="38"/>
      <c r="AC84" s="38"/>
      <c r="AD84" s="38"/>
      <c r="AE84" s="38"/>
    </row>
    <row r="85" spans="1:31" s="2" customFormat="1" ht="6.95" customHeight="1">
      <c r="A85" s="38"/>
      <c r="B85" s="39"/>
      <c r="C85" s="40"/>
      <c r="D85" s="40"/>
      <c r="E85" s="40"/>
      <c r="F85" s="40"/>
      <c r="G85" s="40"/>
      <c r="H85" s="40"/>
      <c r="I85" s="40"/>
      <c r="J85" s="40"/>
      <c r="K85" s="40"/>
      <c r="L85" s="144"/>
      <c r="S85" s="38"/>
      <c r="T85" s="38"/>
      <c r="U85" s="38"/>
      <c r="V85" s="38"/>
      <c r="W85" s="38"/>
      <c r="X85" s="38"/>
      <c r="Y85" s="38"/>
      <c r="Z85" s="38"/>
      <c r="AA85" s="38"/>
      <c r="AB85" s="38"/>
      <c r="AC85" s="38"/>
      <c r="AD85" s="38"/>
      <c r="AE85" s="38"/>
    </row>
    <row r="86" spans="1:31" s="2" customFormat="1" ht="12" customHeight="1">
      <c r="A86" s="38"/>
      <c r="B86" s="39"/>
      <c r="C86" s="32" t="s">
        <v>21</v>
      </c>
      <c r="D86" s="40"/>
      <c r="E86" s="40"/>
      <c r="F86" s="27" t="str">
        <f>F14</f>
        <v>Brno</v>
      </c>
      <c r="G86" s="40"/>
      <c r="H86" s="40"/>
      <c r="I86" s="32" t="s">
        <v>23</v>
      </c>
      <c r="J86" s="72" t="str">
        <f>IF(J14="","",J14)</f>
        <v>15. 10. 2020</v>
      </c>
      <c r="K86" s="40"/>
      <c r="L86" s="144"/>
      <c r="S86" s="38"/>
      <c r="T86" s="38"/>
      <c r="U86" s="38"/>
      <c r="V86" s="38"/>
      <c r="W86" s="38"/>
      <c r="X86" s="38"/>
      <c r="Y86" s="38"/>
      <c r="Z86" s="38"/>
      <c r="AA86" s="38"/>
      <c r="AB86" s="38"/>
      <c r="AC86" s="38"/>
      <c r="AD86" s="38"/>
      <c r="AE86" s="38"/>
    </row>
    <row r="87" spans="1:31" s="2" customFormat="1" ht="6.95" customHeight="1">
      <c r="A87" s="38"/>
      <c r="B87" s="39"/>
      <c r="C87" s="40"/>
      <c r="D87" s="40"/>
      <c r="E87" s="40"/>
      <c r="F87" s="40"/>
      <c r="G87" s="40"/>
      <c r="H87" s="40"/>
      <c r="I87" s="40"/>
      <c r="J87" s="40"/>
      <c r="K87" s="40"/>
      <c r="L87" s="144"/>
      <c r="S87" s="38"/>
      <c r="T87" s="38"/>
      <c r="U87" s="38"/>
      <c r="V87" s="38"/>
      <c r="W87" s="38"/>
      <c r="X87" s="38"/>
      <c r="Y87" s="38"/>
      <c r="Z87" s="38"/>
      <c r="AA87" s="38"/>
      <c r="AB87" s="38"/>
      <c r="AC87" s="38"/>
      <c r="AD87" s="38"/>
      <c r="AE87" s="38"/>
    </row>
    <row r="88" spans="1:31" s="2" customFormat="1" ht="15.15" customHeight="1">
      <c r="A88" s="38"/>
      <c r="B88" s="39"/>
      <c r="C88" s="32" t="s">
        <v>25</v>
      </c>
      <c r="D88" s="40"/>
      <c r="E88" s="40"/>
      <c r="F88" s="27" t="str">
        <f>E17</f>
        <v>SPÚ ČR</v>
      </c>
      <c r="G88" s="40"/>
      <c r="H88" s="40"/>
      <c r="I88" s="32" t="s">
        <v>31</v>
      </c>
      <c r="J88" s="36" t="str">
        <f>E23</f>
        <v>Ing. Jiří Hermany</v>
      </c>
      <c r="K88" s="40"/>
      <c r="L88" s="144"/>
      <c r="S88" s="38"/>
      <c r="T88" s="38"/>
      <c r="U88" s="38"/>
      <c r="V88" s="38"/>
      <c r="W88" s="38"/>
      <c r="X88" s="38"/>
      <c r="Y88" s="38"/>
      <c r="Z88" s="38"/>
      <c r="AA88" s="38"/>
      <c r="AB88" s="38"/>
      <c r="AC88" s="38"/>
      <c r="AD88" s="38"/>
      <c r="AE88" s="38"/>
    </row>
    <row r="89" spans="1:31" s="2" customFormat="1" ht="25.65" customHeight="1">
      <c r="A89" s="38"/>
      <c r="B89" s="39"/>
      <c r="C89" s="32" t="s">
        <v>29</v>
      </c>
      <c r="D89" s="40"/>
      <c r="E89" s="40"/>
      <c r="F89" s="27" t="str">
        <f>IF(E20="","",E20)</f>
        <v>Vyplň údaj</v>
      </c>
      <c r="G89" s="40"/>
      <c r="H89" s="40"/>
      <c r="I89" s="32" t="s">
        <v>34</v>
      </c>
      <c r="J89" s="36" t="str">
        <f>E26</f>
        <v>Agroprojekt PSO, s.r.o.</v>
      </c>
      <c r="K89" s="40"/>
      <c r="L89" s="144"/>
      <c r="S89" s="38"/>
      <c r="T89" s="38"/>
      <c r="U89" s="38"/>
      <c r="V89" s="38"/>
      <c r="W89" s="38"/>
      <c r="X89" s="38"/>
      <c r="Y89" s="38"/>
      <c r="Z89" s="38"/>
      <c r="AA89" s="38"/>
      <c r="AB89" s="38"/>
      <c r="AC89" s="38"/>
      <c r="AD89" s="38"/>
      <c r="AE89" s="38"/>
    </row>
    <row r="90" spans="1:31" s="2" customFormat="1" ht="10.3" customHeight="1">
      <c r="A90" s="38"/>
      <c r="B90" s="39"/>
      <c r="C90" s="40"/>
      <c r="D90" s="40"/>
      <c r="E90" s="40"/>
      <c r="F90" s="40"/>
      <c r="G90" s="40"/>
      <c r="H90" s="40"/>
      <c r="I90" s="40"/>
      <c r="J90" s="40"/>
      <c r="K90" s="40"/>
      <c r="L90" s="144"/>
      <c r="S90" s="38"/>
      <c r="T90" s="38"/>
      <c r="U90" s="38"/>
      <c r="V90" s="38"/>
      <c r="W90" s="38"/>
      <c r="X90" s="38"/>
      <c r="Y90" s="38"/>
      <c r="Z90" s="38"/>
      <c r="AA90" s="38"/>
      <c r="AB90" s="38"/>
      <c r="AC90" s="38"/>
      <c r="AD90" s="38"/>
      <c r="AE90" s="38"/>
    </row>
    <row r="91" spans="1:31" s="11" customFormat="1" ht="29.25" customHeight="1">
      <c r="A91" s="185"/>
      <c r="B91" s="186"/>
      <c r="C91" s="187" t="s">
        <v>128</v>
      </c>
      <c r="D91" s="188" t="s">
        <v>56</v>
      </c>
      <c r="E91" s="188" t="s">
        <v>52</v>
      </c>
      <c r="F91" s="188" t="s">
        <v>53</v>
      </c>
      <c r="G91" s="188" t="s">
        <v>129</v>
      </c>
      <c r="H91" s="188" t="s">
        <v>130</v>
      </c>
      <c r="I91" s="188" t="s">
        <v>131</v>
      </c>
      <c r="J91" s="188" t="s">
        <v>116</v>
      </c>
      <c r="K91" s="189" t="s">
        <v>132</v>
      </c>
      <c r="L91" s="190"/>
      <c r="M91" s="92" t="s">
        <v>19</v>
      </c>
      <c r="N91" s="93" t="s">
        <v>41</v>
      </c>
      <c r="O91" s="93" t="s">
        <v>133</v>
      </c>
      <c r="P91" s="93" t="s">
        <v>134</v>
      </c>
      <c r="Q91" s="93" t="s">
        <v>135</v>
      </c>
      <c r="R91" s="93" t="s">
        <v>136</v>
      </c>
      <c r="S91" s="93" t="s">
        <v>137</v>
      </c>
      <c r="T91" s="94" t="s">
        <v>138</v>
      </c>
      <c r="U91" s="185"/>
      <c r="V91" s="185"/>
      <c r="W91" s="185"/>
      <c r="X91" s="185"/>
      <c r="Y91" s="185"/>
      <c r="Z91" s="185"/>
      <c r="AA91" s="185"/>
      <c r="AB91" s="185"/>
      <c r="AC91" s="185"/>
      <c r="AD91" s="185"/>
      <c r="AE91" s="185"/>
    </row>
    <row r="92" spans="1:63" s="2" customFormat="1" ht="22.8" customHeight="1">
      <c r="A92" s="38"/>
      <c r="B92" s="39"/>
      <c r="C92" s="99" t="s">
        <v>139</v>
      </c>
      <c r="D92" s="40"/>
      <c r="E92" s="40"/>
      <c r="F92" s="40"/>
      <c r="G92" s="40"/>
      <c r="H92" s="40"/>
      <c r="I92" s="40"/>
      <c r="J92" s="191">
        <f>BK92</f>
        <v>0</v>
      </c>
      <c r="K92" s="40"/>
      <c r="L92" s="44"/>
      <c r="M92" s="95"/>
      <c r="N92" s="192"/>
      <c r="O92" s="96"/>
      <c r="P92" s="193">
        <f>P93</f>
        <v>0</v>
      </c>
      <c r="Q92" s="96"/>
      <c r="R92" s="193">
        <f>R93</f>
        <v>667.8620787896001</v>
      </c>
      <c r="S92" s="96"/>
      <c r="T92" s="194">
        <f>T93</f>
        <v>0</v>
      </c>
      <c r="U92" s="38"/>
      <c r="V92" s="38"/>
      <c r="W92" s="38"/>
      <c r="X92" s="38"/>
      <c r="Y92" s="38"/>
      <c r="Z92" s="38"/>
      <c r="AA92" s="38"/>
      <c r="AB92" s="38"/>
      <c r="AC92" s="38"/>
      <c r="AD92" s="38"/>
      <c r="AE92" s="38"/>
      <c r="AT92" s="17" t="s">
        <v>70</v>
      </c>
      <c r="AU92" s="17" t="s">
        <v>117</v>
      </c>
      <c r="BK92" s="195">
        <f>BK93</f>
        <v>0</v>
      </c>
    </row>
    <row r="93" spans="1:63" s="12" customFormat="1" ht="25.9" customHeight="1">
      <c r="A93" s="12"/>
      <c r="B93" s="196"/>
      <c r="C93" s="197"/>
      <c r="D93" s="198" t="s">
        <v>70</v>
      </c>
      <c r="E93" s="199" t="s">
        <v>140</v>
      </c>
      <c r="F93" s="199" t="s">
        <v>141</v>
      </c>
      <c r="G93" s="197"/>
      <c r="H93" s="197"/>
      <c r="I93" s="200"/>
      <c r="J93" s="201">
        <f>BK93</f>
        <v>0</v>
      </c>
      <c r="K93" s="197"/>
      <c r="L93" s="202"/>
      <c r="M93" s="203"/>
      <c r="N93" s="204"/>
      <c r="O93" s="204"/>
      <c r="P93" s="205">
        <f>P94+P239+P248+P255+P291+P298</f>
        <v>0</v>
      </c>
      <c r="Q93" s="204"/>
      <c r="R93" s="205">
        <f>R94+R239+R248+R255+R291+R298</f>
        <v>667.8620787896001</v>
      </c>
      <c r="S93" s="204"/>
      <c r="T93" s="206">
        <f>T94+T239+T248+T255+T291+T298</f>
        <v>0</v>
      </c>
      <c r="U93" s="12"/>
      <c r="V93" s="12"/>
      <c r="W93" s="12"/>
      <c r="X93" s="12"/>
      <c r="Y93" s="12"/>
      <c r="Z93" s="12"/>
      <c r="AA93" s="12"/>
      <c r="AB93" s="12"/>
      <c r="AC93" s="12"/>
      <c r="AD93" s="12"/>
      <c r="AE93" s="12"/>
      <c r="AR93" s="207" t="s">
        <v>78</v>
      </c>
      <c r="AT93" s="208" t="s">
        <v>70</v>
      </c>
      <c r="AU93" s="208" t="s">
        <v>71</v>
      </c>
      <c r="AY93" s="207" t="s">
        <v>142</v>
      </c>
      <c r="BK93" s="209">
        <f>BK94+BK239+BK248+BK255+BK291+BK298</f>
        <v>0</v>
      </c>
    </row>
    <row r="94" spans="1:63" s="12" customFormat="1" ht="22.8" customHeight="1">
      <c r="A94" s="12"/>
      <c r="B94" s="196"/>
      <c r="C94" s="197"/>
      <c r="D94" s="198" t="s">
        <v>70</v>
      </c>
      <c r="E94" s="210" t="s">
        <v>78</v>
      </c>
      <c r="F94" s="210" t="s">
        <v>143</v>
      </c>
      <c r="G94" s="197"/>
      <c r="H94" s="197"/>
      <c r="I94" s="200"/>
      <c r="J94" s="211">
        <f>BK94</f>
        <v>0</v>
      </c>
      <c r="K94" s="197"/>
      <c r="L94" s="202"/>
      <c r="M94" s="203"/>
      <c r="N94" s="204"/>
      <c r="O94" s="204"/>
      <c r="P94" s="205">
        <f>SUM(P95:P238)</f>
        <v>0</v>
      </c>
      <c r="Q94" s="204"/>
      <c r="R94" s="205">
        <f>SUM(R95:R238)</f>
        <v>26.851826500000005</v>
      </c>
      <c r="S94" s="204"/>
      <c r="T94" s="206">
        <f>SUM(T95:T238)</f>
        <v>0</v>
      </c>
      <c r="U94" s="12"/>
      <c r="V94" s="12"/>
      <c r="W94" s="12"/>
      <c r="X94" s="12"/>
      <c r="Y94" s="12"/>
      <c r="Z94" s="12"/>
      <c r="AA94" s="12"/>
      <c r="AB94" s="12"/>
      <c r="AC94" s="12"/>
      <c r="AD94" s="12"/>
      <c r="AE94" s="12"/>
      <c r="AR94" s="207" t="s">
        <v>78</v>
      </c>
      <c r="AT94" s="208" t="s">
        <v>70</v>
      </c>
      <c r="AU94" s="208" t="s">
        <v>78</v>
      </c>
      <c r="AY94" s="207" t="s">
        <v>142</v>
      </c>
      <c r="BK94" s="209">
        <f>SUM(BK95:BK238)</f>
        <v>0</v>
      </c>
    </row>
    <row r="95" spans="1:65" s="2" customFormat="1" ht="14.4" customHeight="1">
      <c r="A95" s="38"/>
      <c r="B95" s="39"/>
      <c r="C95" s="253" t="s">
        <v>78</v>
      </c>
      <c r="D95" s="253" t="s">
        <v>275</v>
      </c>
      <c r="E95" s="254" t="s">
        <v>276</v>
      </c>
      <c r="F95" s="255" t="s">
        <v>277</v>
      </c>
      <c r="G95" s="256" t="s">
        <v>278</v>
      </c>
      <c r="H95" s="257">
        <v>34.5</v>
      </c>
      <c r="I95" s="258"/>
      <c r="J95" s="259">
        <f>ROUND(I95*H95,2)</f>
        <v>0</v>
      </c>
      <c r="K95" s="255" t="s">
        <v>148</v>
      </c>
      <c r="L95" s="260"/>
      <c r="M95" s="261" t="s">
        <v>19</v>
      </c>
      <c r="N95" s="262" t="s">
        <v>42</v>
      </c>
      <c r="O95" s="84"/>
      <c r="P95" s="221">
        <f>O95*H95</f>
        <v>0</v>
      </c>
      <c r="Q95" s="221">
        <v>0.001</v>
      </c>
      <c r="R95" s="221">
        <f>Q95*H95</f>
        <v>0.0345</v>
      </c>
      <c r="S95" s="221">
        <v>0</v>
      </c>
      <c r="T95" s="222">
        <f>S95*H95</f>
        <v>0</v>
      </c>
      <c r="U95" s="38"/>
      <c r="V95" s="38"/>
      <c r="W95" s="38"/>
      <c r="X95" s="38"/>
      <c r="Y95" s="38"/>
      <c r="Z95" s="38"/>
      <c r="AA95" s="38"/>
      <c r="AB95" s="38"/>
      <c r="AC95" s="38"/>
      <c r="AD95" s="38"/>
      <c r="AE95" s="38"/>
      <c r="AR95" s="223" t="s">
        <v>201</v>
      </c>
      <c r="AT95" s="223" t="s">
        <v>275</v>
      </c>
      <c r="AU95" s="223" t="s">
        <v>80</v>
      </c>
      <c r="AY95" s="17" t="s">
        <v>142</v>
      </c>
      <c r="BE95" s="224">
        <f>IF(N95="základní",J95,0)</f>
        <v>0</v>
      </c>
      <c r="BF95" s="224">
        <f>IF(N95="snížená",J95,0)</f>
        <v>0</v>
      </c>
      <c r="BG95" s="224">
        <f>IF(N95="zákl. přenesená",J95,0)</f>
        <v>0</v>
      </c>
      <c r="BH95" s="224">
        <f>IF(N95="sníž. přenesená",J95,0)</f>
        <v>0</v>
      </c>
      <c r="BI95" s="224">
        <f>IF(N95="nulová",J95,0)</f>
        <v>0</v>
      </c>
      <c r="BJ95" s="17" t="s">
        <v>78</v>
      </c>
      <c r="BK95" s="224">
        <f>ROUND(I95*H95,2)</f>
        <v>0</v>
      </c>
      <c r="BL95" s="17" t="s">
        <v>149</v>
      </c>
      <c r="BM95" s="223" t="s">
        <v>786</v>
      </c>
    </row>
    <row r="96" spans="1:47" s="2" customFormat="1" ht="12">
      <c r="A96" s="38"/>
      <c r="B96" s="39"/>
      <c r="C96" s="40"/>
      <c r="D96" s="225" t="s">
        <v>151</v>
      </c>
      <c r="E96" s="40"/>
      <c r="F96" s="226" t="s">
        <v>277</v>
      </c>
      <c r="G96" s="40"/>
      <c r="H96" s="40"/>
      <c r="I96" s="227"/>
      <c r="J96" s="40"/>
      <c r="K96" s="40"/>
      <c r="L96" s="44"/>
      <c r="M96" s="228"/>
      <c r="N96" s="229"/>
      <c r="O96" s="84"/>
      <c r="P96" s="84"/>
      <c r="Q96" s="84"/>
      <c r="R96" s="84"/>
      <c r="S96" s="84"/>
      <c r="T96" s="85"/>
      <c r="U96" s="38"/>
      <c r="V96" s="38"/>
      <c r="W96" s="38"/>
      <c r="X96" s="38"/>
      <c r="Y96" s="38"/>
      <c r="Z96" s="38"/>
      <c r="AA96" s="38"/>
      <c r="AB96" s="38"/>
      <c r="AC96" s="38"/>
      <c r="AD96" s="38"/>
      <c r="AE96" s="38"/>
      <c r="AT96" s="17" t="s">
        <v>151</v>
      </c>
      <c r="AU96" s="17" t="s">
        <v>80</v>
      </c>
    </row>
    <row r="97" spans="1:51" s="13" customFormat="1" ht="12">
      <c r="A97" s="13"/>
      <c r="B97" s="231"/>
      <c r="C97" s="232"/>
      <c r="D97" s="225" t="s">
        <v>172</v>
      </c>
      <c r="E97" s="233" t="s">
        <v>19</v>
      </c>
      <c r="F97" s="234" t="s">
        <v>787</v>
      </c>
      <c r="G97" s="232"/>
      <c r="H97" s="235">
        <v>34.5</v>
      </c>
      <c r="I97" s="236"/>
      <c r="J97" s="232"/>
      <c r="K97" s="232"/>
      <c r="L97" s="237"/>
      <c r="M97" s="238"/>
      <c r="N97" s="239"/>
      <c r="O97" s="239"/>
      <c r="P97" s="239"/>
      <c r="Q97" s="239"/>
      <c r="R97" s="239"/>
      <c r="S97" s="239"/>
      <c r="T97" s="240"/>
      <c r="U97" s="13"/>
      <c r="V97" s="13"/>
      <c r="W97" s="13"/>
      <c r="X97" s="13"/>
      <c r="Y97" s="13"/>
      <c r="Z97" s="13"/>
      <c r="AA97" s="13"/>
      <c r="AB97" s="13"/>
      <c r="AC97" s="13"/>
      <c r="AD97" s="13"/>
      <c r="AE97" s="13"/>
      <c r="AT97" s="241" t="s">
        <v>172</v>
      </c>
      <c r="AU97" s="241" t="s">
        <v>80</v>
      </c>
      <c r="AV97" s="13" t="s">
        <v>80</v>
      </c>
      <c r="AW97" s="13" t="s">
        <v>33</v>
      </c>
      <c r="AX97" s="13" t="s">
        <v>78</v>
      </c>
      <c r="AY97" s="241" t="s">
        <v>142</v>
      </c>
    </row>
    <row r="98" spans="1:65" s="2" customFormat="1" ht="24.15" customHeight="1">
      <c r="A98" s="38"/>
      <c r="B98" s="39"/>
      <c r="C98" s="212" t="s">
        <v>80</v>
      </c>
      <c r="D98" s="212" t="s">
        <v>144</v>
      </c>
      <c r="E98" s="213" t="s">
        <v>626</v>
      </c>
      <c r="F98" s="214" t="s">
        <v>627</v>
      </c>
      <c r="G98" s="215" t="s">
        <v>157</v>
      </c>
      <c r="H98" s="216">
        <v>10</v>
      </c>
      <c r="I98" s="217"/>
      <c r="J98" s="218">
        <f>ROUND(I98*H98,2)</f>
        <v>0</v>
      </c>
      <c r="K98" s="214" t="s">
        <v>148</v>
      </c>
      <c r="L98" s="44"/>
      <c r="M98" s="219" t="s">
        <v>19</v>
      </c>
      <c r="N98" s="220" t="s">
        <v>42</v>
      </c>
      <c r="O98" s="84"/>
      <c r="P98" s="221">
        <f>O98*H98</f>
        <v>0</v>
      </c>
      <c r="Q98" s="221">
        <v>0</v>
      </c>
      <c r="R98" s="221">
        <f>Q98*H98</f>
        <v>0</v>
      </c>
      <c r="S98" s="221">
        <v>0</v>
      </c>
      <c r="T98" s="222">
        <f>S98*H98</f>
        <v>0</v>
      </c>
      <c r="U98" s="38"/>
      <c r="V98" s="38"/>
      <c r="W98" s="38"/>
      <c r="X98" s="38"/>
      <c r="Y98" s="38"/>
      <c r="Z98" s="38"/>
      <c r="AA98" s="38"/>
      <c r="AB98" s="38"/>
      <c r="AC98" s="38"/>
      <c r="AD98" s="38"/>
      <c r="AE98" s="38"/>
      <c r="AR98" s="223" t="s">
        <v>149</v>
      </c>
      <c r="AT98" s="223" t="s">
        <v>144</v>
      </c>
      <c r="AU98" s="223" t="s">
        <v>80</v>
      </c>
      <c r="AY98" s="17" t="s">
        <v>142</v>
      </c>
      <c r="BE98" s="224">
        <f>IF(N98="základní",J98,0)</f>
        <v>0</v>
      </c>
      <c r="BF98" s="224">
        <f>IF(N98="snížená",J98,0)</f>
        <v>0</v>
      </c>
      <c r="BG98" s="224">
        <f>IF(N98="zákl. přenesená",J98,0)</f>
        <v>0</v>
      </c>
      <c r="BH98" s="224">
        <f>IF(N98="sníž. přenesená",J98,0)</f>
        <v>0</v>
      </c>
      <c r="BI98" s="224">
        <f>IF(N98="nulová",J98,0)</f>
        <v>0</v>
      </c>
      <c r="BJ98" s="17" t="s">
        <v>78</v>
      </c>
      <c r="BK98" s="224">
        <f>ROUND(I98*H98,2)</f>
        <v>0</v>
      </c>
      <c r="BL98" s="17" t="s">
        <v>149</v>
      </c>
      <c r="BM98" s="223" t="s">
        <v>788</v>
      </c>
    </row>
    <row r="99" spans="1:47" s="2" customFormat="1" ht="12">
      <c r="A99" s="38"/>
      <c r="B99" s="39"/>
      <c r="C99" s="40"/>
      <c r="D99" s="225" t="s">
        <v>151</v>
      </c>
      <c r="E99" s="40"/>
      <c r="F99" s="226" t="s">
        <v>629</v>
      </c>
      <c r="G99" s="40"/>
      <c r="H99" s="40"/>
      <c r="I99" s="227"/>
      <c r="J99" s="40"/>
      <c r="K99" s="40"/>
      <c r="L99" s="44"/>
      <c r="M99" s="228"/>
      <c r="N99" s="229"/>
      <c r="O99" s="84"/>
      <c r="P99" s="84"/>
      <c r="Q99" s="84"/>
      <c r="R99" s="84"/>
      <c r="S99" s="84"/>
      <c r="T99" s="85"/>
      <c r="U99" s="38"/>
      <c r="V99" s="38"/>
      <c r="W99" s="38"/>
      <c r="X99" s="38"/>
      <c r="Y99" s="38"/>
      <c r="Z99" s="38"/>
      <c r="AA99" s="38"/>
      <c r="AB99" s="38"/>
      <c r="AC99" s="38"/>
      <c r="AD99" s="38"/>
      <c r="AE99" s="38"/>
      <c r="AT99" s="17" t="s">
        <v>151</v>
      </c>
      <c r="AU99" s="17" t="s">
        <v>80</v>
      </c>
    </row>
    <row r="100" spans="1:47" s="2" customFormat="1" ht="12">
      <c r="A100" s="38"/>
      <c r="B100" s="39"/>
      <c r="C100" s="40"/>
      <c r="D100" s="225" t="s">
        <v>153</v>
      </c>
      <c r="E100" s="40"/>
      <c r="F100" s="230" t="s">
        <v>160</v>
      </c>
      <c r="G100" s="40"/>
      <c r="H100" s="40"/>
      <c r="I100" s="227"/>
      <c r="J100" s="40"/>
      <c r="K100" s="40"/>
      <c r="L100" s="44"/>
      <c r="M100" s="228"/>
      <c r="N100" s="229"/>
      <c r="O100" s="84"/>
      <c r="P100" s="84"/>
      <c r="Q100" s="84"/>
      <c r="R100" s="84"/>
      <c r="S100" s="84"/>
      <c r="T100" s="85"/>
      <c r="U100" s="38"/>
      <c r="V100" s="38"/>
      <c r="W100" s="38"/>
      <c r="X100" s="38"/>
      <c r="Y100" s="38"/>
      <c r="Z100" s="38"/>
      <c r="AA100" s="38"/>
      <c r="AB100" s="38"/>
      <c r="AC100" s="38"/>
      <c r="AD100" s="38"/>
      <c r="AE100" s="38"/>
      <c r="AT100" s="17" t="s">
        <v>153</v>
      </c>
      <c r="AU100" s="17" t="s">
        <v>80</v>
      </c>
    </row>
    <row r="101" spans="1:65" s="2" customFormat="1" ht="24.15" customHeight="1">
      <c r="A101" s="38"/>
      <c r="B101" s="39"/>
      <c r="C101" s="212" t="s">
        <v>161</v>
      </c>
      <c r="D101" s="212" t="s">
        <v>144</v>
      </c>
      <c r="E101" s="213" t="s">
        <v>630</v>
      </c>
      <c r="F101" s="214" t="s">
        <v>631</v>
      </c>
      <c r="G101" s="215" t="s">
        <v>147</v>
      </c>
      <c r="H101" s="216">
        <v>1852.5</v>
      </c>
      <c r="I101" s="217"/>
      <c r="J101" s="218">
        <f>ROUND(I101*H101,2)</f>
        <v>0</v>
      </c>
      <c r="K101" s="214" t="s">
        <v>148</v>
      </c>
      <c r="L101" s="44"/>
      <c r="M101" s="219" t="s">
        <v>19</v>
      </c>
      <c r="N101" s="220" t="s">
        <v>42</v>
      </c>
      <c r="O101" s="84"/>
      <c r="P101" s="221">
        <f>O101*H101</f>
        <v>0</v>
      </c>
      <c r="Q101" s="221">
        <v>0</v>
      </c>
      <c r="R101" s="221">
        <f>Q101*H101</f>
        <v>0</v>
      </c>
      <c r="S101" s="221">
        <v>0</v>
      </c>
      <c r="T101" s="222">
        <f>S101*H101</f>
        <v>0</v>
      </c>
      <c r="U101" s="38"/>
      <c r="V101" s="38"/>
      <c r="W101" s="38"/>
      <c r="X101" s="38"/>
      <c r="Y101" s="38"/>
      <c r="Z101" s="38"/>
      <c r="AA101" s="38"/>
      <c r="AB101" s="38"/>
      <c r="AC101" s="38"/>
      <c r="AD101" s="38"/>
      <c r="AE101" s="38"/>
      <c r="AR101" s="223" t="s">
        <v>149</v>
      </c>
      <c r="AT101" s="223" t="s">
        <v>144</v>
      </c>
      <c r="AU101" s="223" t="s">
        <v>80</v>
      </c>
      <c r="AY101" s="17" t="s">
        <v>142</v>
      </c>
      <c r="BE101" s="224">
        <f>IF(N101="základní",J101,0)</f>
        <v>0</v>
      </c>
      <c r="BF101" s="224">
        <f>IF(N101="snížená",J101,0)</f>
        <v>0</v>
      </c>
      <c r="BG101" s="224">
        <f>IF(N101="zákl. přenesená",J101,0)</f>
        <v>0</v>
      </c>
      <c r="BH101" s="224">
        <f>IF(N101="sníž. přenesená",J101,0)</f>
        <v>0</v>
      </c>
      <c r="BI101" s="224">
        <f>IF(N101="nulová",J101,0)</f>
        <v>0</v>
      </c>
      <c r="BJ101" s="17" t="s">
        <v>78</v>
      </c>
      <c r="BK101" s="224">
        <f>ROUND(I101*H101,2)</f>
        <v>0</v>
      </c>
      <c r="BL101" s="17" t="s">
        <v>149</v>
      </c>
      <c r="BM101" s="223" t="s">
        <v>789</v>
      </c>
    </row>
    <row r="102" spans="1:47" s="2" customFormat="1" ht="12">
      <c r="A102" s="38"/>
      <c r="B102" s="39"/>
      <c r="C102" s="40"/>
      <c r="D102" s="225" t="s">
        <v>151</v>
      </c>
      <c r="E102" s="40"/>
      <c r="F102" s="226" t="s">
        <v>633</v>
      </c>
      <c r="G102" s="40"/>
      <c r="H102" s="40"/>
      <c r="I102" s="227"/>
      <c r="J102" s="40"/>
      <c r="K102" s="40"/>
      <c r="L102" s="44"/>
      <c r="M102" s="228"/>
      <c r="N102" s="229"/>
      <c r="O102" s="84"/>
      <c r="P102" s="84"/>
      <c r="Q102" s="84"/>
      <c r="R102" s="84"/>
      <c r="S102" s="84"/>
      <c r="T102" s="85"/>
      <c r="U102" s="38"/>
      <c r="V102" s="38"/>
      <c r="W102" s="38"/>
      <c r="X102" s="38"/>
      <c r="Y102" s="38"/>
      <c r="Z102" s="38"/>
      <c r="AA102" s="38"/>
      <c r="AB102" s="38"/>
      <c r="AC102" s="38"/>
      <c r="AD102" s="38"/>
      <c r="AE102" s="38"/>
      <c r="AT102" s="17" t="s">
        <v>151</v>
      </c>
      <c r="AU102" s="17" t="s">
        <v>80</v>
      </c>
    </row>
    <row r="103" spans="1:47" s="2" customFormat="1" ht="12">
      <c r="A103" s="38"/>
      <c r="B103" s="39"/>
      <c r="C103" s="40"/>
      <c r="D103" s="225" t="s">
        <v>153</v>
      </c>
      <c r="E103" s="40"/>
      <c r="F103" s="230" t="s">
        <v>171</v>
      </c>
      <c r="G103" s="40"/>
      <c r="H103" s="40"/>
      <c r="I103" s="227"/>
      <c r="J103" s="40"/>
      <c r="K103" s="40"/>
      <c r="L103" s="44"/>
      <c r="M103" s="228"/>
      <c r="N103" s="229"/>
      <c r="O103" s="84"/>
      <c r="P103" s="84"/>
      <c r="Q103" s="84"/>
      <c r="R103" s="84"/>
      <c r="S103" s="84"/>
      <c r="T103" s="85"/>
      <c r="U103" s="38"/>
      <c r="V103" s="38"/>
      <c r="W103" s="38"/>
      <c r="X103" s="38"/>
      <c r="Y103" s="38"/>
      <c r="Z103" s="38"/>
      <c r="AA103" s="38"/>
      <c r="AB103" s="38"/>
      <c r="AC103" s="38"/>
      <c r="AD103" s="38"/>
      <c r="AE103" s="38"/>
      <c r="AT103" s="17" t="s">
        <v>153</v>
      </c>
      <c r="AU103" s="17" t="s">
        <v>80</v>
      </c>
    </row>
    <row r="104" spans="1:51" s="13" customFormat="1" ht="12">
      <c r="A104" s="13"/>
      <c r="B104" s="231"/>
      <c r="C104" s="232"/>
      <c r="D104" s="225" t="s">
        <v>172</v>
      </c>
      <c r="E104" s="233" t="s">
        <v>19</v>
      </c>
      <c r="F104" s="234" t="s">
        <v>790</v>
      </c>
      <c r="G104" s="232"/>
      <c r="H104" s="235">
        <v>460</v>
      </c>
      <c r="I104" s="236"/>
      <c r="J104" s="232"/>
      <c r="K104" s="232"/>
      <c r="L104" s="237"/>
      <c r="M104" s="238"/>
      <c r="N104" s="239"/>
      <c r="O104" s="239"/>
      <c r="P104" s="239"/>
      <c r="Q104" s="239"/>
      <c r="R104" s="239"/>
      <c r="S104" s="239"/>
      <c r="T104" s="240"/>
      <c r="U104" s="13"/>
      <c r="V104" s="13"/>
      <c r="W104" s="13"/>
      <c r="X104" s="13"/>
      <c r="Y104" s="13"/>
      <c r="Z104" s="13"/>
      <c r="AA104" s="13"/>
      <c r="AB104" s="13"/>
      <c r="AC104" s="13"/>
      <c r="AD104" s="13"/>
      <c r="AE104" s="13"/>
      <c r="AT104" s="241" t="s">
        <v>172</v>
      </c>
      <c r="AU104" s="241" t="s">
        <v>80</v>
      </c>
      <c r="AV104" s="13" t="s">
        <v>80</v>
      </c>
      <c r="AW104" s="13" t="s">
        <v>33</v>
      </c>
      <c r="AX104" s="13" t="s">
        <v>71</v>
      </c>
      <c r="AY104" s="241" t="s">
        <v>142</v>
      </c>
    </row>
    <row r="105" spans="1:51" s="13" customFormat="1" ht="12">
      <c r="A105" s="13"/>
      <c r="B105" s="231"/>
      <c r="C105" s="232"/>
      <c r="D105" s="225" t="s">
        <v>172</v>
      </c>
      <c r="E105" s="233" t="s">
        <v>19</v>
      </c>
      <c r="F105" s="234" t="s">
        <v>791</v>
      </c>
      <c r="G105" s="232"/>
      <c r="H105" s="235">
        <v>1322.5</v>
      </c>
      <c r="I105" s="236"/>
      <c r="J105" s="232"/>
      <c r="K105" s="232"/>
      <c r="L105" s="237"/>
      <c r="M105" s="238"/>
      <c r="N105" s="239"/>
      <c r="O105" s="239"/>
      <c r="P105" s="239"/>
      <c r="Q105" s="239"/>
      <c r="R105" s="239"/>
      <c r="S105" s="239"/>
      <c r="T105" s="240"/>
      <c r="U105" s="13"/>
      <c r="V105" s="13"/>
      <c r="W105" s="13"/>
      <c r="X105" s="13"/>
      <c r="Y105" s="13"/>
      <c r="Z105" s="13"/>
      <c r="AA105" s="13"/>
      <c r="AB105" s="13"/>
      <c r="AC105" s="13"/>
      <c r="AD105" s="13"/>
      <c r="AE105" s="13"/>
      <c r="AT105" s="241" t="s">
        <v>172</v>
      </c>
      <c r="AU105" s="241" t="s">
        <v>80</v>
      </c>
      <c r="AV105" s="13" t="s">
        <v>80</v>
      </c>
      <c r="AW105" s="13" t="s">
        <v>33</v>
      </c>
      <c r="AX105" s="13" t="s">
        <v>71</v>
      </c>
      <c r="AY105" s="241" t="s">
        <v>142</v>
      </c>
    </row>
    <row r="106" spans="1:51" s="13" customFormat="1" ht="12">
      <c r="A106" s="13"/>
      <c r="B106" s="231"/>
      <c r="C106" s="232"/>
      <c r="D106" s="225" t="s">
        <v>172</v>
      </c>
      <c r="E106" s="233" t="s">
        <v>19</v>
      </c>
      <c r="F106" s="234" t="s">
        <v>792</v>
      </c>
      <c r="G106" s="232"/>
      <c r="H106" s="235">
        <v>70</v>
      </c>
      <c r="I106" s="236"/>
      <c r="J106" s="232"/>
      <c r="K106" s="232"/>
      <c r="L106" s="237"/>
      <c r="M106" s="238"/>
      <c r="N106" s="239"/>
      <c r="O106" s="239"/>
      <c r="P106" s="239"/>
      <c r="Q106" s="239"/>
      <c r="R106" s="239"/>
      <c r="S106" s="239"/>
      <c r="T106" s="240"/>
      <c r="U106" s="13"/>
      <c r="V106" s="13"/>
      <c r="W106" s="13"/>
      <c r="X106" s="13"/>
      <c r="Y106" s="13"/>
      <c r="Z106" s="13"/>
      <c r="AA106" s="13"/>
      <c r="AB106" s="13"/>
      <c r="AC106" s="13"/>
      <c r="AD106" s="13"/>
      <c r="AE106" s="13"/>
      <c r="AT106" s="241" t="s">
        <v>172</v>
      </c>
      <c r="AU106" s="241" t="s">
        <v>80</v>
      </c>
      <c r="AV106" s="13" t="s">
        <v>80</v>
      </c>
      <c r="AW106" s="13" t="s">
        <v>33</v>
      </c>
      <c r="AX106" s="13" t="s">
        <v>71</v>
      </c>
      <c r="AY106" s="241" t="s">
        <v>142</v>
      </c>
    </row>
    <row r="107" spans="1:51" s="14" customFormat="1" ht="12">
      <c r="A107" s="14"/>
      <c r="B107" s="242"/>
      <c r="C107" s="243"/>
      <c r="D107" s="225" t="s">
        <v>172</v>
      </c>
      <c r="E107" s="244" t="s">
        <v>19</v>
      </c>
      <c r="F107" s="245" t="s">
        <v>177</v>
      </c>
      <c r="G107" s="243"/>
      <c r="H107" s="246">
        <v>1852.5</v>
      </c>
      <c r="I107" s="247"/>
      <c r="J107" s="243"/>
      <c r="K107" s="243"/>
      <c r="L107" s="248"/>
      <c r="M107" s="249"/>
      <c r="N107" s="250"/>
      <c r="O107" s="250"/>
      <c r="P107" s="250"/>
      <c r="Q107" s="250"/>
      <c r="R107" s="250"/>
      <c r="S107" s="250"/>
      <c r="T107" s="251"/>
      <c r="U107" s="14"/>
      <c r="V107" s="14"/>
      <c r="W107" s="14"/>
      <c r="X107" s="14"/>
      <c r="Y107" s="14"/>
      <c r="Z107" s="14"/>
      <c r="AA107" s="14"/>
      <c r="AB107" s="14"/>
      <c r="AC107" s="14"/>
      <c r="AD107" s="14"/>
      <c r="AE107" s="14"/>
      <c r="AT107" s="252" t="s">
        <v>172</v>
      </c>
      <c r="AU107" s="252" t="s">
        <v>80</v>
      </c>
      <c r="AV107" s="14" t="s">
        <v>149</v>
      </c>
      <c r="AW107" s="14" t="s">
        <v>33</v>
      </c>
      <c r="AX107" s="14" t="s">
        <v>78</v>
      </c>
      <c r="AY107" s="252" t="s">
        <v>142</v>
      </c>
    </row>
    <row r="108" spans="1:65" s="2" customFormat="1" ht="24.15" customHeight="1">
      <c r="A108" s="38"/>
      <c r="B108" s="39"/>
      <c r="C108" s="212" t="s">
        <v>149</v>
      </c>
      <c r="D108" s="212" t="s">
        <v>144</v>
      </c>
      <c r="E108" s="213" t="s">
        <v>793</v>
      </c>
      <c r="F108" s="214" t="s">
        <v>794</v>
      </c>
      <c r="G108" s="215" t="s">
        <v>181</v>
      </c>
      <c r="H108" s="216">
        <v>1014.25</v>
      </c>
      <c r="I108" s="217"/>
      <c r="J108" s="218">
        <f>ROUND(I108*H108,2)</f>
        <v>0</v>
      </c>
      <c r="K108" s="214" t="s">
        <v>148</v>
      </c>
      <c r="L108" s="44"/>
      <c r="M108" s="219" t="s">
        <v>19</v>
      </c>
      <c r="N108" s="220" t="s">
        <v>42</v>
      </c>
      <c r="O108" s="84"/>
      <c r="P108" s="221">
        <f>O108*H108</f>
        <v>0</v>
      </c>
      <c r="Q108" s="221">
        <v>0</v>
      </c>
      <c r="R108" s="221">
        <f>Q108*H108</f>
        <v>0</v>
      </c>
      <c r="S108" s="221">
        <v>0</v>
      </c>
      <c r="T108" s="222">
        <f>S108*H108</f>
        <v>0</v>
      </c>
      <c r="U108" s="38"/>
      <c r="V108" s="38"/>
      <c r="W108" s="38"/>
      <c r="X108" s="38"/>
      <c r="Y108" s="38"/>
      <c r="Z108" s="38"/>
      <c r="AA108" s="38"/>
      <c r="AB108" s="38"/>
      <c r="AC108" s="38"/>
      <c r="AD108" s="38"/>
      <c r="AE108" s="38"/>
      <c r="AR108" s="223" t="s">
        <v>149</v>
      </c>
      <c r="AT108" s="223" t="s">
        <v>144</v>
      </c>
      <c r="AU108" s="223" t="s">
        <v>80</v>
      </c>
      <c r="AY108" s="17" t="s">
        <v>142</v>
      </c>
      <c r="BE108" s="224">
        <f>IF(N108="základní",J108,0)</f>
        <v>0</v>
      </c>
      <c r="BF108" s="224">
        <f>IF(N108="snížená",J108,0)</f>
        <v>0</v>
      </c>
      <c r="BG108" s="224">
        <f>IF(N108="zákl. přenesená",J108,0)</f>
        <v>0</v>
      </c>
      <c r="BH108" s="224">
        <f>IF(N108="sníž. přenesená",J108,0)</f>
        <v>0</v>
      </c>
      <c r="BI108" s="224">
        <f>IF(N108="nulová",J108,0)</f>
        <v>0</v>
      </c>
      <c r="BJ108" s="17" t="s">
        <v>78</v>
      </c>
      <c r="BK108" s="224">
        <f>ROUND(I108*H108,2)</f>
        <v>0</v>
      </c>
      <c r="BL108" s="17" t="s">
        <v>149</v>
      </c>
      <c r="BM108" s="223" t="s">
        <v>795</v>
      </c>
    </row>
    <row r="109" spans="1:47" s="2" customFormat="1" ht="12">
      <c r="A109" s="38"/>
      <c r="B109" s="39"/>
      <c r="C109" s="40"/>
      <c r="D109" s="225" t="s">
        <v>151</v>
      </c>
      <c r="E109" s="40"/>
      <c r="F109" s="226" t="s">
        <v>796</v>
      </c>
      <c r="G109" s="40"/>
      <c r="H109" s="40"/>
      <c r="I109" s="227"/>
      <c r="J109" s="40"/>
      <c r="K109" s="40"/>
      <c r="L109" s="44"/>
      <c r="M109" s="228"/>
      <c r="N109" s="229"/>
      <c r="O109" s="84"/>
      <c r="P109" s="84"/>
      <c r="Q109" s="84"/>
      <c r="R109" s="84"/>
      <c r="S109" s="84"/>
      <c r="T109" s="85"/>
      <c r="U109" s="38"/>
      <c r="V109" s="38"/>
      <c r="W109" s="38"/>
      <c r="X109" s="38"/>
      <c r="Y109" s="38"/>
      <c r="Z109" s="38"/>
      <c r="AA109" s="38"/>
      <c r="AB109" s="38"/>
      <c r="AC109" s="38"/>
      <c r="AD109" s="38"/>
      <c r="AE109" s="38"/>
      <c r="AT109" s="17" t="s">
        <v>151</v>
      </c>
      <c r="AU109" s="17" t="s">
        <v>80</v>
      </c>
    </row>
    <row r="110" spans="1:47" s="2" customFormat="1" ht="12">
      <c r="A110" s="38"/>
      <c r="B110" s="39"/>
      <c r="C110" s="40"/>
      <c r="D110" s="225" t="s">
        <v>153</v>
      </c>
      <c r="E110" s="40"/>
      <c r="F110" s="230" t="s">
        <v>184</v>
      </c>
      <c r="G110" s="40"/>
      <c r="H110" s="40"/>
      <c r="I110" s="227"/>
      <c r="J110" s="40"/>
      <c r="K110" s="40"/>
      <c r="L110" s="44"/>
      <c r="M110" s="228"/>
      <c r="N110" s="229"/>
      <c r="O110" s="84"/>
      <c r="P110" s="84"/>
      <c r="Q110" s="84"/>
      <c r="R110" s="84"/>
      <c r="S110" s="84"/>
      <c r="T110" s="85"/>
      <c r="U110" s="38"/>
      <c r="V110" s="38"/>
      <c r="W110" s="38"/>
      <c r="X110" s="38"/>
      <c r="Y110" s="38"/>
      <c r="Z110" s="38"/>
      <c r="AA110" s="38"/>
      <c r="AB110" s="38"/>
      <c r="AC110" s="38"/>
      <c r="AD110" s="38"/>
      <c r="AE110" s="38"/>
      <c r="AT110" s="17" t="s">
        <v>153</v>
      </c>
      <c r="AU110" s="17" t="s">
        <v>80</v>
      </c>
    </row>
    <row r="111" spans="1:51" s="13" customFormat="1" ht="12">
      <c r="A111" s="13"/>
      <c r="B111" s="231"/>
      <c r="C111" s="232"/>
      <c r="D111" s="225" t="s">
        <v>172</v>
      </c>
      <c r="E111" s="233" t="s">
        <v>19</v>
      </c>
      <c r="F111" s="234" t="s">
        <v>797</v>
      </c>
      <c r="G111" s="232"/>
      <c r="H111" s="235">
        <v>157.5</v>
      </c>
      <c r="I111" s="236"/>
      <c r="J111" s="232"/>
      <c r="K111" s="232"/>
      <c r="L111" s="237"/>
      <c r="M111" s="238"/>
      <c r="N111" s="239"/>
      <c r="O111" s="239"/>
      <c r="P111" s="239"/>
      <c r="Q111" s="239"/>
      <c r="R111" s="239"/>
      <c r="S111" s="239"/>
      <c r="T111" s="240"/>
      <c r="U111" s="13"/>
      <c r="V111" s="13"/>
      <c r="W111" s="13"/>
      <c r="X111" s="13"/>
      <c r="Y111" s="13"/>
      <c r="Z111" s="13"/>
      <c r="AA111" s="13"/>
      <c r="AB111" s="13"/>
      <c r="AC111" s="13"/>
      <c r="AD111" s="13"/>
      <c r="AE111" s="13"/>
      <c r="AT111" s="241" t="s">
        <v>172</v>
      </c>
      <c r="AU111" s="241" t="s">
        <v>80</v>
      </c>
      <c r="AV111" s="13" t="s">
        <v>80</v>
      </c>
      <c r="AW111" s="13" t="s">
        <v>33</v>
      </c>
      <c r="AX111" s="13" t="s">
        <v>71</v>
      </c>
      <c r="AY111" s="241" t="s">
        <v>142</v>
      </c>
    </row>
    <row r="112" spans="1:51" s="13" customFormat="1" ht="12">
      <c r="A112" s="13"/>
      <c r="B112" s="231"/>
      <c r="C112" s="232"/>
      <c r="D112" s="225" t="s">
        <v>172</v>
      </c>
      <c r="E112" s="233" t="s">
        <v>19</v>
      </c>
      <c r="F112" s="234" t="s">
        <v>798</v>
      </c>
      <c r="G112" s="232"/>
      <c r="H112" s="235">
        <v>258.75</v>
      </c>
      <c r="I112" s="236"/>
      <c r="J112" s="232"/>
      <c r="K112" s="232"/>
      <c r="L112" s="237"/>
      <c r="M112" s="238"/>
      <c r="N112" s="239"/>
      <c r="O112" s="239"/>
      <c r="P112" s="239"/>
      <c r="Q112" s="239"/>
      <c r="R112" s="239"/>
      <c r="S112" s="239"/>
      <c r="T112" s="240"/>
      <c r="U112" s="13"/>
      <c r="V112" s="13"/>
      <c r="W112" s="13"/>
      <c r="X112" s="13"/>
      <c r="Y112" s="13"/>
      <c r="Z112" s="13"/>
      <c r="AA112" s="13"/>
      <c r="AB112" s="13"/>
      <c r="AC112" s="13"/>
      <c r="AD112" s="13"/>
      <c r="AE112" s="13"/>
      <c r="AT112" s="241" t="s">
        <v>172</v>
      </c>
      <c r="AU112" s="241" t="s">
        <v>80</v>
      </c>
      <c r="AV112" s="13" t="s">
        <v>80</v>
      </c>
      <c r="AW112" s="13" t="s">
        <v>33</v>
      </c>
      <c r="AX112" s="13" t="s">
        <v>71</v>
      </c>
      <c r="AY112" s="241" t="s">
        <v>142</v>
      </c>
    </row>
    <row r="113" spans="1:51" s="13" customFormat="1" ht="12">
      <c r="A113" s="13"/>
      <c r="B113" s="231"/>
      <c r="C113" s="232"/>
      <c r="D113" s="225" t="s">
        <v>172</v>
      </c>
      <c r="E113" s="233" t="s">
        <v>19</v>
      </c>
      <c r="F113" s="234" t="s">
        <v>799</v>
      </c>
      <c r="G113" s="232"/>
      <c r="H113" s="235">
        <v>598</v>
      </c>
      <c r="I113" s="236"/>
      <c r="J113" s="232"/>
      <c r="K113" s="232"/>
      <c r="L113" s="237"/>
      <c r="M113" s="238"/>
      <c r="N113" s="239"/>
      <c r="O113" s="239"/>
      <c r="P113" s="239"/>
      <c r="Q113" s="239"/>
      <c r="R113" s="239"/>
      <c r="S113" s="239"/>
      <c r="T113" s="240"/>
      <c r="U113" s="13"/>
      <c r="V113" s="13"/>
      <c r="W113" s="13"/>
      <c r="X113" s="13"/>
      <c r="Y113" s="13"/>
      <c r="Z113" s="13"/>
      <c r="AA113" s="13"/>
      <c r="AB113" s="13"/>
      <c r="AC113" s="13"/>
      <c r="AD113" s="13"/>
      <c r="AE113" s="13"/>
      <c r="AT113" s="241" t="s">
        <v>172</v>
      </c>
      <c r="AU113" s="241" t="s">
        <v>80</v>
      </c>
      <c r="AV113" s="13" t="s">
        <v>80</v>
      </c>
      <c r="AW113" s="13" t="s">
        <v>33</v>
      </c>
      <c r="AX113" s="13" t="s">
        <v>71</v>
      </c>
      <c r="AY113" s="241" t="s">
        <v>142</v>
      </c>
    </row>
    <row r="114" spans="1:51" s="14" customFormat="1" ht="12">
      <c r="A114" s="14"/>
      <c r="B114" s="242"/>
      <c r="C114" s="243"/>
      <c r="D114" s="225" t="s">
        <v>172</v>
      </c>
      <c r="E114" s="244" t="s">
        <v>19</v>
      </c>
      <c r="F114" s="245" t="s">
        <v>177</v>
      </c>
      <c r="G114" s="243"/>
      <c r="H114" s="246">
        <v>1014.25</v>
      </c>
      <c r="I114" s="247"/>
      <c r="J114" s="243"/>
      <c r="K114" s="243"/>
      <c r="L114" s="248"/>
      <c r="M114" s="249"/>
      <c r="N114" s="250"/>
      <c r="O114" s="250"/>
      <c r="P114" s="250"/>
      <c r="Q114" s="250"/>
      <c r="R114" s="250"/>
      <c r="S114" s="250"/>
      <c r="T114" s="251"/>
      <c r="U114" s="14"/>
      <c r="V114" s="14"/>
      <c r="W114" s="14"/>
      <c r="X114" s="14"/>
      <c r="Y114" s="14"/>
      <c r="Z114" s="14"/>
      <c r="AA114" s="14"/>
      <c r="AB114" s="14"/>
      <c r="AC114" s="14"/>
      <c r="AD114" s="14"/>
      <c r="AE114" s="14"/>
      <c r="AT114" s="252" t="s">
        <v>172</v>
      </c>
      <c r="AU114" s="252" t="s">
        <v>80</v>
      </c>
      <c r="AV114" s="14" t="s">
        <v>149</v>
      </c>
      <c r="AW114" s="14" t="s">
        <v>33</v>
      </c>
      <c r="AX114" s="14" t="s">
        <v>78</v>
      </c>
      <c r="AY114" s="252" t="s">
        <v>142</v>
      </c>
    </row>
    <row r="115" spans="1:65" s="2" customFormat="1" ht="24.15" customHeight="1">
      <c r="A115" s="38"/>
      <c r="B115" s="39"/>
      <c r="C115" s="212" t="s">
        <v>178</v>
      </c>
      <c r="D115" s="212" t="s">
        <v>144</v>
      </c>
      <c r="E115" s="213" t="s">
        <v>190</v>
      </c>
      <c r="F115" s="214" t="s">
        <v>191</v>
      </c>
      <c r="G115" s="215" t="s">
        <v>181</v>
      </c>
      <c r="H115" s="216">
        <v>1014.25</v>
      </c>
      <c r="I115" s="217"/>
      <c r="J115" s="218">
        <f>ROUND(I115*H115,2)</f>
        <v>0</v>
      </c>
      <c r="K115" s="214" t="s">
        <v>148</v>
      </c>
      <c r="L115" s="44"/>
      <c r="M115" s="219" t="s">
        <v>19</v>
      </c>
      <c r="N115" s="220" t="s">
        <v>42</v>
      </c>
      <c r="O115" s="84"/>
      <c r="P115" s="221">
        <f>O115*H115</f>
        <v>0</v>
      </c>
      <c r="Q115" s="221">
        <v>0</v>
      </c>
      <c r="R115" s="221">
        <f>Q115*H115</f>
        <v>0</v>
      </c>
      <c r="S115" s="221">
        <v>0</v>
      </c>
      <c r="T115" s="222">
        <f>S115*H115</f>
        <v>0</v>
      </c>
      <c r="U115" s="38"/>
      <c r="V115" s="38"/>
      <c r="W115" s="38"/>
      <c r="X115" s="38"/>
      <c r="Y115" s="38"/>
      <c r="Z115" s="38"/>
      <c r="AA115" s="38"/>
      <c r="AB115" s="38"/>
      <c r="AC115" s="38"/>
      <c r="AD115" s="38"/>
      <c r="AE115" s="38"/>
      <c r="AR115" s="223" t="s">
        <v>149</v>
      </c>
      <c r="AT115" s="223" t="s">
        <v>144</v>
      </c>
      <c r="AU115" s="223" t="s">
        <v>80</v>
      </c>
      <c r="AY115" s="17" t="s">
        <v>142</v>
      </c>
      <c r="BE115" s="224">
        <f>IF(N115="základní",J115,0)</f>
        <v>0</v>
      </c>
      <c r="BF115" s="224">
        <f>IF(N115="snížená",J115,0)</f>
        <v>0</v>
      </c>
      <c r="BG115" s="224">
        <f>IF(N115="zákl. přenesená",J115,0)</f>
        <v>0</v>
      </c>
      <c r="BH115" s="224">
        <f>IF(N115="sníž. přenesená",J115,0)</f>
        <v>0</v>
      </c>
      <c r="BI115" s="224">
        <f>IF(N115="nulová",J115,0)</f>
        <v>0</v>
      </c>
      <c r="BJ115" s="17" t="s">
        <v>78</v>
      </c>
      <c r="BK115" s="224">
        <f>ROUND(I115*H115,2)</f>
        <v>0</v>
      </c>
      <c r="BL115" s="17" t="s">
        <v>149</v>
      </c>
      <c r="BM115" s="223" t="s">
        <v>800</v>
      </c>
    </row>
    <row r="116" spans="1:47" s="2" customFormat="1" ht="12">
      <c r="A116" s="38"/>
      <c r="B116" s="39"/>
      <c r="C116" s="40"/>
      <c r="D116" s="225" t="s">
        <v>151</v>
      </c>
      <c r="E116" s="40"/>
      <c r="F116" s="226" t="s">
        <v>193</v>
      </c>
      <c r="G116" s="40"/>
      <c r="H116" s="40"/>
      <c r="I116" s="227"/>
      <c r="J116" s="40"/>
      <c r="K116" s="40"/>
      <c r="L116" s="44"/>
      <c r="M116" s="228"/>
      <c r="N116" s="229"/>
      <c r="O116" s="84"/>
      <c r="P116" s="84"/>
      <c r="Q116" s="84"/>
      <c r="R116" s="84"/>
      <c r="S116" s="84"/>
      <c r="T116" s="85"/>
      <c r="U116" s="38"/>
      <c r="V116" s="38"/>
      <c r="W116" s="38"/>
      <c r="X116" s="38"/>
      <c r="Y116" s="38"/>
      <c r="Z116" s="38"/>
      <c r="AA116" s="38"/>
      <c r="AB116" s="38"/>
      <c r="AC116" s="38"/>
      <c r="AD116" s="38"/>
      <c r="AE116" s="38"/>
      <c r="AT116" s="17" t="s">
        <v>151</v>
      </c>
      <c r="AU116" s="17" t="s">
        <v>80</v>
      </c>
    </row>
    <row r="117" spans="1:47" s="2" customFormat="1" ht="12">
      <c r="A117" s="38"/>
      <c r="B117" s="39"/>
      <c r="C117" s="40"/>
      <c r="D117" s="225" t="s">
        <v>153</v>
      </c>
      <c r="E117" s="40"/>
      <c r="F117" s="230" t="s">
        <v>194</v>
      </c>
      <c r="G117" s="40"/>
      <c r="H117" s="40"/>
      <c r="I117" s="227"/>
      <c r="J117" s="40"/>
      <c r="K117" s="40"/>
      <c r="L117" s="44"/>
      <c r="M117" s="228"/>
      <c r="N117" s="229"/>
      <c r="O117" s="84"/>
      <c r="P117" s="84"/>
      <c r="Q117" s="84"/>
      <c r="R117" s="84"/>
      <c r="S117" s="84"/>
      <c r="T117" s="85"/>
      <c r="U117" s="38"/>
      <c r="V117" s="38"/>
      <c r="W117" s="38"/>
      <c r="X117" s="38"/>
      <c r="Y117" s="38"/>
      <c r="Z117" s="38"/>
      <c r="AA117" s="38"/>
      <c r="AB117" s="38"/>
      <c r="AC117" s="38"/>
      <c r="AD117" s="38"/>
      <c r="AE117" s="38"/>
      <c r="AT117" s="17" t="s">
        <v>153</v>
      </c>
      <c r="AU117" s="17" t="s">
        <v>80</v>
      </c>
    </row>
    <row r="118" spans="1:51" s="13" customFormat="1" ht="12">
      <c r="A118" s="13"/>
      <c r="B118" s="231"/>
      <c r="C118" s="232"/>
      <c r="D118" s="225" t="s">
        <v>172</v>
      </c>
      <c r="E118" s="233" t="s">
        <v>19</v>
      </c>
      <c r="F118" s="234" t="s">
        <v>797</v>
      </c>
      <c r="G118" s="232"/>
      <c r="H118" s="235">
        <v>157.5</v>
      </c>
      <c r="I118" s="236"/>
      <c r="J118" s="232"/>
      <c r="K118" s="232"/>
      <c r="L118" s="237"/>
      <c r="M118" s="238"/>
      <c r="N118" s="239"/>
      <c r="O118" s="239"/>
      <c r="P118" s="239"/>
      <c r="Q118" s="239"/>
      <c r="R118" s="239"/>
      <c r="S118" s="239"/>
      <c r="T118" s="240"/>
      <c r="U118" s="13"/>
      <c r="V118" s="13"/>
      <c r="W118" s="13"/>
      <c r="X118" s="13"/>
      <c r="Y118" s="13"/>
      <c r="Z118" s="13"/>
      <c r="AA118" s="13"/>
      <c r="AB118" s="13"/>
      <c r="AC118" s="13"/>
      <c r="AD118" s="13"/>
      <c r="AE118" s="13"/>
      <c r="AT118" s="241" t="s">
        <v>172</v>
      </c>
      <c r="AU118" s="241" t="s">
        <v>80</v>
      </c>
      <c r="AV118" s="13" t="s">
        <v>80</v>
      </c>
      <c r="AW118" s="13" t="s">
        <v>33</v>
      </c>
      <c r="AX118" s="13" t="s">
        <v>71</v>
      </c>
      <c r="AY118" s="241" t="s">
        <v>142</v>
      </c>
    </row>
    <row r="119" spans="1:51" s="13" customFormat="1" ht="12">
      <c r="A119" s="13"/>
      <c r="B119" s="231"/>
      <c r="C119" s="232"/>
      <c r="D119" s="225" t="s">
        <v>172</v>
      </c>
      <c r="E119" s="233" t="s">
        <v>19</v>
      </c>
      <c r="F119" s="234" t="s">
        <v>798</v>
      </c>
      <c r="G119" s="232"/>
      <c r="H119" s="235">
        <v>258.75</v>
      </c>
      <c r="I119" s="236"/>
      <c r="J119" s="232"/>
      <c r="K119" s="232"/>
      <c r="L119" s="237"/>
      <c r="M119" s="238"/>
      <c r="N119" s="239"/>
      <c r="O119" s="239"/>
      <c r="P119" s="239"/>
      <c r="Q119" s="239"/>
      <c r="R119" s="239"/>
      <c r="S119" s="239"/>
      <c r="T119" s="240"/>
      <c r="U119" s="13"/>
      <c r="V119" s="13"/>
      <c r="W119" s="13"/>
      <c r="X119" s="13"/>
      <c r="Y119" s="13"/>
      <c r="Z119" s="13"/>
      <c r="AA119" s="13"/>
      <c r="AB119" s="13"/>
      <c r="AC119" s="13"/>
      <c r="AD119" s="13"/>
      <c r="AE119" s="13"/>
      <c r="AT119" s="241" t="s">
        <v>172</v>
      </c>
      <c r="AU119" s="241" t="s">
        <v>80</v>
      </c>
      <c r="AV119" s="13" t="s">
        <v>80</v>
      </c>
      <c r="AW119" s="13" t="s">
        <v>33</v>
      </c>
      <c r="AX119" s="13" t="s">
        <v>71</v>
      </c>
      <c r="AY119" s="241" t="s">
        <v>142</v>
      </c>
    </row>
    <row r="120" spans="1:51" s="13" customFormat="1" ht="12">
      <c r="A120" s="13"/>
      <c r="B120" s="231"/>
      <c r="C120" s="232"/>
      <c r="D120" s="225" t="s">
        <v>172</v>
      </c>
      <c r="E120" s="233" t="s">
        <v>19</v>
      </c>
      <c r="F120" s="234" t="s">
        <v>799</v>
      </c>
      <c r="G120" s="232"/>
      <c r="H120" s="235">
        <v>598</v>
      </c>
      <c r="I120" s="236"/>
      <c r="J120" s="232"/>
      <c r="K120" s="232"/>
      <c r="L120" s="237"/>
      <c r="M120" s="238"/>
      <c r="N120" s="239"/>
      <c r="O120" s="239"/>
      <c r="P120" s="239"/>
      <c r="Q120" s="239"/>
      <c r="R120" s="239"/>
      <c r="S120" s="239"/>
      <c r="T120" s="240"/>
      <c r="U120" s="13"/>
      <c r="V120" s="13"/>
      <c r="W120" s="13"/>
      <c r="X120" s="13"/>
      <c r="Y120" s="13"/>
      <c r="Z120" s="13"/>
      <c r="AA120" s="13"/>
      <c r="AB120" s="13"/>
      <c r="AC120" s="13"/>
      <c r="AD120" s="13"/>
      <c r="AE120" s="13"/>
      <c r="AT120" s="241" t="s">
        <v>172</v>
      </c>
      <c r="AU120" s="241" t="s">
        <v>80</v>
      </c>
      <c r="AV120" s="13" t="s">
        <v>80</v>
      </c>
      <c r="AW120" s="13" t="s">
        <v>33</v>
      </c>
      <c r="AX120" s="13" t="s">
        <v>71</v>
      </c>
      <c r="AY120" s="241" t="s">
        <v>142</v>
      </c>
    </row>
    <row r="121" spans="1:51" s="14" customFormat="1" ht="12">
      <c r="A121" s="14"/>
      <c r="B121" s="242"/>
      <c r="C121" s="243"/>
      <c r="D121" s="225" t="s">
        <v>172</v>
      </c>
      <c r="E121" s="244" t="s">
        <v>19</v>
      </c>
      <c r="F121" s="245" t="s">
        <v>177</v>
      </c>
      <c r="G121" s="243"/>
      <c r="H121" s="246">
        <v>1014.25</v>
      </c>
      <c r="I121" s="247"/>
      <c r="J121" s="243"/>
      <c r="K121" s="243"/>
      <c r="L121" s="248"/>
      <c r="M121" s="249"/>
      <c r="N121" s="250"/>
      <c r="O121" s="250"/>
      <c r="P121" s="250"/>
      <c r="Q121" s="250"/>
      <c r="R121" s="250"/>
      <c r="S121" s="250"/>
      <c r="T121" s="251"/>
      <c r="U121" s="14"/>
      <c r="V121" s="14"/>
      <c r="W121" s="14"/>
      <c r="X121" s="14"/>
      <c r="Y121" s="14"/>
      <c r="Z121" s="14"/>
      <c r="AA121" s="14"/>
      <c r="AB121" s="14"/>
      <c r="AC121" s="14"/>
      <c r="AD121" s="14"/>
      <c r="AE121" s="14"/>
      <c r="AT121" s="252" t="s">
        <v>172</v>
      </c>
      <c r="AU121" s="252" t="s">
        <v>80</v>
      </c>
      <c r="AV121" s="14" t="s">
        <v>149</v>
      </c>
      <c r="AW121" s="14" t="s">
        <v>33</v>
      </c>
      <c r="AX121" s="14" t="s">
        <v>78</v>
      </c>
      <c r="AY121" s="252" t="s">
        <v>142</v>
      </c>
    </row>
    <row r="122" spans="1:65" s="2" customFormat="1" ht="24.15" customHeight="1">
      <c r="A122" s="38"/>
      <c r="B122" s="39"/>
      <c r="C122" s="212" t="s">
        <v>189</v>
      </c>
      <c r="D122" s="212" t="s">
        <v>144</v>
      </c>
      <c r="E122" s="213" t="s">
        <v>234</v>
      </c>
      <c r="F122" s="214" t="s">
        <v>235</v>
      </c>
      <c r="G122" s="215" t="s">
        <v>181</v>
      </c>
      <c r="H122" s="216">
        <v>1014.25</v>
      </c>
      <c r="I122" s="217"/>
      <c r="J122" s="218">
        <f>ROUND(I122*H122,2)</f>
        <v>0</v>
      </c>
      <c r="K122" s="214" t="s">
        <v>148</v>
      </c>
      <c r="L122" s="44"/>
      <c r="M122" s="219" t="s">
        <v>19</v>
      </c>
      <c r="N122" s="220" t="s">
        <v>42</v>
      </c>
      <c r="O122" s="84"/>
      <c r="P122" s="221">
        <f>O122*H122</f>
        <v>0</v>
      </c>
      <c r="Q122" s="221">
        <v>0</v>
      </c>
      <c r="R122" s="221">
        <f>Q122*H122</f>
        <v>0</v>
      </c>
      <c r="S122" s="221">
        <v>0</v>
      </c>
      <c r="T122" s="222">
        <f>S122*H122</f>
        <v>0</v>
      </c>
      <c r="U122" s="38"/>
      <c r="V122" s="38"/>
      <c r="W122" s="38"/>
      <c r="X122" s="38"/>
      <c r="Y122" s="38"/>
      <c r="Z122" s="38"/>
      <c r="AA122" s="38"/>
      <c r="AB122" s="38"/>
      <c r="AC122" s="38"/>
      <c r="AD122" s="38"/>
      <c r="AE122" s="38"/>
      <c r="AR122" s="223" t="s">
        <v>149</v>
      </c>
      <c r="AT122" s="223" t="s">
        <v>144</v>
      </c>
      <c r="AU122" s="223" t="s">
        <v>80</v>
      </c>
      <c r="AY122" s="17" t="s">
        <v>142</v>
      </c>
      <c r="BE122" s="224">
        <f>IF(N122="základní",J122,0)</f>
        <v>0</v>
      </c>
      <c r="BF122" s="224">
        <f>IF(N122="snížená",J122,0)</f>
        <v>0</v>
      </c>
      <c r="BG122" s="224">
        <f>IF(N122="zákl. přenesená",J122,0)</f>
        <v>0</v>
      </c>
      <c r="BH122" s="224">
        <f>IF(N122="sníž. přenesená",J122,0)</f>
        <v>0</v>
      </c>
      <c r="BI122" s="224">
        <f>IF(N122="nulová",J122,0)</f>
        <v>0</v>
      </c>
      <c r="BJ122" s="17" t="s">
        <v>78</v>
      </c>
      <c r="BK122" s="224">
        <f>ROUND(I122*H122,2)</f>
        <v>0</v>
      </c>
      <c r="BL122" s="17" t="s">
        <v>149</v>
      </c>
      <c r="BM122" s="223" t="s">
        <v>801</v>
      </c>
    </row>
    <row r="123" spans="1:47" s="2" customFormat="1" ht="12">
      <c r="A123" s="38"/>
      <c r="B123" s="39"/>
      <c r="C123" s="40"/>
      <c r="D123" s="225" t="s">
        <v>151</v>
      </c>
      <c r="E123" s="40"/>
      <c r="F123" s="226" t="s">
        <v>237</v>
      </c>
      <c r="G123" s="40"/>
      <c r="H123" s="40"/>
      <c r="I123" s="227"/>
      <c r="J123" s="40"/>
      <c r="K123" s="40"/>
      <c r="L123" s="44"/>
      <c r="M123" s="228"/>
      <c r="N123" s="229"/>
      <c r="O123" s="84"/>
      <c r="P123" s="84"/>
      <c r="Q123" s="84"/>
      <c r="R123" s="84"/>
      <c r="S123" s="84"/>
      <c r="T123" s="85"/>
      <c r="U123" s="38"/>
      <c r="V123" s="38"/>
      <c r="W123" s="38"/>
      <c r="X123" s="38"/>
      <c r="Y123" s="38"/>
      <c r="Z123" s="38"/>
      <c r="AA123" s="38"/>
      <c r="AB123" s="38"/>
      <c r="AC123" s="38"/>
      <c r="AD123" s="38"/>
      <c r="AE123" s="38"/>
      <c r="AT123" s="17" t="s">
        <v>151</v>
      </c>
      <c r="AU123" s="17" t="s">
        <v>80</v>
      </c>
    </row>
    <row r="124" spans="1:47" s="2" customFormat="1" ht="12">
      <c r="A124" s="38"/>
      <c r="B124" s="39"/>
      <c r="C124" s="40"/>
      <c r="D124" s="225" t="s">
        <v>153</v>
      </c>
      <c r="E124" s="40"/>
      <c r="F124" s="230" t="s">
        <v>238</v>
      </c>
      <c r="G124" s="40"/>
      <c r="H124" s="40"/>
      <c r="I124" s="227"/>
      <c r="J124" s="40"/>
      <c r="K124" s="40"/>
      <c r="L124" s="44"/>
      <c r="M124" s="228"/>
      <c r="N124" s="229"/>
      <c r="O124" s="84"/>
      <c r="P124" s="84"/>
      <c r="Q124" s="84"/>
      <c r="R124" s="84"/>
      <c r="S124" s="84"/>
      <c r="T124" s="85"/>
      <c r="U124" s="38"/>
      <c r="V124" s="38"/>
      <c r="W124" s="38"/>
      <c r="X124" s="38"/>
      <c r="Y124" s="38"/>
      <c r="Z124" s="38"/>
      <c r="AA124" s="38"/>
      <c r="AB124" s="38"/>
      <c r="AC124" s="38"/>
      <c r="AD124" s="38"/>
      <c r="AE124" s="38"/>
      <c r="AT124" s="17" t="s">
        <v>153</v>
      </c>
      <c r="AU124" s="17" t="s">
        <v>80</v>
      </c>
    </row>
    <row r="125" spans="1:51" s="13" customFormat="1" ht="12">
      <c r="A125" s="13"/>
      <c r="B125" s="231"/>
      <c r="C125" s="232"/>
      <c r="D125" s="225" t="s">
        <v>172</v>
      </c>
      <c r="E125" s="233" t="s">
        <v>19</v>
      </c>
      <c r="F125" s="234" t="s">
        <v>802</v>
      </c>
      <c r="G125" s="232"/>
      <c r="H125" s="235">
        <v>1014.25</v>
      </c>
      <c r="I125" s="236"/>
      <c r="J125" s="232"/>
      <c r="K125" s="232"/>
      <c r="L125" s="237"/>
      <c r="M125" s="238"/>
      <c r="N125" s="239"/>
      <c r="O125" s="239"/>
      <c r="P125" s="239"/>
      <c r="Q125" s="239"/>
      <c r="R125" s="239"/>
      <c r="S125" s="239"/>
      <c r="T125" s="240"/>
      <c r="U125" s="13"/>
      <c r="V125" s="13"/>
      <c r="W125" s="13"/>
      <c r="X125" s="13"/>
      <c r="Y125" s="13"/>
      <c r="Z125" s="13"/>
      <c r="AA125" s="13"/>
      <c r="AB125" s="13"/>
      <c r="AC125" s="13"/>
      <c r="AD125" s="13"/>
      <c r="AE125" s="13"/>
      <c r="AT125" s="241" t="s">
        <v>172</v>
      </c>
      <c r="AU125" s="241" t="s">
        <v>80</v>
      </c>
      <c r="AV125" s="13" t="s">
        <v>80</v>
      </c>
      <c r="AW125" s="13" t="s">
        <v>33</v>
      </c>
      <c r="AX125" s="13" t="s">
        <v>78</v>
      </c>
      <c r="AY125" s="241" t="s">
        <v>142</v>
      </c>
    </row>
    <row r="126" spans="1:65" s="2" customFormat="1" ht="14.4" customHeight="1">
      <c r="A126" s="38"/>
      <c r="B126" s="39"/>
      <c r="C126" s="212" t="s">
        <v>195</v>
      </c>
      <c r="D126" s="212" t="s">
        <v>144</v>
      </c>
      <c r="E126" s="213" t="s">
        <v>240</v>
      </c>
      <c r="F126" s="214" t="s">
        <v>241</v>
      </c>
      <c r="G126" s="215" t="s">
        <v>181</v>
      </c>
      <c r="H126" s="216">
        <v>1014.25</v>
      </c>
      <c r="I126" s="217"/>
      <c r="J126" s="218">
        <f>ROUND(I126*H126,2)</f>
        <v>0</v>
      </c>
      <c r="K126" s="214" t="s">
        <v>148</v>
      </c>
      <c r="L126" s="44"/>
      <c r="M126" s="219" t="s">
        <v>19</v>
      </c>
      <c r="N126" s="220" t="s">
        <v>42</v>
      </c>
      <c r="O126" s="84"/>
      <c r="P126" s="221">
        <f>O126*H126</f>
        <v>0</v>
      </c>
      <c r="Q126" s="221">
        <v>0</v>
      </c>
      <c r="R126" s="221">
        <f>Q126*H126</f>
        <v>0</v>
      </c>
      <c r="S126" s="221">
        <v>0</v>
      </c>
      <c r="T126" s="222">
        <f>S126*H126</f>
        <v>0</v>
      </c>
      <c r="U126" s="38"/>
      <c r="V126" s="38"/>
      <c r="W126" s="38"/>
      <c r="X126" s="38"/>
      <c r="Y126" s="38"/>
      <c r="Z126" s="38"/>
      <c r="AA126" s="38"/>
      <c r="AB126" s="38"/>
      <c r="AC126" s="38"/>
      <c r="AD126" s="38"/>
      <c r="AE126" s="38"/>
      <c r="AR126" s="223" t="s">
        <v>149</v>
      </c>
      <c r="AT126" s="223" t="s">
        <v>144</v>
      </c>
      <c r="AU126" s="223" t="s">
        <v>80</v>
      </c>
      <c r="AY126" s="17" t="s">
        <v>142</v>
      </c>
      <c r="BE126" s="224">
        <f>IF(N126="základní",J126,0)</f>
        <v>0</v>
      </c>
      <c r="BF126" s="224">
        <f>IF(N126="snížená",J126,0)</f>
        <v>0</v>
      </c>
      <c r="BG126" s="224">
        <f>IF(N126="zákl. přenesená",J126,0)</f>
        <v>0</v>
      </c>
      <c r="BH126" s="224">
        <f>IF(N126="sníž. přenesená",J126,0)</f>
        <v>0</v>
      </c>
      <c r="BI126" s="224">
        <f>IF(N126="nulová",J126,0)</f>
        <v>0</v>
      </c>
      <c r="BJ126" s="17" t="s">
        <v>78</v>
      </c>
      <c r="BK126" s="224">
        <f>ROUND(I126*H126,2)</f>
        <v>0</v>
      </c>
      <c r="BL126" s="17" t="s">
        <v>149</v>
      </c>
      <c r="BM126" s="223" t="s">
        <v>803</v>
      </c>
    </row>
    <row r="127" spans="1:47" s="2" customFormat="1" ht="12">
      <c r="A127" s="38"/>
      <c r="B127" s="39"/>
      <c r="C127" s="40"/>
      <c r="D127" s="225" t="s">
        <v>151</v>
      </c>
      <c r="E127" s="40"/>
      <c r="F127" s="226" t="s">
        <v>243</v>
      </c>
      <c r="G127" s="40"/>
      <c r="H127" s="40"/>
      <c r="I127" s="227"/>
      <c r="J127" s="40"/>
      <c r="K127" s="40"/>
      <c r="L127" s="44"/>
      <c r="M127" s="228"/>
      <c r="N127" s="229"/>
      <c r="O127" s="84"/>
      <c r="P127" s="84"/>
      <c r="Q127" s="84"/>
      <c r="R127" s="84"/>
      <c r="S127" s="84"/>
      <c r="T127" s="85"/>
      <c r="U127" s="38"/>
      <c r="V127" s="38"/>
      <c r="W127" s="38"/>
      <c r="X127" s="38"/>
      <c r="Y127" s="38"/>
      <c r="Z127" s="38"/>
      <c r="AA127" s="38"/>
      <c r="AB127" s="38"/>
      <c r="AC127" s="38"/>
      <c r="AD127" s="38"/>
      <c r="AE127" s="38"/>
      <c r="AT127" s="17" t="s">
        <v>151</v>
      </c>
      <c r="AU127" s="17" t="s">
        <v>80</v>
      </c>
    </row>
    <row r="128" spans="1:47" s="2" customFormat="1" ht="12">
      <c r="A128" s="38"/>
      <c r="B128" s="39"/>
      <c r="C128" s="40"/>
      <c r="D128" s="225" t="s">
        <v>153</v>
      </c>
      <c r="E128" s="40"/>
      <c r="F128" s="230" t="s">
        <v>244</v>
      </c>
      <c r="G128" s="40"/>
      <c r="H128" s="40"/>
      <c r="I128" s="227"/>
      <c r="J128" s="40"/>
      <c r="K128" s="40"/>
      <c r="L128" s="44"/>
      <c r="M128" s="228"/>
      <c r="N128" s="229"/>
      <c r="O128" s="84"/>
      <c r="P128" s="84"/>
      <c r="Q128" s="84"/>
      <c r="R128" s="84"/>
      <c r="S128" s="84"/>
      <c r="T128" s="85"/>
      <c r="U128" s="38"/>
      <c r="V128" s="38"/>
      <c r="W128" s="38"/>
      <c r="X128" s="38"/>
      <c r="Y128" s="38"/>
      <c r="Z128" s="38"/>
      <c r="AA128" s="38"/>
      <c r="AB128" s="38"/>
      <c r="AC128" s="38"/>
      <c r="AD128" s="38"/>
      <c r="AE128" s="38"/>
      <c r="AT128" s="17" t="s">
        <v>153</v>
      </c>
      <c r="AU128" s="17" t="s">
        <v>80</v>
      </c>
    </row>
    <row r="129" spans="1:51" s="13" customFormat="1" ht="12">
      <c r="A129" s="13"/>
      <c r="B129" s="231"/>
      <c r="C129" s="232"/>
      <c r="D129" s="225" t="s">
        <v>172</v>
      </c>
      <c r="E129" s="233" t="s">
        <v>19</v>
      </c>
      <c r="F129" s="234" t="s">
        <v>802</v>
      </c>
      <c r="G129" s="232"/>
      <c r="H129" s="235">
        <v>1014.25</v>
      </c>
      <c r="I129" s="236"/>
      <c r="J129" s="232"/>
      <c r="K129" s="232"/>
      <c r="L129" s="237"/>
      <c r="M129" s="238"/>
      <c r="N129" s="239"/>
      <c r="O129" s="239"/>
      <c r="P129" s="239"/>
      <c r="Q129" s="239"/>
      <c r="R129" s="239"/>
      <c r="S129" s="239"/>
      <c r="T129" s="240"/>
      <c r="U129" s="13"/>
      <c r="V129" s="13"/>
      <c r="W129" s="13"/>
      <c r="X129" s="13"/>
      <c r="Y129" s="13"/>
      <c r="Z129" s="13"/>
      <c r="AA129" s="13"/>
      <c r="AB129" s="13"/>
      <c r="AC129" s="13"/>
      <c r="AD129" s="13"/>
      <c r="AE129" s="13"/>
      <c r="AT129" s="241" t="s">
        <v>172</v>
      </c>
      <c r="AU129" s="241" t="s">
        <v>80</v>
      </c>
      <c r="AV129" s="13" t="s">
        <v>80</v>
      </c>
      <c r="AW129" s="13" t="s">
        <v>33</v>
      </c>
      <c r="AX129" s="13" t="s">
        <v>78</v>
      </c>
      <c r="AY129" s="241" t="s">
        <v>142</v>
      </c>
    </row>
    <row r="130" spans="1:65" s="2" customFormat="1" ht="24.15" customHeight="1">
      <c r="A130" s="38"/>
      <c r="B130" s="39"/>
      <c r="C130" s="212" t="s">
        <v>201</v>
      </c>
      <c r="D130" s="212" t="s">
        <v>144</v>
      </c>
      <c r="E130" s="213" t="s">
        <v>246</v>
      </c>
      <c r="F130" s="214" t="s">
        <v>247</v>
      </c>
      <c r="G130" s="215" t="s">
        <v>248</v>
      </c>
      <c r="H130" s="216">
        <v>1724.225</v>
      </c>
      <c r="I130" s="217"/>
      <c r="J130" s="218">
        <f>ROUND(I130*H130,2)</f>
        <v>0</v>
      </c>
      <c r="K130" s="214" t="s">
        <v>148</v>
      </c>
      <c r="L130" s="44"/>
      <c r="M130" s="219" t="s">
        <v>19</v>
      </c>
      <c r="N130" s="220" t="s">
        <v>42</v>
      </c>
      <c r="O130" s="84"/>
      <c r="P130" s="221">
        <f>O130*H130</f>
        <v>0</v>
      </c>
      <c r="Q130" s="221">
        <v>0</v>
      </c>
      <c r="R130" s="221">
        <f>Q130*H130</f>
        <v>0</v>
      </c>
      <c r="S130" s="221">
        <v>0</v>
      </c>
      <c r="T130" s="222">
        <f>S130*H130</f>
        <v>0</v>
      </c>
      <c r="U130" s="38"/>
      <c r="V130" s="38"/>
      <c r="W130" s="38"/>
      <c r="X130" s="38"/>
      <c r="Y130" s="38"/>
      <c r="Z130" s="38"/>
      <c r="AA130" s="38"/>
      <c r="AB130" s="38"/>
      <c r="AC130" s="38"/>
      <c r="AD130" s="38"/>
      <c r="AE130" s="38"/>
      <c r="AR130" s="223" t="s">
        <v>149</v>
      </c>
      <c r="AT130" s="223" t="s">
        <v>144</v>
      </c>
      <c r="AU130" s="223" t="s">
        <v>80</v>
      </c>
      <c r="AY130" s="17" t="s">
        <v>142</v>
      </c>
      <c r="BE130" s="224">
        <f>IF(N130="základní",J130,0)</f>
        <v>0</v>
      </c>
      <c r="BF130" s="224">
        <f>IF(N130="snížená",J130,0)</f>
        <v>0</v>
      </c>
      <c r="BG130" s="224">
        <f>IF(N130="zákl. přenesená",J130,0)</f>
        <v>0</v>
      </c>
      <c r="BH130" s="224">
        <f>IF(N130="sníž. přenesená",J130,0)</f>
        <v>0</v>
      </c>
      <c r="BI130" s="224">
        <f>IF(N130="nulová",J130,0)</f>
        <v>0</v>
      </c>
      <c r="BJ130" s="17" t="s">
        <v>78</v>
      </c>
      <c r="BK130" s="224">
        <f>ROUND(I130*H130,2)</f>
        <v>0</v>
      </c>
      <c r="BL130" s="17" t="s">
        <v>149</v>
      </c>
      <c r="BM130" s="223" t="s">
        <v>804</v>
      </c>
    </row>
    <row r="131" spans="1:47" s="2" customFormat="1" ht="12">
      <c r="A131" s="38"/>
      <c r="B131" s="39"/>
      <c r="C131" s="40"/>
      <c r="D131" s="225" t="s">
        <v>151</v>
      </c>
      <c r="E131" s="40"/>
      <c r="F131" s="226" t="s">
        <v>250</v>
      </c>
      <c r="G131" s="40"/>
      <c r="H131" s="40"/>
      <c r="I131" s="227"/>
      <c r="J131" s="40"/>
      <c r="K131" s="40"/>
      <c r="L131" s="44"/>
      <c r="M131" s="228"/>
      <c r="N131" s="229"/>
      <c r="O131" s="84"/>
      <c r="P131" s="84"/>
      <c r="Q131" s="84"/>
      <c r="R131" s="84"/>
      <c r="S131" s="84"/>
      <c r="T131" s="85"/>
      <c r="U131" s="38"/>
      <c r="V131" s="38"/>
      <c r="W131" s="38"/>
      <c r="X131" s="38"/>
      <c r="Y131" s="38"/>
      <c r="Z131" s="38"/>
      <c r="AA131" s="38"/>
      <c r="AB131" s="38"/>
      <c r="AC131" s="38"/>
      <c r="AD131" s="38"/>
      <c r="AE131" s="38"/>
      <c r="AT131" s="17" t="s">
        <v>151</v>
      </c>
      <c r="AU131" s="17" t="s">
        <v>80</v>
      </c>
    </row>
    <row r="132" spans="1:47" s="2" customFormat="1" ht="12">
      <c r="A132" s="38"/>
      <c r="B132" s="39"/>
      <c r="C132" s="40"/>
      <c r="D132" s="225" t="s">
        <v>153</v>
      </c>
      <c r="E132" s="40"/>
      <c r="F132" s="230" t="s">
        <v>251</v>
      </c>
      <c r="G132" s="40"/>
      <c r="H132" s="40"/>
      <c r="I132" s="227"/>
      <c r="J132" s="40"/>
      <c r="K132" s="40"/>
      <c r="L132" s="44"/>
      <c r="M132" s="228"/>
      <c r="N132" s="229"/>
      <c r="O132" s="84"/>
      <c r="P132" s="84"/>
      <c r="Q132" s="84"/>
      <c r="R132" s="84"/>
      <c r="S132" s="84"/>
      <c r="T132" s="85"/>
      <c r="U132" s="38"/>
      <c r="V132" s="38"/>
      <c r="W132" s="38"/>
      <c r="X132" s="38"/>
      <c r="Y132" s="38"/>
      <c r="Z132" s="38"/>
      <c r="AA132" s="38"/>
      <c r="AB132" s="38"/>
      <c r="AC132" s="38"/>
      <c r="AD132" s="38"/>
      <c r="AE132" s="38"/>
      <c r="AT132" s="17" t="s">
        <v>153</v>
      </c>
      <c r="AU132" s="17" t="s">
        <v>80</v>
      </c>
    </row>
    <row r="133" spans="1:47" s="2" customFormat="1" ht="12">
      <c r="A133" s="38"/>
      <c r="B133" s="39"/>
      <c r="C133" s="40"/>
      <c r="D133" s="225" t="s">
        <v>252</v>
      </c>
      <c r="E133" s="40"/>
      <c r="F133" s="230" t="s">
        <v>253</v>
      </c>
      <c r="G133" s="40"/>
      <c r="H133" s="40"/>
      <c r="I133" s="227"/>
      <c r="J133" s="40"/>
      <c r="K133" s="40"/>
      <c r="L133" s="44"/>
      <c r="M133" s="228"/>
      <c r="N133" s="229"/>
      <c r="O133" s="84"/>
      <c r="P133" s="84"/>
      <c r="Q133" s="84"/>
      <c r="R133" s="84"/>
      <c r="S133" s="84"/>
      <c r="T133" s="85"/>
      <c r="U133" s="38"/>
      <c r="V133" s="38"/>
      <c r="W133" s="38"/>
      <c r="X133" s="38"/>
      <c r="Y133" s="38"/>
      <c r="Z133" s="38"/>
      <c r="AA133" s="38"/>
      <c r="AB133" s="38"/>
      <c r="AC133" s="38"/>
      <c r="AD133" s="38"/>
      <c r="AE133" s="38"/>
      <c r="AT133" s="17" t="s">
        <v>252</v>
      </c>
      <c r="AU133" s="17" t="s">
        <v>80</v>
      </c>
    </row>
    <row r="134" spans="1:51" s="13" customFormat="1" ht="12">
      <c r="A134" s="13"/>
      <c r="B134" s="231"/>
      <c r="C134" s="232"/>
      <c r="D134" s="225" t="s">
        <v>172</v>
      </c>
      <c r="E134" s="233" t="s">
        <v>19</v>
      </c>
      <c r="F134" s="234" t="s">
        <v>805</v>
      </c>
      <c r="G134" s="232"/>
      <c r="H134" s="235">
        <v>1724.225</v>
      </c>
      <c r="I134" s="236"/>
      <c r="J134" s="232"/>
      <c r="K134" s="232"/>
      <c r="L134" s="237"/>
      <c r="M134" s="238"/>
      <c r="N134" s="239"/>
      <c r="O134" s="239"/>
      <c r="P134" s="239"/>
      <c r="Q134" s="239"/>
      <c r="R134" s="239"/>
      <c r="S134" s="239"/>
      <c r="T134" s="240"/>
      <c r="U134" s="13"/>
      <c r="V134" s="13"/>
      <c r="W134" s="13"/>
      <c r="X134" s="13"/>
      <c r="Y134" s="13"/>
      <c r="Z134" s="13"/>
      <c r="AA134" s="13"/>
      <c r="AB134" s="13"/>
      <c r="AC134" s="13"/>
      <c r="AD134" s="13"/>
      <c r="AE134" s="13"/>
      <c r="AT134" s="241" t="s">
        <v>172</v>
      </c>
      <c r="AU134" s="241" t="s">
        <v>80</v>
      </c>
      <c r="AV134" s="13" t="s">
        <v>80</v>
      </c>
      <c r="AW134" s="13" t="s">
        <v>33</v>
      </c>
      <c r="AX134" s="13" t="s">
        <v>78</v>
      </c>
      <c r="AY134" s="241" t="s">
        <v>142</v>
      </c>
    </row>
    <row r="135" spans="1:65" s="2" customFormat="1" ht="24.15" customHeight="1">
      <c r="A135" s="38"/>
      <c r="B135" s="39"/>
      <c r="C135" s="212" t="s">
        <v>207</v>
      </c>
      <c r="D135" s="212" t="s">
        <v>144</v>
      </c>
      <c r="E135" s="213" t="s">
        <v>260</v>
      </c>
      <c r="F135" s="214" t="s">
        <v>261</v>
      </c>
      <c r="G135" s="215" t="s">
        <v>147</v>
      </c>
      <c r="H135" s="216">
        <v>1380</v>
      </c>
      <c r="I135" s="217"/>
      <c r="J135" s="218">
        <f>ROUND(I135*H135,2)</f>
        <v>0</v>
      </c>
      <c r="K135" s="214" t="s">
        <v>148</v>
      </c>
      <c r="L135" s="44"/>
      <c r="M135" s="219" t="s">
        <v>19</v>
      </c>
      <c r="N135" s="220" t="s">
        <v>42</v>
      </c>
      <c r="O135" s="84"/>
      <c r="P135" s="221">
        <f>O135*H135</f>
        <v>0</v>
      </c>
      <c r="Q135" s="221">
        <v>0</v>
      </c>
      <c r="R135" s="221">
        <f>Q135*H135</f>
        <v>0</v>
      </c>
      <c r="S135" s="221">
        <v>0</v>
      </c>
      <c r="T135" s="222">
        <f>S135*H135</f>
        <v>0</v>
      </c>
      <c r="U135" s="38"/>
      <c r="V135" s="38"/>
      <c r="W135" s="38"/>
      <c r="X135" s="38"/>
      <c r="Y135" s="38"/>
      <c r="Z135" s="38"/>
      <c r="AA135" s="38"/>
      <c r="AB135" s="38"/>
      <c r="AC135" s="38"/>
      <c r="AD135" s="38"/>
      <c r="AE135" s="38"/>
      <c r="AR135" s="223" t="s">
        <v>149</v>
      </c>
      <c r="AT135" s="223" t="s">
        <v>144</v>
      </c>
      <c r="AU135" s="223" t="s">
        <v>80</v>
      </c>
      <c r="AY135" s="17" t="s">
        <v>142</v>
      </c>
      <c r="BE135" s="224">
        <f>IF(N135="základní",J135,0)</f>
        <v>0</v>
      </c>
      <c r="BF135" s="224">
        <f>IF(N135="snížená",J135,0)</f>
        <v>0</v>
      </c>
      <c r="BG135" s="224">
        <f>IF(N135="zákl. přenesená",J135,0)</f>
        <v>0</v>
      </c>
      <c r="BH135" s="224">
        <f>IF(N135="sníž. přenesená",J135,0)</f>
        <v>0</v>
      </c>
      <c r="BI135" s="224">
        <f>IF(N135="nulová",J135,0)</f>
        <v>0</v>
      </c>
      <c r="BJ135" s="17" t="s">
        <v>78</v>
      </c>
      <c r="BK135" s="224">
        <f>ROUND(I135*H135,2)</f>
        <v>0</v>
      </c>
      <c r="BL135" s="17" t="s">
        <v>149</v>
      </c>
      <c r="BM135" s="223" t="s">
        <v>806</v>
      </c>
    </row>
    <row r="136" spans="1:47" s="2" customFormat="1" ht="12">
      <c r="A136" s="38"/>
      <c r="B136" s="39"/>
      <c r="C136" s="40"/>
      <c r="D136" s="225" t="s">
        <v>151</v>
      </c>
      <c r="E136" s="40"/>
      <c r="F136" s="226" t="s">
        <v>263</v>
      </c>
      <c r="G136" s="40"/>
      <c r="H136" s="40"/>
      <c r="I136" s="227"/>
      <c r="J136" s="40"/>
      <c r="K136" s="40"/>
      <c r="L136" s="44"/>
      <c r="M136" s="228"/>
      <c r="N136" s="229"/>
      <c r="O136" s="84"/>
      <c r="P136" s="84"/>
      <c r="Q136" s="84"/>
      <c r="R136" s="84"/>
      <c r="S136" s="84"/>
      <c r="T136" s="85"/>
      <c r="U136" s="38"/>
      <c r="V136" s="38"/>
      <c r="W136" s="38"/>
      <c r="X136" s="38"/>
      <c r="Y136" s="38"/>
      <c r="Z136" s="38"/>
      <c r="AA136" s="38"/>
      <c r="AB136" s="38"/>
      <c r="AC136" s="38"/>
      <c r="AD136" s="38"/>
      <c r="AE136" s="38"/>
      <c r="AT136" s="17" t="s">
        <v>151</v>
      </c>
      <c r="AU136" s="17" t="s">
        <v>80</v>
      </c>
    </row>
    <row r="137" spans="1:47" s="2" customFormat="1" ht="12">
      <c r="A137" s="38"/>
      <c r="B137" s="39"/>
      <c r="C137" s="40"/>
      <c r="D137" s="225" t="s">
        <v>153</v>
      </c>
      <c r="E137" s="40"/>
      <c r="F137" s="230" t="s">
        <v>264</v>
      </c>
      <c r="G137" s="40"/>
      <c r="H137" s="40"/>
      <c r="I137" s="227"/>
      <c r="J137" s="40"/>
      <c r="K137" s="40"/>
      <c r="L137" s="44"/>
      <c r="M137" s="228"/>
      <c r="N137" s="229"/>
      <c r="O137" s="84"/>
      <c r="P137" s="84"/>
      <c r="Q137" s="84"/>
      <c r="R137" s="84"/>
      <c r="S137" s="84"/>
      <c r="T137" s="85"/>
      <c r="U137" s="38"/>
      <c r="V137" s="38"/>
      <c r="W137" s="38"/>
      <c r="X137" s="38"/>
      <c r="Y137" s="38"/>
      <c r="Z137" s="38"/>
      <c r="AA137" s="38"/>
      <c r="AB137" s="38"/>
      <c r="AC137" s="38"/>
      <c r="AD137" s="38"/>
      <c r="AE137" s="38"/>
      <c r="AT137" s="17" t="s">
        <v>153</v>
      </c>
      <c r="AU137" s="17" t="s">
        <v>80</v>
      </c>
    </row>
    <row r="138" spans="1:51" s="13" customFormat="1" ht="12">
      <c r="A138" s="13"/>
      <c r="B138" s="231"/>
      <c r="C138" s="232"/>
      <c r="D138" s="225" t="s">
        <v>172</v>
      </c>
      <c r="E138" s="233" t="s">
        <v>19</v>
      </c>
      <c r="F138" s="234" t="s">
        <v>807</v>
      </c>
      <c r="G138" s="232"/>
      <c r="H138" s="235">
        <v>57.5</v>
      </c>
      <c r="I138" s="236"/>
      <c r="J138" s="232"/>
      <c r="K138" s="232"/>
      <c r="L138" s="237"/>
      <c r="M138" s="238"/>
      <c r="N138" s="239"/>
      <c r="O138" s="239"/>
      <c r="P138" s="239"/>
      <c r="Q138" s="239"/>
      <c r="R138" s="239"/>
      <c r="S138" s="239"/>
      <c r="T138" s="240"/>
      <c r="U138" s="13"/>
      <c r="V138" s="13"/>
      <c r="W138" s="13"/>
      <c r="X138" s="13"/>
      <c r="Y138" s="13"/>
      <c r="Z138" s="13"/>
      <c r="AA138" s="13"/>
      <c r="AB138" s="13"/>
      <c r="AC138" s="13"/>
      <c r="AD138" s="13"/>
      <c r="AE138" s="13"/>
      <c r="AT138" s="241" t="s">
        <v>172</v>
      </c>
      <c r="AU138" s="241" t="s">
        <v>80</v>
      </c>
      <c r="AV138" s="13" t="s">
        <v>80</v>
      </c>
      <c r="AW138" s="13" t="s">
        <v>33</v>
      </c>
      <c r="AX138" s="13" t="s">
        <v>71</v>
      </c>
      <c r="AY138" s="241" t="s">
        <v>142</v>
      </c>
    </row>
    <row r="139" spans="1:51" s="13" customFormat="1" ht="12">
      <c r="A139" s="13"/>
      <c r="B139" s="231"/>
      <c r="C139" s="232"/>
      <c r="D139" s="225" t="s">
        <v>172</v>
      </c>
      <c r="E139" s="233" t="s">
        <v>19</v>
      </c>
      <c r="F139" s="234" t="s">
        <v>808</v>
      </c>
      <c r="G139" s="232"/>
      <c r="H139" s="235">
        <v>1322.5</v>
      </c>
      <c r="I139" s="236"/>
      <c r="J139" s="232"/>
      <c r="K139" s="232"/>
      <c r="L139" s="237"/>
      <c r="M139" s="238"/>
      <c r="N139" s="239"/>
      <c r="O139" s="239"/>
      <c r="P139" s="239"/>
      <c r="Q139" s="239"/>
      <c r="R139" s="239"/>
      <c r="S139" s="239"/>
      <c r="T139" s="240"/>
      <c r="U139" s="13"/>
      <c r="V139" s="13"/>
      <c r="W139" s="13"/>
      <c r="X139" s="13"/>
      <c r="Y139" s="13"/>
      <c r="Z139" s="13"/>
      <c r="AA139" s="13"/>
      <c r="AB139" s="13"/>
      <c r="AC139" s="13"/>
      <c r="AD139" s="13"/>
      <c r="AE139" s="13"/>
      <c r="AT139" s="241" t="s">
        <v>172</v>
      </c>
      <c r="AU139" s="241" t="s">
        <v>80</v>
      </c>
      <c r="AV139" s="13" t="s">
        <v>80</v>
      </c>
      <c r="AW139" s="13" t="s">
        <v>33</v>
      </c>
      <c r="AX139" s="13" t="s">
        <v>71</v>
      </c>
      <c r="AY139" s="241" t="s">
        <v>142</v>
      </c>
    </row>
    <row r="140" spans="1:51" s="14" customFormat="1" ht="12">
      <c r="A140" s="14"/>
      <c r="B140" s="242"/>
      <c r="C140" s="243"/>
      <c r="D140" s="225" t="s">
        <v>172</v>
      </c>
      <c r="E140" s="244" t="s">
        <v>19</v>
      </c>
      <c r="F140" s="245" t="s">
        <v>177</v>
      </c>
      <c r="G140" s="243"/>
      <c r="H140" s="246">
        <v>1380</v>
      </c>
      <c r="I140" s="247"/>
      <c r="J140" s="243"/>
      <c r="K140" s="243"/>
      <c r="L140" s="248"/>
      <c r="M140" s="249"/>
      <c r="N140" s="250"/>
      <c r="O140" s="250"/>
      <c r="P140" s="250"/>
      <c r="Q140" s="250"/>
      <c r="R140" s="250"/>
      <c r="S140" s="250"/>
      <c r="T140" s="251"/>
      <c r="U140" s="14"/>
      <c r="V140" s="14"/>
      <c r="W140" s="14"/>
      <c r="X140" s="14"/>
      <c r="Y140" s="14"/>
      <c r="Z140" s="14"/>
      <c r="AA140" s="14"/>
      <c r="AB140" s="14"/>
      <c r="AC140" s="14"/>
      <c r="AD140" s="14"/>
      <c r="AE140" s="14"/>
      <c r="AT140" s="252" t="s">
        <v>172</v>
      </c>
      <c r="AU140" s="252" t="s">
        <v>80</v>
      </c>
      <c r="AV140" s="14" t="s">
        <v>149</v>
      </c>
      <c r="AW140" s="14" t="s">
        <v>33</v>
      </c>
      <c r="AX140" s="14" t="s">
        <v>78</v>
      </c>
      <c r="AY140" s="252" t="s">
        <v>142</v>
      </c>
    </row>
    <row r="141" spans="1:65" s="2" customFormat="1" ht="24.15" customHeight="1">
      <c r="A141" s="38"/>
      <c r="B141" s="39"/>
      <c r="C141" s="212" t="s">
        <v>212</v>
      </c>
      <c r="D141" s="212" t="s">
        <v>144</v>
      </c>
      <c r="E141" s="213" t="s">
        <v>269</v>
      </c>
      <c r="F141" s="214" t="s">
        <v>270</v>
      </c>
      <c r="G141" s="215" t="s">
        <v>147</v>
      </c>
      <c r="H141" s="216">
        <v>1380</v>
      </c>
      <c r="I141" s="217"/>
      <c r="J141" s="218">
        <f>ROUND(I141*H141,2)</f>
        <v>0</v>
      </c>
      <c r="K141" s="214" t="s">
        <v>148</v>
      </c>
      <c r="L141" s="44"/>
      <c r="M141" s="219" t="s">
        <v>19</v>
      </c>
      <c r="N141" s="220" t="s">
        <v>42</v>
      </c>
      <c r="O141" s="84"/>
      <c r="P141" s="221">
        <f>O141*H141</f>
        <v>0</v>
      </c>
      <c r="Q141" s="221">
        <v>0</v>
      </c>
      <c r="R141" s="221">
        <f>Q141*H141</f>
        <v>0</v>
      </c>
      <c r="S141" s="221">
        <v>0</v>
      </c>
      <c r="T141" s="222">
        <f>S141*H141</f>
        <v>0</v>
      </c>
      <c r="U141" s="38"/>
      <c r="V141" s="38"/>
      <c r="W141" s="38"/>
      <c r="X141" s="38"/>
      <c r="Y141" s="38"/>
      <c r="Z141" s="38"/>
      <c r="AA141" s="38"/>
      <c r="AB141" s="38"/>
      <c r="AC141" s="38"/>
      <c r="AD141" s="38"/>
      <c r="AE141" s="38"/>
      <c r="AR141" s="223" t="s">
        <v>149</v>
      </c>
      <c r="AT141" s="223" t="s">
        <v>144</v>
      </c>
      <c r="AU141" s="223" t="s">
        <v>80</v>
      </c>
      <c r="AY141" s="17" t="s">
        <v>142</v>
      </c>
      <c r="BE141" s="224">
        <f>IF(N141="základní",J141,0)</f>
        <v>0</v>
      </c>
      <c r="BF141" s="224">
        <f>IF(N141="snížená",J141,0)</f>
        <v>0</v>
      </c>
      <c r="BG141" s="224">
        <f>IF(N141="zákl. přenesená",J141,0)</f>
        <v>0</v>
      </c>
      <c r="BH141" s="224">
        <f>IF(N141="sníž. přenesená",J141,0)</f>
        <v>0</v>
      </c>
      <c r="BI141" s="224">
        <f>IF(N141="nulová",J141,0)</f>
        <v>0</v>
      </c>
      <c r="BJ141" s="17" t="s">
        <v>78</v>
      </c>
      <c r="BK141" s="224">
        <f>ROUND(I141*H141,2)</f>
        <v>0</v>
      </c>
      <c r="BL141" s="17" t="s">
        <v>149</v>
      </c>
      <c r="BM141" s="223" t="s">
        <v>809</v>
      </c>
    </row>
    <row r="142" spans="1:47" s="2" customFormat="1" ht="12">
      <c r="A142" s="38"/>
      <c r="B142" s="39"/>
      <c r="C142" s="40"/>
      <c r="D142" s="225" t="s">
        <v>151</v>
      </c>
      <c r="E142" s="40"/>
      <c r="F142" s="226" t="s">
        <v>272</v>
      </c>
      <c r="G142" s="40"/>
      <c r="H142" s="40"/>
      <c r="I142" s="227"/>
      <c r="J142" s="40"/>
      <c r="K142" s="40"/>
      <c r="L142" s="44"/>
      <c r="M142" s="228"/>
      <c r="N142" s="229"/>
      <c r="O142" s="84"/>
      <c r="P142" s="84"/>
      <c r="Q142" s="84"/>
      <c r="R142" s="84"/>
      <c r="S142" s="84"/>
      <c r="T142" s="85"/>
      <c r="U142" s="38"/>
      <c r="V142" s="38"/>
      <c r="W142" s="38"/>
      <c r="X142" s="38"/>
      <c r="Y142" s="38"/>
      <c r="Z142" s="38"/>
      <c r="AA142" s="38"/>
      <c r="AB142" s="38"/>
      <c r="AC142" s="38"/>
      <c r="AD142" s="38"/>
      <c r="AE142" s="38"/>
      <c r="AT142" s="17" t="s">
        <v>151</v>
      </c>
      <c r="AU142" s="17" t="s">
        <v>80</v>
      </c>
    </row>
    <row r="143" spans="1:47" s="2" customFormat="1" ht="12">
      <c r="A143" s="38"/>
      <c r="B143" s="39"/>
      <c r="C143" s="40"/>
      <c r="D143" s="225" t="s">
        <v>153</v>
      </c>
      <c r="E143" s="40"/>
      <c r="F143" s="230" t="s">
        <v>273</v>
      </c>
      <c r="G143" s="40"/>
      <c r="H143" s="40"/>
      <c r="I143" s="227"/>
      <c r="J143" s="40"/>
      <c r="K143" s="40"/>
      <c r="L143" s="44"/>
      <c r="M143" s="228"/>
      <c r="N143" s="229"/>
      <c r="O143" s="84"/>
      <c r="P143" s="84"/>
      <c r="Q143" s="84"/>
      <c r="R143" s="84"/>
      <c r="S143" s="84"/>
      <c r="T143" s="85"/>
      <c r="U143" s="38"/>
      <c r="V143" s="38"/>
      <c r="W143" s="38"/>
      <c r="X143" s="38"/>
      <c r="Y143" s="38"/>
      <c r="Z143" s="38"/>
      <c r="AA143" s="38"/>
      <c r="AB143" s="38"/>
      <c r="AC143" s="38"/>
      <c r="AD143" s="38"/>
      <c r="AE143" s="38"/>
      <c r="AT143" s="17" t="s">
        <v>153</v>
      </c>
      <c r="AU143" s="17" t="s">
        <v>80</v>
      </c>
    </row>
    <row r="144" spans="1:65" s="2" customFormat="1" ht="24.15" customHeight="1">
      <c r="A144" s="38"/>
      <c r="B144" s="39"/>
      <c r="C144" s="212" t="s">
        <v>217</v>
      </c>
      <c r="D144" s="212" t="s">
        <v>144</v>
      </c>
      <c r="E144" s="213" t="s">
        <v>282</v>
      </c>
      <c r="F144" s="214" t="s">
        <v>283</v>
      </c>
      <c r="G144" s="215" t="s">
        <v>147</v>
      </c>
      <c r="H144" s="216">
        <v>575</v>
      </c>
      <c r="I144" s="217"/>
      <c r="J144" s="218">
        <f>ROUND(I144*H144,2)</f>
        <v>0</v>
      </c>
      <c r="K144" s="214" t="s">
        <v>148</v>
      </c>
      <c r="L144" s="44"/>
      <c r="M144" s="219" t="s">
        <v>19</v>
      </c>
      <c r="N144" s="220" t="s">
        <v>42</v>
      </c>
      <c r="O144" s="84"/>
      <c r="P144" s="221">
        <f>O144*H144</f>
        <v>0</v>
      </c>
      <c r="Q144" s="221">
        <v>0</v>
      </c>
      <c r="R144" s="221">
        <f>Q144*H144</f>
        <v>0</v>
      </c>
      <c r="S144" s="221">
        <v>0</v>
      </c>
      <c r="T144" s="222">
        <f>S144*H144</f>
        <v>0</v>
      </c>
      <c r="U144" s="38"/>
      <c r="V144" s="38"/>
      <c r="W144" s="38"/>
      <c r="X144" s="38"/>
      <c r="Y144" s="38"/>
      <c r="Z144" s="38"/>
      <c r="AA144" s="38"/>
      <c r="AB144" s="38"/>
      <c r="AC144" s="38"/>
      <c r="AD144" s="38"/>
      <c r="AE144" s="38"/>
      <c r="AR144" s="223" t="s">
        <v>149</v>
      </c>
      <c r="AT144" s="223" t="s">
        <v>144</v>
      </c>
      <c r="AU144" s="223" t="s">
        <v>80</v>
      </c>
      <c r="AY144" s="17" t="s">
        <v>142</v>
      </c>
      <c r="BE144" s="224">
        <f>IF(N144="základní",J144,0)</f>
        <v>0</v>
      </c>
      <c r="BF144" s="224">
        <f>IF(N144="snížená",J144,0)</f>
        <v>0</v>
      </c>
      <c r="BG144" s="224">
        <f>IF(N144="zákl. přenesená",J144,0)</f>
        <v>0</v>
      </c>
      <c r="BH144" s="224">
        <f>IF(N144="sníž. přenesená",J144,0)</f>
        <v>0</v>
      </c>
      <c r="BI144" s="224">
        <f>IF(N144="nulová",J144,0)</f>
        <v>0</v>
      </c>
      <c r="BJ144" s="17" t="s">
        <v>78</v>
      </c>
      <c r="BK144" s="224">
        <f>ROUND(I144*H144,2)</f>
        <v>0</v>
      </c>
      <c r="BL144" s="17" t="s">
        <v>149</v>
      </c>
      <c r="BM144" s="223" t="s">
        <v>810</v>
      </c>
    </row>
    <row r="145" spans="1:47" s="2" customFormat="1" ht="12">
      <c r="A145" s="38"/>
      <c r="B145" s="39"/>
      <c r="C145" s="40"/>
      <c r="D145" s="225" t="s">
        <v>151</v>
      </c>
      <c r="E145" s="40"/>
      <c r="F145" s="226" t="s">
        <v>285</v>
      </c>
      <c r="G145" s="40"/>
      <c r="H145" s="40"/>
      <c r="I145" s="227"/>
      <c r="J145" s="40"/>
      <c r="K145" s="40"/>
      <c r="L145" s="44"/>
      <c r="M145" s="228"/>
      <c r="N145" s="229"/>
      <c r="O145" s="84"/>
      <c r="P145" s="84"/>
      <c r="Q145" s="84"/>
      <c r="R145" s="84"/>
      <c r="S145" s="84"/>
      <c r="T145" s="85"/>
      <c r="U145" s="38"/>
      <c r="V145" s="38"/>
      <c r="W145" s="38"/>
      <c r="X145" s="38"/>
      <c r="Y145" s="38"/>
      <c r="Z145" s="38"/>
      <c r="AA145" s="38"/>
      <c r="AB145" s="38"/>
      <c r="AC145" s="38"/>
      <c r="AD145" s="38"/>
      <c r="AE145" s="38"/>
      <c r="AT145" s="17" t="s">
        <v>151</v>
      </c>
      <c r="AU145" s="17" t="s">
        <v>80</v>
      </c>
    </row>
    <row r="146" spans="1:47" s="2" customFormat="1" ht="12">
      <c r="A146" s="38"/>
      <c r="B146" s="39"/>
      <c r="C146" s="40"/>
      <c r="D146" s="225" t="s">
        <v>153</v>
      </c>
      <c r="E146" s="40"/>
      <c r="F146" s="230" t="s">
        <v>286</v>
      </c>
      <c r="G146" s="40"/>
      <c r="H146" s="40"/>
      <c r="I146" s="227"/>
      <c r="J146" s="40"/>
      <c r="K146" s="40"/>
      <c r="L146" s="44"/>
      <c r="M146" s="228"/>
      <c r="N146" s="229"/>
      <c r="O146" s="84"/>
      <c r="P146" s="84"/>
      <c r="Q146" s="84"/>
      <c r="R146" s="84"/>
      <c r="S146" s="84"/>
      <c r="T146" s="85"/>
      <c r="U146" s="38"/>
      <c r="V146" s="38"/>
      <c r="W146" s="38"/>
      <c r="X146" s="38"/>
      <c r="Y146" s="38"/>
      <c r="Z146" s="38"/>
      <c r="AA146" s="38"/>
      <c r="AB146" s="38"/>
      <c r="AC146" s="38"/>
      <c r="AD146" s="38"/>
      <c r="AE146" s="38"/>
      <c r="AT146" s="17" t="s">
        <v>153</v>
      </c>
      <c r="AU146" s="17" t="s">
        <v>80</v>
      </c>
    </row>
    <row r="147" spans="1:51" s="13" customFormat="1" ht="12">
      <c r="A147" s="13"/>
      <c r="B147" s="231"/>
      <c r="C147" s="232"/>
      <c r="D147" s="225" t="s">
        <v>172</v>
      </c>
      <c r="E147" s="233" t="s">
        <v>19</v>
      </c>
      <c r="F147" s="234" t="s">
        <v>811</v>
      </c>
      <c r="G147" s="232"/>
      <c r="H147" s="235">
        <v>575</v>
      </c>
      <c r="I147" s="236"/>
      <c r="J147" s="232"/>
      <c r="K147" s="232"/>
      <c r="L147" s="237"/>
      <c r="M147" s="238"/>
      <c r="N147" s="239"/>
      <c r="O147" s="239"/>
      <c r="P147" s="239"/>
      <c r="Q147" s="239"/>
      <c r="R147" s="239"/>
      <c r="S147" s="239"/>
      <c r="T147" s="240"/>
      <c r="U147" s="13"/>
      <c r="V147" s="13"/>
      <c r="W147" s="13"/>
      <c r="X147" s="13"/>
      <c r="Y147" s="13"/>
      <c r="Z147" s="13"/>
      <c r="AA147" s="13"/>
      <c r="AB147" s="13"/>
      <c r="AC147" s="13"/>
      <c r="AD147" s="13"/>
      <c r="AE147" s="13"/>
      <c r="AT147" s="241" t="s">
        <v>172</v>
      </c>
      <c r="AU147" s="241" t="s">
        <v>80</v>
      </c>
      <c r="AV147" s="13" t="s">
        <v>80</v>
      </c>
      <c r="AW147" s="13" t="s">
        <v>33</v>
      </c>
      <c r="AX147" s="13" t="s">
        <v>78</v>
      </c>
      <c r="AY147" s="241" t="s">
        <v>142</v>
      </c>
    </row>
    <row r="148" spans="1:65" s="2" customFormat="1" ht="24.15" customHeight="1">
      <c r="A148" s="38"/>
      <c r="B148" s="39"/>
      <c r="C148" s="212" t="s">
        <v>223</v>
      </c>
      <c r="D148" s="212" t="s">
        <v>144</v>
      </c>
      <c r="E148" s="213" t="s">
        <v>288</v>
      </c>
      <c r="F148" s="214" t="s">
        <v>289</v>
      </c>
      <c r="G148" s="215" t="s">
        <v>147</v>
      </c>
      <c r="H148" s="216">
        <v>1552.5</v>
      </c>
      <c r="I148" s="217"/>
      <c r="J148" s="218">
        <f>ROUND(I148*H148,2)</f>
        <v>0</v>
      </c>
      <c r="K148" s="214" t="s">
        <v>148</v>
      </c>
      <c r="L148" s="44"/>
      <c r="M148" s="219" t="s">
        <v>19</v>
      </c>
      <c r="N148" s="220" t="s">
        <v>42</v>
      </c>
      <c r="O148" s="84"/>
      <c r="P148" s="221">
        <f>O148*H148</f>
        <v>0</v>
      </c>
      <c r="Q148" s="221">
        <v>0</v>
      </c>
      <c r="R148" s="221">
        <f>Q148*H148</f>
        <v>0</v>
      </c>
      <c r="S148" s="221">
        <v>0</v>
      </c>
      <c r="T148" s="222">
        <f>S148*H148</f>
        <v>0</v>
      </c>
      <c r="U148" s="38"/>
      <c r="V148" s="38"/>
      <c r="W148" s="38"/>
      <c r="X148" s="38"/>
      <c r="Y148" s="38"/>
      <c r="Z148" s="38"/>
      <c r="AA148" s="38"/>
      <c r="AB148" s="38"/>
      <c r="AC148" s="38"/>
      <c r="AD148" s="38"/>
      <c r="AE148" s="38"/>
      <c r="AR148" s="223" t="s">
        <v>149</v>
      </c>
      <c r="AT148" s="223" t="s">
        <v>144</v>
      </c>
      <c r="AU148" s="223" t="s">
        <v>80</v>
      </c>
      <c r="AY148" s="17" t="s">
        <v>142</v>
      </c>
      <c r="BE148" s="224">
        <f>IF(N148="základní",J148,0)</f>
        <v>0</v>
      </c>
      <c r="BF148" s="224">
        <f>IF(N148="snížená",J148,0)</f>
        <v>0</v>
      </c>
      <c r="BG148" s="224">
        <f>IF(N148="zákl. přenesená",J148,0)</f>
        <v>0</v>
      </c>
      <c r="BH148" s="224">
        <f>IF(N148="sníž. přenesená",J148,0)</f>
        <v>0</v>
      </c>
      <c r="BI148" s="224">
        <f>IF(N148="nulová",J148,0)</f>
        <v>0</v>
      </c>
      <c r="BJ148" s="17" t="s">
        <v>78</v>
      </c>
      <c r="BK148" s="224">
        <f>ROUND(I148*H148,2)</f>
        <v>0</v>
      </c>
      <c r="BL148" s="17" t="s">
        <v>149</v>
      </c>
      <c r="BM148" s="223" t="s">
        <v>812</v>
      </c>
    </row>
    <row r="149" spans="1:47" s="2" customFormat="1" ht="12">
      <c r="A149" s="38"/>
      <c r="B149" s="39"/>
      <c r="C149" s="40"/>
      <c r="D149" s="225" t="s">
        <v>151</v>
      </c>
      <c r="E149" s="40"/>
      <c r="F149" s="226" t="s">
        <v>291</v>
      </c>
      <c r="G149" s="40"/>
      <c r="H149" s="40"/>
      <c r="I149" s="227"/>
      <c r="J149" s="40"/>
      <c r="K149" s="40"/>
      <c r="L149" s="44"/>
      <c r="M149" s="228"/>
      <c r="N149" s="229"/>
      <c r="O149" s="84"/>
      <c r="P149" s="84"/>
      <c r="Q149" s="84"/>
      <c r="R149" s="84"/>
      <c r="S149" s="84"/>
      <c r="T149" s="85"/>
      <c r="U149" s="38"/>
      <c r="V149" s="38"/>
      <c r="W149" s="38"/>
      <c r="X149" s="38"/>
      <c r="Y149" s="38"/>
      <c r="Z149" s="38"/>
      <c r="AA149" s="38"/>
      <c r="AB149" s="38"/>
      <c r="AC149" s="38"/>
      <c r="AD149" s="38"/>
      <c r="AE149" s="38"/>
      <c r="AT149" s="17" t="s">
        <v>151</v>
      </c>
      <c r="AU149" s="17" t="s">
        <v>80</v>
      </c>
    </row>
    <row r="150" spans="1:47" s="2" customFormat="1" ht="12">
      <c r="A150" s="38"/>
      <c r="B150" s="39"/>
      <c r="C150" s="40"/>
      <c r="D150" s="225" t="s">
        <v>153</v>
      </c>
      <c r="E150" s="40"/>
      <c r="F150" s="230" t="s">
        <v>292</v>
      </c>
      <c r="G150" s="40"/>
      <c r="H150" s="40"/>
      <c r="I150" s="227"/>
      <c r="J150" s="40"/>
      <c r="K150" s="40"/>
      <c r="L150" s="44"/>
      <c r="M150" s="228"/>
      <c r="N150" s="229"/>
      <c r="O150" s="84"/>
      <c r="P150" s="84"/>
      <c r="Q150" s="84"/>
      <c r="R150" s="84"/>
      <c r="S150" s="84"/>
      <c r="T150" s="85"/>
      <c r="U150" s="38"/>
      <c r="V150" s="38"/>
      <c r="W150" s="38"/>
      <c r="X150" s="38"/>
      <c r="Y150" s="38"/>
      <c r="Z150" s="38"/>
      <c r="AA150" s="38"/>
      <c r="AB150" s="38"/>
      <c r="AC150" s="38"/>
      <c r="AD150" s="38"/>
      <c r="AE150" s="38"/>
      <c r="AT150" s="17" t="s">
        <v>153</v>
      </c>
      <c r="AU150" s="17" t="s">
        <v>80</v>
      </c>
    </row>
    <row r="151" spans="1:51" s="13" customFormat="1" ht="12">
      <c r="A151" s="13"/>
      <c r="B151" s="231"/>
      <c r="C151" s="232"/>
      <c r="D151" s="225" t="s">
        <v>172</v>
      </c>
      <c r="E151" s="233" t="s">
        <v>19</v>
      </c>
      <c r="F151" s="234" t="s">
        <v>813</v>
      </c>
      <c r="G151" s="232"/>
      <c r="H151" s="235">
        <v>1552.5</v>
      </c>
      <c r="I151" s="236"/>
      <c r="J151" s="232"/>
      <c r="K151" s="232"/>
      <c r="L151" s="237"/>
      <c r="M151" s="238"/>
      <c r="N151" s="239"/>
      <c r="O151" s="239"/>
      <c r="P151" s="239"/>
      <c r="Q151" s="239"/>
      <c r="R151" s="239"/>
      <c r="S151" s="239"/>
      <c r="T151" s="240"/>
      <c r="U151" s="13"/>
      <c r="V151" s="13"/>
      <c r="W151" s="13"/>
      <c r="X151" s="13"/>
      <c r="Y151" s="13"/>
      <c r="Z151" s="13"/>
      <c r="AA151" s="13"/>
      <c r="AB151" s="13"/>
      <c r="AC151" s="13"/>
      <c r="AD151" s="13"/>
      <c r="AE151" s="13"/>
      <c r="AT151" s="241" t="s">
        <v>172</v>
      </c>
      <c r="AU151" s="241" t="s">
        <v>80</v>
      </c>
      <c r="AV151" s="13" t="s">
        <v>80</v>
      </c>
      <c r="AW151" s="13" t="s">
        <v>33</v>
      </c>
      <c r="AX151" s="13" t="s">
        <v>78</v>
      </c>
      <c r="AY151" s="241" t="s">
        <v>142</v>
      </c>
    </row>
    <row r="152" spans="1:65" s="2" customFormat="1" ht="14.4" customHeight="1">
      <c r="A152" s="38"/>
      <c r="B152" s="39"/>
      <c r="C152" s="212" t="s">
        <v>228</v>
      </c>
      <c r="D152" s="212" t="s">
        <v>144</v>
      </c>
      <c r="E152" s="213" t="s">
        <v>295</v>
      </c>
      <c r="F152" s="214" t="s">
        <v>296</v>
      </c>
      <c r="G152" s="215" t="s">
        <v>147</v>
      </c>
      <c r="H152" s="216">
        <v>57.5</v>
      </c>
      <c r="I152" s="217"/>
      <c r="J152" s="218">
        <f>ROUND(I152*H152,2)</f>
        <v>0</v>
      </c>
      <c r="K152" s="214" t="s">
        <v>148</v>
      </c>
      <c r="L152" s="44"/>
      <c r="M152" s="219" t="s">
        <v>19</v>
      </c>
      <c r="N152" s="220" t="s">
        <v>42</v>
      </c>
      <c r="O152" s="84"/>
      <c r="P152" s="221">
        <f>O152*H152</f>
        <v>0</v>
      </c>
      <c r="Q152" s="221">
        <v>0</v>
      </c>
      <c r="R152" s="221">
        <f>Q152*H152</f>
        <v>0</v>
      </c>
      <c r="S152" s="221">
        <v>0</v>
      </c>
      <c r="T152" s="222">
        <f>S152*H152</f>
        <v>0</v>
      </c>
      <c r="U152" s="38"/>
      <c r="V152" s="38"/>
      <c r="W152" s="38"/>
      <c r="X152" s="38"/>
      <c r="Y152" s="38"/>
      <c r="Z152" s="38"/>
      <c r="AA152" s="38"/>
      <c r="AB152" s="38"/>
      <c r="AC152" s="38"/>
      <c r="AD152" s="38"/>
      <c r="AE152" s="38"/>
      <c r="AR152" s="223" t="s">
        <v>149</v>
      </c>
      <c r="AT152" s="223" t="s">
        <v>144</v>
      </c>
      <c r="AU152" s="223" t="s">
        <v>80</v>
      </c>
      <c r="AY152" s="17" t="s">
        <v>142</v>
      </c>
      <c r="BE152" s="224">
        <f>IF(N152="základní",J152,0)</f>
        <v>0</v>
      </c>
      <c r="BF152" s="224">
        <f>IF(N152="snížená",J152,0)</f>
        <v>0</v>
      </c>
      <c r="BG152" s="224">
        <f>IF(N152="zákl. přenesená",J152,0)</f>
        <v>0</v>
      </c>
      <c r="BH152" s="224">
        <f>IF(N152="sníž. přenesená",J152,0)</f>
        <v>0</v>
      </c>
      <c r="BI152" s="224">
        <f>IF(N152="nulová",J152,0)</f>
        <v>0</v>
      </c>
      <c r="BJ152" s="17" t="s">
        <v>78</v>
      </c>
      <c r="BK152" s="224">
        <f>ROUND(I152*H152,2)</f>
        <v>0</v>
      </c>
      <c r="BL152" s="17" t="s">
        <v>149</v>
      </c>
      <c r="BM152" s="223" t="s">
        <v>814</v>
      </c>
    </row>
    <row r="153" spans="1:47" s="2" customFormat="1" ht="12">
      <c r="A153" s="38"/>
      <c r="B153" s="39"/>
      <c r="C153" s="40"/>
      <c r="D153" s="225" t="s">
        <v>151</v>
      </c>
      <c r="E153" s="40"/>
      <c r="F153" s="226" t="s">
        <v>298</v>
      </c>
      <c r="G153" s="40"/>
      <c r="H153" s="40"/>
      <c r="I153" s="227"/>
      <c r="J153" s="40"/>
      <c r="K153" s="40"/>
      <c r="L153" s="44"/>
      <c r="M153" s="228"/>
      <c r="N153" s="229"/>
      <c r="O153" s="84"/>
      <c r="P153" s="84"/>
      <c r="Q153" s="84"/>
      <c r="R153" s="84"/>
      <c r="S153" s="84"/>
      <c r="T153" s="85"/>
      <c r="U153" s="38"/>
      <c r="V153" s="38"/>
      <c r="W153" s="38"/>
      <c r="X153" s="38"/>
      <c r="Y153" s="38"/>
      <c r="Z153" s="38"/>
      <c r="AA153" s="38"/>
      <c r="AB153" s="38"/>
      <c r="AC153" s="38"/>
      <c r="AD153" s="38"/>
      <c r="AE153" s="38"/>
      <c r="AT153" s="17" t="s">
        <v>151</v>
      </c>
      <c r="AU153" s="17" t="s">
        <v>80</v>
      </c>
    </row>
    <row r="154" spans="1:47" s="2" customFormat="1" ht="12">
      <c r="A154" s="38"/>
      <c r="B154" s="39"/>
      <c r="C154" s="40"/>
      <c r="D154" s="225" t="s">
        <v>153</v>
      </c>
      <c r="E154" s="40"/>
      <c r="F154" s="230" t="s">
        <v>292</v>
      </c>
      <c r="G154" s="40"/>
      <c r="H154" s="40"/>
      <c r="I154" s="227"/>
      <c r="J154" s="40"/>
      <c r="K154" s="40"/>
      <c r="L154" s="44"/>
      <c r="M154" s="228"/>
      <c r="N154" s="229"/>
      <c r="O154" s="84"/>
      <c r="P154" s="84"/>
      <c r="Q154" s="84"/>
      <c r="R154" s="84"/>
      <c r="S154" s="84"/>
      <c r="T154" s="85"/>
      <c r="U154" s="38"/>
      <c r="V154" s="38"/>
      <c r="W154" s="38"/>
      <c r="X154" s="38"/>
      <c r="Y154" s="38"/>
      <c r="Z154" s="38"/>
      <c r="AA154" s="38"/>
      <c r="AB154" s="38"/>
      <c r="AC154" s="38"/>
      <c r="AD154" s="38"/>
      <c r="AE154" s="38"/>
      <c r="AT154" s="17" t="s">
        <v>153</v>
      </c>
      <c r="AU154" s="17" t="s">
        <v>80</v>
      </c>
    </row>
    <row r="155" spans="1:51" s="13" customFormat="1" ht="12">
      <c r="A155" s="13"/>
      <c r="B155" s="231"/>
      <c r="C155" s="232"/>
      <c r="D155" s="225" t="s">
        <v>172</v>
      </c>
      <c r="E155" s="233" t="s">
        <v>19</v>
      </c>
      <c r="F155" s="234" t="s">
        <v>815</v>
      </c>
      <c r="G155" s="232"/>
      <c r="H155" s="235">
        <v>57.5</v>
      </c>
      <c r="I155" s="236"/>
      <c r="J155" s="232"/>
      <c r="K155" s="232"/>
      <c r="L155" s="237"/>
      <c r="M155" s="238"/>
      <c r="N155" s="239"/>
      <c r="O155" s="239"/>
      <c r="P155" s="239"/>
      <c r="Q155" s="239"/>
      <c r="R155" s="239"/>
      <c r="S155" s="239"/>
      <c r="T155" s="240"/>
      <c r="U155" s="13"/>
      <c r="V155" s="13"/>
      <c r="W155" s="13"/>
      <c r="X155" s="13"/>
      <c r="Y155" s="13"/>
      <c r="Z155" s="13"/>
      <c r="AA155" s="13"/>
      <c r="AB155" s="13"/>
      <c r="AC155" s="13"/>
      <c r="AD155" s="13"/>
      <c r="AE155" s="13"/>
      <c r="AT155" s="241" t="s">
        <v>172</v>
      </c>
      <c r="AU155" s="241" t="s">
        <v>80</v>
      </c>
      <c r="AV155" s="13" t="s">
        <v>80</v>
      </c>
      <c r="AW155" s="13" t="s">
        <v>33</v>
      </c>
      <c r="AX155" s="13" t="s">
        <v>78</v>
      </c>
      <c r="AY155" s="241" t="s">
        <v>142</v>
      </c>
    </row>
    <row r="156" spans="1:65" s="2" customFormat="1" ht="24.15" customHeight="1">
      <c r="A156" s="38"/>
      <c r="B156" s="39"/>
      <c r="C156" s="212" t="s">
        <v>233</v>
      </c>
      <c r="D156" s="212" t="s">
        <v>144</v>
      </c>
      <c r="E156" s="213" t="s">
        <v>301</v>
      </c>
      <c r="F156" s="214" t="s">
        <v>302</v>
      </c>
      <c r="G156" s="215" t="s">
        <v>157</v>
      </c>
      <c r="H156" s="216">
        <v>619</v>
      </c>
      <c r="I156" s="217"/>
      <c r="J156" s="218">
        <f>ROUND(I156*H156,2)</f>
        <v>0</v>
      </c>
      <c r="K156" s="214" t="s">
        <v>148</v>
      </c>
      <c r="L156" s="44"/>
      <c r="M156" s="219" t="s">
        <v>19</v>
      </c>
      <c r="N156" s="220" t="s">
        <v>42</v>
      </c>
      <c r="O156" s="84"/>
      <c r="P156" s="221">
        <f>O156*H156</f>
        <v>0</v>
      </c>
      <c r="Q156" s="221">
        <v>0</v>
      </c>
      <c r="R156" s="221">
        <f>Q156*H156</f>
        <v>0</v>
      </c>
      <c r="S156" s="221">
        <v>0</v>
      </c>
      <c r="T156" s="222">
        <f>S156*H156</f>
        <v>0</v>
      </c>
      <c r="U156" s="38"/>
      <c r="V156" s="38"/>
      <c r="W156" s="38"/>
      <c r="X156" s="38"/>
      <c r="Y156" s="38"/>
      <c r="Z156" s="38"/>
      <c r="AA156" s="38"/>
      <c r="AB156" s="38"/>
      <c r="AC156" s="38"/>
      <c r="AD156" s="38"/>
      <c r="AE156" s="38"/>
      <c r="AR156" s="223" t="s">
        <v>149</v>
      </c>
      <c r="AT156" s="223" t="s">
        <v>144</v>
      </c>
      <c r="AU156" s="223" t="s">
        <v>80</v>
      </c>
      <c r="AY156" s="17" t="s">
        <v>142</v>
      </c>
      <c r="BE156" s="224">
        <f>IF(N156="základní",J156,0)</f>
        <v>0</v>
      </c>
      <c r="BF156" s="224">
        <f>IF(N156="snížená",J156,0)</f>
        <v>0</v>
      </c>
      <c r="BG156" s="224">
        <f>IF(N156="zákl. přenesená",J156,0)</f>
        <v>0</v>
      </c>
      <c r="BH156" s="224">
        <f>IF(N156="sníž. přenesená",J156,0)</f>
        <v>0</v>
      </c>
      <c r="BI156" s="224">
        <f>IF(N156="nulová",J156,0)</f>
        <v>0</v>
      </c>
      <c r="BJ156" s="17" t="s">
        <v>78</v>
      </c>
      <c r="BK156" s="224">
        <f>ROUND(I156*H156,2)</f>
        <v>0</v>
      </c>
      <c r="BL156" s="17" t="s">
        <v>149</v>
      </c>
      <c r="BM156" s="223" t="s">
        <v>816</v>
      </c>
    </row>
    <row r="157" spans="1:47" s="2" customFormat="1" ht="12">
      <c r="A157" s="38"/>
      <c r="B157" s="39"/>
      <c r="C157" s="40"/>
      <c r="D157" s="225" t="s">
        <v>151</v>
      </c>
      <c r="E157" s="40"/>
      <c r="F157" s="226" t="s">
        <v>304</v>
      </c>
      <c r="G157" s="40"/>
      <c r="H157" s="40"/>
      <c r="I157" s="227"/>
      <c r="J157" s="40"/>
      <c r="K157" s="40"/>
      <c r="L157" s="44"/>
      <c r="M157" s="228"/>
      <c r="N157" s="229"/>
      <c r="O157" s="84"/>
      <c r="P157" s="84"/>
      <c r="Q157" s="84"/>
      <c r="R157" s="84"/>
      <c r="S157" s="84"/>
      <c r="T157" s="85"/>
      <c r="U157" s="38"/>
      <c r="V157" s="38"/>
      <c r="W157" s="38"/>
      <c r="X157" s="38"/>
      <c r="Y157" s="38"/>
      <c r="Z157" s="38"/>
      <c r="AA157" s="38"/>
      <c r="AB157" s="38"/>
      <c r="AC157" s="38"/>
      <c r="AD157" s="38"/>
      <c r="AE157" s="38"/>
      <c r="AT157" s="17" t="s">
        <v>151</v>
      </c>
      <c r="AU157" s="17" t="s">
        <v>80</v>
      </c>
    </row>
    <row r="158" spans="1:47" s="2" customFormat="1" ht="12">
      <c r="A158" s="38"/>
      <c r="B158" s="39"/>
      <c r="C158" s="40"/>
      <c r="D158" s="225" t="s">
        <v>153</v>
      </c>
      <c r="E158" s="40"/>
      <c r="F158" s="230" t="s">
        <v>305</v>
      </c>
      <c r="G158" s="40"/>
      <c r="H158" s="40"/>
      <c r="I158" s="227"/>
      <c r="J158" s="40"/>
      <c r="K158" s="40"/>
      <c r="L158" s="44"/>
      <c r="M158" s="228"/>
      <c r="N158" s="229"/>
      <c r="O158" s="84"/>
      <c r="P158" s="84"/>
      <c r="Q158" s="84"/>
      <c r="R158" s="84"/>
      <c r="S158" s="84"/>
      <c r="T158" s="85"/>
      <c r="U158" s="38"/>
      <c r="V158" s="38"/>
      <c r="W158" s="38"/>
      <c r="X158" s="38"/>
      <c r="Y158" s="38"/>
      <c r="Z158" s="38"/>
      <c r="AA158" s="38"/>
      <c r="AB158" s="38"/>
      <c r="AC158" s="38"/>
      <c r="AD158" s="38"/>
      <c r="AE158" s="38"/>
      <c r="AT158" s="17" t="s">
        <v>153</v>
      </c>
      <c r="AU158" s="17" t="s">
        <v>80</v>
      </c>
    </row>
    <row r="159" spans="1:51" s="13" customFormat="1" ht="12">
      <c r="A159" s="13"/>
      <c r="B159" s="231"/>
      <c r="C159" s="232"/>
      <c r="D159" s="225" t="s">
        <v>172</v>
      </c>
      <c r="E159" s="233" t="s">
        <v>19</v>
      </c>
      <c r="F159" s="234" t="s">
        <v>817</v>
      </c>
      <c r="G159" s="232"/>
      <c r="H159" s="235">
        <v>619</v>
      </c>
      <c r="I159" s="236"/>
      <c r="J159" s="232"/>
      <c r="K159" s="232"/>
      <c r="L159" s="237"/>
      <c r="M159" s="238"/>
      <c r="N159" s="239"/>
      <c r="O159" s="239"/>
      <c r="P159" s="239"/>
      <c r="Q159" s="239"/>
      <c r="R159" s="239"/>
      <c r="S159" s="239"/>
      <c r="T159" s="240"/>
      <c r="U159" s="13"/>
      <c r="V159" s="13"/>
      <c r="W159" s="13"/>
      <c r="X159" s="13"/>
      <c r="Y159" s="13"/>
      <c r="Z159" s="13"/>
      <c r="AA159" s="13"/>
      <c r="AB159" s="13"/>
      <c r="AC159" s="13"/>
      <c r="AD159" s="13"/>
      <c r="AE159" s="13"/>
      <c r="AT159" s="241" t="s">
        <v>172</v>
      </c>
      <c r="AU159" s="241" t="s">
        <v>80</v>
      </c>
      <c r="AV159" s="13" t="s">
        <v>80</v>
      </c>
      <c r="AW159" s="13" t="s">
        <v>33</v>
      </c>
      <c r="AX159" s="13" t="s">
        <v>78</v>
      </c>
      <c r="AY159" s="241" t="s">
        <v>142</v>
      </c>
    </row>
    <row r="160" spans="1:65" s="2" customFormat="1" ht="24.15" customHeight="1">
      <c r="A160" s="38"/>
      <c r="B160" s="39"/>
      <c r="C160" s="212" t="s">
        <v>8</v>
      </c>
      <c r="D160" s="212" t="s">
        <v>144</v>
      </c>
      <c r="E160" s="213" t="s">
        <v>308</v>
      </c>
      <c r="F160" s="214" t="s">
        <v>309</v>
      </c>
      <c r="G160" s="215" t="s">
        <v>157</v>
      </c>
      <c r="H160" s="216">
        <v>50</v>
      </c>
      <c r="I160" s="217"/>
      <c r="J160" s="218">
        <f>ROUND(I160*H160,2)</f>
        <v>0</v>
      </c>
      <c r="K160" s="214" t="s">
        <v>148</v>
      </c>
      <c r="L160" s="44"/>
      <c r="M160" s="219" t="s">
        <v>19</v>
      </c>
      <c r="N160" s="220" t="s">
        <v>42</v>
      </c>
      <c r="O160" s="84"/>
      <c r="P160" s="221">
        <f>O160*H160</f>
        <v>0</v>
      </c>
      <c r="Q160" s="221">
        <v>0</v>
      </c>
      <c r="R160" s="221">
        <f>Q160*H160</f>
        <v>0</v>
      </c>
      <c r="S160" s="221">
        <v>0</v>
      </c>
      <c r="T160" s="222">
        <f>S160*H160</f>
        <v>0</v>
      </c>
      <c r="U160" s="38"/>
      <c r="V160" s="38"/>
      <c r="W160" s="38"/>
      <c r="X160" s="38"/>
      <c r="Y160" s="38"/>
      <c r="Z160" s="38"/>
      <c r="AA160" s="38"/>
      <c r="AB160" s="38"/>
      <c r="AC160" s="38"/>
      <c r="AD160" s="38"/>
      <c r="AE160" s="38"/>
      <c r="AR160" s="223" t="s">
        <v>149</v>
      </c>
      <c r="AT160" s="223" t="s">
        <v>144</v>
      </c>
      <c r="AU160" s="223" t="s">
        <v>80</v>
      </c>
      <c r="AY160" s="17" t="s">
        <v>142</v>
      </c>
      <c r="BE160" s="224">
        <f>IF(N160="základní",J160,0)</f>
        <v>0</v>
      </c>
      <c r="BF160" s="224">
        <f>IF(N160="snížená",J160,0)</f>
        <v>0</v>
      </c>
      <c r="BG160" s="224">
        <f>IF(N160="zákl. přenesená",J160,0)</f>
        <v>0</v>
      </c>
      <c r="BH160" s="224">
        <f>IF(N160="sníž. přenesená",J160,0)</f>
        <v>0</v>
      </c>
      <c r="BI160" s="224">
        <f>IF(N160="nulová",J160,0)</f>
        <v>0</v>
      </c>
      <c r="BJ160" s="17" t="s">
        <v>78</v>
      </c>
      <c r="BK160" s="224">
        <f>ROUND(I160*H160,2)</f>
        <v>0</v>
      </c>
      <c r="BL160" s="17" t="s">
        <v>149</v>
      </c>
      <c r="BM160" s="223" t="s">
        <v>818</v>
      </c>
    </row>
    <row r="161" spans="1:47" s="2" customFormat="1" ht="12">
      <c r="A161" s="38"/>
      <c r="B161" s="39"/>
      <c r="C161" s="40"/>
      <c r="D161" s="225" t="s">
        <v>151</v>
      </c>
      <c r="E161" s="40"/>
      <c r="F161" s="226" t="s">
        <v>311</v>
      </c>
      <c r="G161" s="40"/>
      <c r="H161" s="40"/>
      <c r="I161" s="227"/>
      <c r="J161" s="40"/>
      <c r="K161" s="40"/>
      <c r="L161" s="44"/>
      <c r="M161" s="228"/>
      <c r="N161" s="229"/>
      <c r="O161" s="84"/>
      <c r="P161" s="84"/>
      <c r="Q161" s="84"/>
      <c r="R161" s="84"/>
      <c r="S161" s="84"/>
      <c r="T161" s="85"/>
      <c r="U161" s="38"/>
      <c r="V161" s="38"/>
      <c r="W161" s="38"/>
      <c r="X161" s="38"/>
      <c r="Y161" s="38"/>
      <c r="Z161" s="38"/>
      <c r="AA161" s="38"/>
      <c r="AB161" s="38"/>
      <c r="AC161" s="38"/>
      <c r="AD161" s="38"/>
      <c r="AE161" s="38"/>
      <c r="AT161" s="17" t="s">
        <v>151</v>
      </c>
      <c r="AU161" s="17" t="s">
        <v>80</v>
      </c>
    </row>
    <row r="162" spans="1:47" s="2" customFormat="1" ht="12">
      <c r="A162" s="38"/>
      <c r="B162" s="39"/>
      <c r="C162" s="40"/>
      <c r="D162" s="225" t="s">
        <v>153</v>
      </c>
      <c r="E162" s="40"/>
      <c r="F162" s="230" t="s">
        <v>305</v>
      </c>
      <c r="G162" s="40"/>
      <c r="H162" s="40"/>
      <c r="I162" s="227"/>
      <c r="J162" s="40"/>
      <c r="K162" s="40"/>
      <c r="L162" s="44"/>
      <c r="M162" s="228"/>
      <c r="N162" s="229"/>
      <c r="O162" s="84"/>
      <c r="P162" s="84"/>
      <c r="Q162" s="84"/>
      <c r="R162" s="84"/>
      <c r="S162" s="84"/>
      <c r="T162" s="85"/>
      <c r="U162" s="38"/>
      <c r="V162" s="38"/>
      <c r="W162" s="38"/>
      <c r="X162" s="38"/>
      <c r="Y162" s="38"/>
      <c r="Z162" s="38"/>
      <c r="AA162" s="38"/>
      <c r="AB162" s="38"/>
      <c r="AC162" s="38"/>
      <c r="AD162" s="38"/>
      <c r="AE162" s="38"/>
      <c r="AT162" s="17" t="s">
        <v>153</v>
      </c>
      <c r="AU162" s="17" t="s">
        <v>80</v>
      </c>
    </row>
    <row r="163" spans="1:65" s="2" customFormat="1" ht="14.4" customHeight="1">
      <c r="A163" s="38"/>
      <c r="B163" s="39"/>
      <c r="C163" s="253" t="s">
        <v>245</v>
      </c>
      <c r="D163" s="253" t="s">
        <v>275</v>
      </c>
      <c r="E163" s="254" t="s">
        <v>314</v>
      </c>
      <c r="F163" s="255" t="s">
        <v>315</v>
      </c>
      <c r="G163" s="256" t="s">
        <v>181</v>
      </c>
      <c r="H163" s="257">
        <v>1.163</v>
      </c>
      <c r="I163" s="258"/>
      <c r="J163" s="259">
        <f>ROUND(I163*H163,2)</f>
        <v>0</v>
      </c>
      <c r="K163" s="255" t="s">
        <v>148</v>
      </c>
      <c r="L163" s="260"/>
      <c r="M163" s="261" t="s">
        <v>19</v>
      </c>
      <c r="N163" s="262" t="s">
        <v>42</v>
      </c>
      <c r="O163" s="84"/>
      <c r="P163" s="221">
        <f>O163*H163</f>
        <v>0</v>
      </c>
      <c r="Q163" s="221">
        <v>0.22</v>
      </c>
      <c r="R163" s="221">
        <f>Q163*H163</f>
        <v>0.25586000000000003</v>
      </c>
      <c r="S163" s="221">
        <v>0</v>
      </c>
      <c r="T163" s="222">
        <f>S163*H163</f>
        <v>0</v>
      </c>
      <c r="U163" s="38"/>
      <c r="V163" s="38"/>
      <c r="W163" s="38"/>
      <c r="X163" s="38"/>
      <c r="Y163" s="38"/>
      <c r="Z163" s="38"/>
      <c r="AA163" s="38"/>
      <c r="AB163" s="38"/>
      <c r="AC163" s="38"/>
      <c r="AD163" s="38"/>
      <c r="AE163" s="38"/>
      <c r="AR163" s="223" t="s">
        <v>201</v>
      </c>
      <c r="AT163" s="223" t="s">
        <v>275</v>
      </c>
      <c r="AU163" s="223" t="s">
        <v>80</v>
      </c>
      <c r="AY163" s="17" t="s">
        <v>142</v>
      </c>
      <c r="BE163" s="224">
        <f>IF(N163="základní",J163,0)</f>
        <v>0</v>
      </c>
      <c r="BF163" s="224">
        <f>IF(N163="snížená",J163,0)</f>
        <v>0</v>
      </c>
      <c r="BG163" s="224">
        <f>IF(N163="zákl. přenesená",J163,0)</f>
        <v>0</v>
      </c>
      <c r="BH163" s="224">
        <f>IF(N163="sníž. přenesená",J163,0)</f>
        <v>0</v>
      </c>
      <c r="BI163" s="224">
        <f>IF(N163="nulová",J163,0)</f>
        <v>0</v>
      </c>
      <c r="BJ163" s="17" t="s">
        <v>78</v>
      </c>
      <c r="BK163" s="224">
        <f>ROUND(I163*H163,2)</f>
        <v>0</v>
      </c>
      <c r="BL163" s="17" t="s">
        <v>149</v>
      </c>
      <c r="BM163" s="223" t="s">
        <v>819</v>
      </c>
    </row>
    <row r="164" spans="1:47" s="2" customFormat="1" ht="12">
      <c r="A164" s="38"/>
      <c r="B164" s="39"/>
      <c r="C164" s="40"/>
      <c r="D164" s="225" t="s">
        <v>151</v>
      </c>
      <c r="E164" s="40"/>
      <c r="F164" s="226" t="s">
        <v>315</v>
      </c>
      <c r="G164" s="40"/>
      <c r="H164" s="40"/>
      <c r="I164" s="227"/>
      <c r="J164" s="40"/>
      <c r="K164" s="40"/>
      <c r="L164" s="44"/>
      <c r="M164" s="228"/>
      <c r="N164" s="229"/>
      <c r="O164" s="84"/>
      <c r="P164" s="84"/>
      <c r="Q164" s="84"/>
      <c r="R164" s="84"/>
      <c r="S164" s="84"/>
      <c r="T164" s="85"/>
      <c r="U164" s="38"/>
      <c r="V164" s="38"/>
      <c r="W164" s="38"/>
      <c r="X164" s="38"/>
      <c r="Y164" s="38"/>
      <c r="Z164" s="38"/>
      <c r="AA164" s="38"/>
      <c r="AB164" s="38"/>
      <c r="AC164" s="38"/>
      <c r="AD164" s="38"/>
      <c r="AE164" s="38"/>
      <c r="AT164" s="17" t="s">
        <v>151</v>
      </c>
      <c r="AU164" s="17" t="s">
        <v>80</v>
      </c>
    </row>
    <row r="165" spans="1:51" s="13" customFormat="1" ht="12">
      <c r="A165" s="13"/>
      <c r="B165" s="231"/>
      <c r="C165" s="232"/>
      <c r="D165" s="225" t="s">
        <v>172</v>
      </c>
      <c r="E165" s="233" t="s">
        <v>19</v>
      </c>
      <c r="F165" s="234" t="s">
        <v>820</v>
      </c>
      <c r="G165" s="232"/>
      <c r="H165" s="235">
        <v>18.6</v>
      </c>
      <c r="I165" s="236"/>
      <c r="J165" s="232"/>
      <c r="K165" s="232"/>
      <c r="L165" s="237"/>
      <c r="M165" s="238"/>
      <c r="N165" s="239"/>
      <c r="O165" s="239"/>
      <c r="P165" s="239"/>
      <c r="Q165" s="239"/>
      <c r="R165" s="239"/>
      <c r="S165" s="239"/>
      <c r="T165" s="240"/>
      <c r="U165" s="13"/>
      <c r="V165" s="13"/>
      <c r="W165" s="13"/>
      <c r="X165" s="13"/>
      <c r="Y165" s="13"/>
      <c r="Z165" s="13"/>
      <c r="AA165" s="13"/>
      <c r="AB165" s="13"/>
      <c r="AC165" s="13"/>
      <c r="AD165" s="13"/>
      <c r="AE165" s="13"/>
      <c r="AT165" s="241" t="s">
        <v>172</v>
      </c>
      <c r="AU165" s="241" t="s">
        <v>80</v>
      </c>
      <c r="AV165" s="13" t="s">
        <v>80</v>
      </c>
      <c r="AW165" s="13" t="s">
        <v>33</v>
      </c>
      <c r="AX165" s="13" t="s">
        <v>78</v>
      </c>
      <c r="AY165" s="241" t="s">
        <v>142</v>
      </c>
    </row>
    <row r="166" spans="1:51" s="13" customFormat="1" ht="12">
      <c r="A166" s="13"/>
      <c r="B166" s="231"/>
      <c r="C166" s="232"/>
      <c r="D166" s="225" t="s">
        <v>172</v>
      </c>
      <c r="E166" s="232"/>
      <c r="F166" s="234" t="s">
        <v>821</v>
      </c>
      <c r="G166" s="232"/>
      <c r="H166" s="235">
        <v>1.163</v>
      </c>
      <c r="I166" s="236"/>
      <c r="J166" s="232"/>
      <c r="K166" s="232"/>
      <c r="L166" s="237"/>
      <c r="M166" s="238"/>
      <c r="N166" s="239"/>
      <c r="O166" s="239"/>
      <c r="P166" s="239"/>
      <c r="Q166" s="239"/>
      <c r="R166" s="239"/>
      <c r="S166" s="239"/>
      <c r="T166" s="240"/>
      <c r="U166" s="13"/>
      <c r="V166" s="13"/>
      <c r="W166" s="13"/>
      <c r="X166" s="13"/>
      <c r="Y166" s="13"/>
      <c r="Z166" s="13"/>
      <c r="AA166" s="13"/>
      <c r="AB166" s="13"/>
      <c r="AC166" s="13"/>
      <c r="AD166" s="13"/>
      <c r="AE166" s="13"/>
      <c r="AT166" s="241" t="s">
        <v>172</v>
      </c>
      <c r="AU166" s="241" t="s">
        <v>80</v>
      </c>
      <c r="AV166" s="13" t="s">
        <v>80</v>
      </c>
      <c r="AW166" s="13" t="s">
        <v>4</v>
      </c>
      <c r="AX166" s="13" t="s">
        <v>78</v>
      </c>
      <c r="AY166" s="241" t="s">
        <v>142</v>
      </c>
    </row>
    <row r="167" spans="1:65" s="2" customFormat="1" ht="24.15" customHeight="1">
      <c r="A167" s="38"/>
      <c r="B167" s="39"/>
      <c r="C167" s="212" t="s">
        <v>259</v>
      </c>
      <c r="D167" s="212" t="s">
        <v>144</v>
      </c>
      <c r="E167" s="213" t="s">
        <v>308</v>
      </c>
      <c r="F167" s="214" t="s">
        <v>309</v>
      </c>
      <c r="G167" s="215" t="s">
        <v>157</v>
      </c>
      <c r="H167" s="216">
        <v>30</v>
      </c>
      <c r="I167" s="217"/>
      <c r="J167" s="218">
        <f>ROUND(I167*H167,2)</f>
        <v>0</v>
      </c>
      <c r="K167" s="214" t="s">
        <v>148</v>
      </c>
      <c r="L167" s="44"/>
      <c r="M167" s="219" t="s">
        <v>19</v>
      </c>
      <c r="N167" s="220" t="s">
        <v>42</v>
      </c>
      <c r="O167" s="84"/>
      <c r="P167" s="221">
        <f>O167*H167</f>
        <v>0</v>
      </c>
      <c r="Q167" s="221">
        <v>0</v>
      </c>
      <c r="R167" s="221">
        <f>Q167*H167</f>
        <v>0</v>
      </c>
      <c r="S167" s="221">
        <v>0</v>
      </c>
      <c r="T167" s="222">
        <f>S167*H167</f>
        <v>0</v>
      </c>
      <c r="U167" s="38"/>
      <c r="V167" s="38"/>
      <c r="W167" s="38"/>
      <c r="X167" s="38"/>
      <c r="Y167" s="38"/>
      <c r="Z167" s="38"/>
      <c r="AA167" s="38"/>
      <c r="AB167" s="38"/>
      <c r="AC167" s="38"/>
      <c r="AD167" s="38"/>
      <c r="AE167" s="38"/>
      <c r="AR167" s="223" t="s">
        <v>149</v>
      </c>
      <c r="AT167" s="223" t="s">
        <v>144</v>
      </c>
      <c r="AU167" s="223" t="s">
        <v>80</v>
      </c>
      <c r="AY167" s="17" t="s">
        <v>142</v>
      </c>
      <c r="BE167" s="224">
        <f>IF(N167="základní",J167,0)</f>
        <v>0</v>
      </c>
      <c r="BF167" s="224">
        <f>IF(N167="snížená",J167,0)</f>
        <v>0</v>
      </c>
      <c r="BG167" s="224">
        <f>IF(N167="zákl. přenesená",J167,0)</f>
        <v>0</v>
      </c>
      <c r="BH167" s="224">
        <f>IF(N167="sníž. přenesená",J167,0)</f>
        <v>0</v>
      </c>
      <c r="BI167" s="224">
        <f>IF(N167="nulová",J167,0)</f>
        <v>0</v>
      </c>
      <c r="BJ167" s="17" t="s">
        <v>78</v>
      </c>
      <c r="BK167" s="224">
        <f>ROUND(I167*H167,2)</f>
        <v>0</v>
      </c>
      <c r="BL167" s="17" t="s">
        <v>149</v>
      </c>
      <c r="BM167" s="223" t="s">
        <v>822</v>
      </c>
    </row>
    <row r="168" spans="1:47" s="2" customFormat="1" ht="12">
      <c r="A168" s="38"/>
      <c r="B168" s="39"/>
      <c r="C168" s="40"/>
      <c r="D168" s="225" t="s">
        <v>151</v>
      </c>
      <c r="E168" s="40"/>
      <c r="F168" s="226" t="s">
        <v>311</v>
      </c>
      <c r="G168" s="40"/>
      <c r="H168" s="40"/>
      <c r="I168" s="227"/>
      <c r="J168" s="40"/>
      <c r="K168" s="40"/>
      <c r="L168" s="44"/>
      <c r="M168" s="228"/>
      <c r="N168" s="229"/>
      <c r="O168" s="84"/>
      <c r="P168" s="84"/>
      <c r="Q168" s="84"/>
      <c r="R168" s="84"/>
      <c r="S168" s="84"/>
      <c r="T168" s="85"/>
      <c r="U168" s="38"/>
      <c r="V168" s="38"/>
      <c r="W168" s="38"/>
      <c r="X168" s="38"/>
      <c r="Y168" s="38"/>
      <c r="Z168" s="38"/>
      <c r="AA168" s="38"/>
      <c r="AB168" s="38"/>
      <c r="AC168" s="38"/>
      <c r="AD168" s="38"/>
      <c r="AE168" s="38"/>
      <c r="AT168" s="17" t="s">
        <v>151</v>
      </c>
      <c r="AU168" s="17" t="s">
        <v>80</v>
      </c>
    </row>
    <row r="169" spans="1:47" s="2" customFormat="1" ht="12">
      <c r="A169" s="38"/>
      <c r="B169" s="39"/>
      <c r="C169" s="40"/>
      <c r="D169" s="225" t="s">
        <v>153</v>
      </c>
      <c r="E169" s="40"/>
      <c r="F169" s="230" t="s">
        <v>305</v>
      </c>
      <c r="G169" s="40"/>
      <c r="H169" s="40"/>
      <c r="I169" s="227"/>
      <c r="J169" s="40"/>
      <c r="K169" s="40"/>
      <c r="L169" s="44"/>
      <c r="M169" s="228"/>
      <c r="N169" s="229"/>
      <c r="O169" s="84"/>
      <c r="P169" s="84"/>
      <c r="Q169" s="84"/>
      <c r="R169" s="84"/>
      <c r="S169" s="84"/>
      <c r="T169" s="85"/>
      <c r="U169" s="38"/>
      <c r="V169" s="38"/>
      <c r="W169" s="38"/>
      <c r="X169" s="38"/>
      <c r="Y169" s="38"/>
      <c r="Z169" s="38"/>
      <c r="AA169" s="38"/>
      <c r="AB169" s="38"/>
      <c r="AC169" s="38"/>
      <c r="AD169" s="38"/>
      <c r="AE169" s="38"/>
      <c r="AT169" s="17" t="s">
        <v>153</v>
      </c>
      <c r="AU169" s="17" t="s">
        <v>80</v>
      </c>
    </row>
    <row r="170" spans="1:51" s="13" customFormat="1" ht="12">
      <c r="A170" s="13"/>
      <c r="B170" s="231"/>
      <c r="C170" s="232"/>
      <c r="D170" s="225" t="s">
        <v>172</v>
      </c>
      <c r="E170" s="233" t="s">
        <v>19</v>
      </c>
      <c r="F170" s="234" t="s">
        <v>823</v>
      </c>
      <c r="G170" s="232"/>
      <c r="H170" s="235">
        <v>30</v>
      </c>
      <c r="I170" s="236"/>
      <c r="J170" s="232"/>
      <c r="K170" s="232"/>
      <c r="L170" s="237"/>
      <c r="M170" s="238"/>
      <c r="N170" s="239"/>
      <c r="O170" s="239"/>
      <c r="P170" s="239"/>
      <c r="Q170" s="239"/>
      <c r="R170" s="239"/>
      <c r="S170" s="239"/>
      <c r="T170" s="240"/>
      <c r="U170" s="13"/>
      <c r="V170" s="13"/>
      <c r="W170" s="13"/>
      <c r="X170" s="13"/>
      <c r="Y170" s="13"/>
      <c r="Z170" s="13"/>
      <c r="AA170" s="13"/>
      <c r="AB170" s="13"/>
      <c r="AC170" s="13"/>
      <c r="AD170" s="13"/>
      <c r="AE170" s="13"/>
      <c r="AT170" s="241" t="s">
        <v>172</v>
      </c>
      <c r="AU170" s="241" t="s">
        <v>80</v>
      </c>
      <c r="AV170" s="13" t="s">
        <v>80</v>
      </c>
      <c r="AW170" s="13" t="s">
        <v>33</v>
      </c>
      <c r="AX170" s="13" t="s">
        <v>78</v>
      </c>
      <c r="AY170" s="241" t="s">
        <v>142</v>
      </c>
    </row>
    <row r="171" spans="1:65" s="2" customFormat="1" ht="24.15" customHeight="1">
      <c r="A171" s="38"/>
      <c r="B171" s="39"/>
      <c r="C171" s="212" t="s">
        <v>268</v>
      </c>
      <c r="D171" s="212" t="s">
        <v>144</v>
      </c>
      <c r="E171" s="213" t="s">
        <v>320</v>
      </c>
      <c r="F171" s="214" t="s">
        <v>321</v>
      </c>
      <c r="G171" s="215" t="s">
        <v>157</v>
      </c>
      <c r="H171" s="216">
        <v>30</v>
      </c>
      <c r="I171" s="217"/>
      <c r="J171" s="218">
        <f>ROUND(I171*H171,2)</f>
        <v>0</v>
      </c>
      <c r="K171" s="214" t="s">
        <v>148</v>
      </c>
      <c r="L171" s="44"/>
      <c r="M171" s="219" t="s">
        <v>19</v>
      </c>
      <c r="N171" s="220" t="s">
        <v>42</v>
      </c>
      <c r="O171" s="84"/>
      <c r="P171" s="221">
        <f>O171*H171</f>
        <v>0</v>
      </c>
      <c r="Q171" s="221">
        <v>0</v>
      </c>
      <c r="R171" s="221">
        <f>Q171*H171</f>
        <v>0</v>
      </c>
      <c r="S171" s="221">
        <v>0</v>
      </c>
      <c r="T171" s="222">
        <f>S171*H171</f>
        <v>0</v>
      </c>
      <c r="U171" s="38"/>
      <c r="V171" s="38"/>
      <c r="W171" s="38"/>
      <c r="X171" s="38"/>
      <c r="Y171" s="38"/>
      <c r="Z171" s="38"/>
      <c r="AA171" s="38"/>
      <c r="AB171" s="38"/>
      <c r="AC171" s="38"/>
      <c r="AD171" s="38"/>
      <c r="AE171" s="38"/>
      <c r="AR171" s="223" t="s">
        <v>149</v>
      </c>
      <c r="AT171" s="223" t="s">
        <v>144</v>
      </c>
      <c r="AU171" s="223" t="s">
        <v>80</v>
      </c>
      <c r="AY171" s="17" t="s">
        <v>142</v>
      </c>
      <c r="BE171" s="224">
        <f>IF(N171="základní",J171,0)</f>
        <v>0</v>
      </c>
      <c r="BF171" s="224">
        <f>IF(N171="snížená",J171,0)</f>
        <v>0</v>
      </c>
      <c r="BG171" s="224">
        <f>IF(N171="zákl. přenesená",J171,0)</f>
        <v>0</v>
      </c>
      <c r="BH171" s="224">
        <f>IF(N171="sníž. přenesená",J171,0)</f>
        <v>0</v>
      </c>
      <c r="BI171" s="224">
        <f>IF(N171="nulová",J171,0)</f>
        <v>0</v>
      </c>
      <c r="BJ171" s="17" t="s">
        <v>78</v>
      </c>
      <c r="BK171" s="224">
        <f>ROUND(I171*H171,2)</f>
        <v>0</v>
      </c>
      <c r="BL171" s="17" t="s">
        <v>149</v>
      </c>
      <c r="BM171" s="223" t="s">
        <v>824</v>
      </c>
    </row>
    <row r="172" spans="1:47" s="2" customFormat="1" ht="12">
      <c r="A172" s="38"/>
      <c r="B172" s="39"/>
      <c r="C172" s="40"/>
      <c r="D172" s="225" t="s">
        <v>151</v>
      </c>
      <c r="E172" s="40"/>
      <c r="F172" s="226" t="s">
        <v>323</v>
      </c>
      <c r="G172" s="40"/>
      <c r="H172" s="40"/>
      <c r="I172" s="227"/>
      <c r="J172" s="40"/>
      <c r="K172" s="40"/>
      <c r="L172" s="44"/>
      <c r="M172" s="228"/>
      <c r="N172" s="229"/>
      <c r="O172" s="84"/>
      <c r="P172" s="84"/>
      <c r="Q172" s="84"/>
      <c r="R172" s="84"/>
      <c r="S172" s="84"/>
      <c r="T172" s="85"/>
      <c r="U172" s="38"/>
      <c r="V172" s="38"/>
      <c r="W172" s="38"/>
      <c r="X172" s="38"/>
      <c r="Y172" s="38"/>
      <c r="Z172" s="38"/>
      <c r="AA172" s="38"/>
      <c r="AB172" s="38"/>
      <c r="AC172" s="38"/>
      <c r="AD172" s="38"/>
      <c r="AE172" s="38"/>
      <c r="AT172" s="17" t="s">
        <v>151</v>
      </c>
      <c r="AU172" s="17" t="s">
        <v>80</v>
      </c>
    </row>
    <row r="173" spans="1:47" s="2" customFormat="1" ht="12">
      <c r="A173" s="38"/>
      <c r="B173" s="39"/>
      <c r="C173" s="40"/>
      <c r="D173" s="225" t="s">
        <v>153</v>
      </c>
      <c r="E173" s="40"/>
      <c r="F173" s="230" t="s">
        <v>324</v>
      </c>
      <c r="G173" s="40"/>
      <c r="H173" s="40"/>
      <c r="I173" s="227"/>
      <c r="J173" s="40"/>
      <c r="K173" s="40"/>
      <c r="L173" s="44"/>
      <c r="M173" s="228"/>
      <c r="N173" s="229"/>
      <c r="O173" s="84"/>
      <c r="P173" s="84"/>
      <c r="Q173" s="84"/>
      <c r="R173" s="84"/>
      <c r="S173" s="84"/>
      <c r="T173" s="85"/>
      <c r="U173" s="38"/>
      <c r="V173" s="38"/>
      <c r="W173" s="38"/>
      <c r="X173" s="38"/>
      <c r="Y173" s="38"/>
      <c r="Z173" s="38"/>
      <c r="AA173" s="38"/>
      <c r="AB173" s="38"/>
      <c r="AC173" s="38"/>
      <c r="AD173" s="38"/>
      <c r="AE173" s="38"/>
      <c r="AT173" s="17" t="s">
        <v>153</v>
      </c>
      <c r="AU173" s="17" t="s">
        <v>80</v>
      </c>
    </row>
    <row r="174" spans="1:51" s="13" customFormat="1" ht="12">
      <c r="A174" s="13"/>
      <c r="B174" s="231"/>
      <c r="C174" s="232"/>
      <c r="D174" s="225" t="s">
        <v>172</v>
      </c>
      <c r="E174" s="233" t="s">
        <v>19</v>
      </c>
      <c r="F174" s="234" t="s">
        <v>825</v>
      </c>
      <c r="G174" s="232"/>
      <c r="H174" s="235">
        <v>30</v>
      </c>
      <c r="I174" s="236"/>
      <c r="J174" s="232"/>
      <c r="K174" s="232"/>
      <c r="L174" s="237"/>
      <c r="M174" s="238"/>
      <c r="N174" s="239"/>
      <c r="O174" s="239"/>
      <c r="P174" s="239"/>
      <c r="Q174" s="239"/>
      <c r="R174" s="239"/>
      <c r="S174" s="239"/>
      <c r="T174" s="240"/>
      <c r="U174" s="13"/>
      <c r="V174" s="13"/>
      <c r="W174" s="13"/>
      <c r="X174" s="13"/>
      <c r="Y174" s="13"/>
      <c r="Z174" s="13"/>
      <c r="AA174" s="13"/>
      <c r="AB174" s="13"/>
      <c r="AC174" s="13"/>
      <c r="AD174" s="13"/>
      <c r="AE174" s="13"/>
      <c r="AT174" s="241" t="s">
        <v>172</v>
      </c>
      <c r="AU174" s="241" t="s">
        <v>80</v>
      </c>
      <c r="AV174" s="13" t="s">
        <v>80</v>
      </c>
      <c r="AW174" s="13" t="s">
        <v>33</v>
      </c>
      <c r="AX174" s="13" t="s">
        <v>78</v>
      </c>
      <c r="AY174" s="241" t="s">
        <v>142</v>
      </c>
    </row>
    <row r="175" spans="1:65" s="2" customFormat="1" ht="24.15" customHeight="1">
      <c r="A175" s="38"/>
      <c r="B175" s="39"/>
      <c r="C175" s="212" t="s">
        <v>274</v>
      </c>
      <c r="D175" s="212" t="s">
        <v>144</v>
      </c>
      <c r="E175" s="213" t="s">
        <v>320</v>
      </c>
      <c r="F175" s="214" t="s">
        <v>321</v>
      </c>
      <c r="G175" s="215" t="s">
        <v>157</v>
      </c>
      <c r="H175" s="216">
        <v>30</v>
      </c>
      <c r="I175" s="217"/>
      <c r="J175" s="218">
        <f>ROUND(I175*H175,2)</f>
        <v>0</v>
      </c>
      <c r="K175" s="214" t="s">
        <v>148</v>
      </c>
      <c r="L175" s="44"/>
      <c r="M175" s="219" t="s">
        <v>19</v>
      </c>
      <c r="N175" s="220" t="s">
        <v>42</v>
      </c>
      <c r="O175" s="84"/>
      <c r="P175" s="221">
        <f>O175*H175</f>
        <v>0</v>
      </c>
      <c r="Q175" s="221">
        <v>0</v>
      </c>
      <c r="R175" s="221">
        <f>Q175*H175</f>
        <v>0</v>
      </c>
      <c r="S175" s="221">
        <v>0</v>
      </c>
      <c r="T175" s="222">
        <f>S175*H175</f>
        <v>0</v>
      </c>
      <c r="U175" s="38"/>
      <c r="V175" s="38"/>
      <c r="W175" s="38"/>
      <c r="X175" s="38"/>
      <c r="Y175" s="38"/>
      <c r="Z175" s="38"/>
      <c r="AA175" s="38"/>
      <c r="AB175" s="38"/>
      <c r="AC175" s="38"/>
      <c r="AD175" s="38"/>
      <c r="AE175" s="38"/>
      <c r="AR175" s="223" t="s">
        <v>149</v>
      </c>
      <c r="AT175" s="223" t="s">
        <v>144</v>
      </c>
      <c r="AU175" s="223" t="s">
        <v>80</v>
      </c>
      <c r="AY175" s="17" t="s">
        <v>142</v>
      </c>
      <c r="BE175" s="224">
        <f>IF(N175="základní",J175,0)</f>
        <v>0</v>
      </c>
      <c r="BF175" s="224">
        <f>IF(N175="snížená",J175,0)</f>
        <v>0</v>
      </c>
      <c r="BG175" s="224">
        <f>IF(N175="zákl. přenesená",J175,0)</f>
        <v>0</v>
      </c>
      <c r="BH175" s="224">
        <f>IF(N175="sníž. přenesená",J175,0)</f>
        <v>0</v>
      </c>
      <c r="BI175" s="224">
        <f>IF(N175="nulová",J175,0)</f>
        <v>0</v>
      </c>
      <c r="BJ175" s="17" t="s">
        <v>78</v>
      </c>
      <c r="BK175" s="224">
        <f>ROUND(I175*H175,2)</f>
        <v>0</v>
      </c>
      <c r="BL175" s="17" t="s">
        <v>149</v>
      </c>
      <c r="BM175" s="223" t="s">
        <v>826</v>
      </c>
    </row>
    <row r="176" spans="1:47" s="2" customFormat="1" ht="12">
      <c r="A176" s="38"/>
      <c r="B176" s="39"/>
      <c r="C176" s="40"/>
      <c r="D176" s="225" t="s">
        <v>151</v>
      </c>
      <c r="E176" s="40"/>
      <c r="F176" s="226" t="s">
        <v>323</v>
      </c>
      <c r="G176" s="40"/>
      <c r="H176" s="40"/>
      <c r="I176" s="227"/>
      <c r="J176" s="40"/>
      <c r="K176" s="40"/>
      <c r="L176" s="44"/>
      <c r="M176" s="228"/>
      <c r="N176" s="229"/>
      <c r="O176" s="84"/>
      <c r="P176" s="84"/>
      <c r="Q176" s="84"/>
      <c r="R176" s="84"/>
      <c r="S176" s="84"/>
      <c r="T176" s="85"/>
      <c r="U176" s="38"/>
      <c r="V176" s="38"/>
      <c r="W176" s="38"/>
      <c r="X176" s="38"/>
      <c r="Y176" s="38"/>
      <c r="Z176" s="38"/>
      <c r="AA176" s="38"/>
      <c r="AB176" s="38"/>
      <c r="AC176" s="38"/>
      <c r="AD176" s="38"/>
      <c r="AE176" s="38"/>
      <c r="AT176" s="17" t="s">
        <v>151</v>
      </c>
      <c r="AU176" s="17" t="s">
        <v>80</v>
      </c>
    </row>
    <row r="177" spans="1:47" s="2" customFormat="1" ht="12">
      <c r="A177" s="38"/>
      <c r="B177" s="39"/>
      <c r="C177" s="40"/>
      <c r="D177" s="225" t="s">
        <v>153</v>
      </c>
      <c r="E177" s="40"/>
      <c r="F177" s="230" t="s">
        <v>324</v>
      </c>
      <c r="G177" s="40"/>
      <c r="H177" s="40"/>
      <c r="I177" s="227"/>
      <c r="J177" s="40"/>
      <c r="K177" s="40"/>
      <c r="L177" s="44"/>
      <c r="M177" s="228"/>
      <c r="N177" s="229"/>
      <c r="O177" s="84"/>
      <c r="P177" s="84"/>
      <c r="Q177" s="84"/>
      <c r="R177" s="84"/>
      <c r="S177" s="84"/>
      <c r="T177" s="85"/>
      <c r="U177" s="38"/>
      <c r="V177" s="38"/>
      <c r="W177" s="38"/>
      <c r="X177" s="38"/>
      <c r="Y177" s="38"/>
      <c r="Z177" s="38"/>
      <c r="AA177" s="38"/>
      <c r="AB177" s="38"/>
      <c r="AC177" s="38"/>
      <c r="AD177" s="38"/>
      <c r="AE177" s="38"/>
      <c r="AT177" s="17" t="s">
        <v>153</v>
      </c>
      <c r="AU177" s="17" t="s">
        <v>80</v>
      </c>
    </row>
    <row r="178" spans="1:51" s="13" customFormat="1" ht="12">
      <c r="A178" s="13"/>
      <c r="B178" s="231"/>
      <c r="C178" s="232"/>
      <c r="D178" s="225" t="s">
        <v>172</v>
      </c>
      <c r="E178" s="233" t="s">
        <v>19</v>
      </c>
      <c r="F178" s="234" t="s">
        <v>823</v>
      </c>
      <c r="G178" s="232"/>
      <c r="H178" s="235">
        <v>30</v>
      </c>
      <c r="I178" s="236"/>
      <c r="J178" s="232"/>
      <c r="K178" s="232"/>
      <c r="L178" s="237"/>
      <c r="M178" s="238"/>
      <c r="N178" s="239"/>
      <c r="O178" s="239"/>
      <c r="P178" s="239"/>
      <c r="Q178" s="239"/>
      <c r="R178" s="239"/>
      <c r="S178" s="239"/>
      <c r="T178" s="240"/>
      <c r="U178" s="13"/>
      <c r="V178" s="13"/>
      <c r="W178" s="13"/>
      <c r="X178" s="13"/>
      <c r="Y178" s="13"/>
      <c r="Z178" s="13"/>
      <c r="AA178" s="13"/>
      <c r="AB178" s="13"/>
      <c r="AC178" s="13"/>
      <c r="AD178" s="13"/>
      <c r="AE178" s="13"/>
      <c r="AT178" s="241" t="s">
        <v>172</v>
      </c>
      <c r="AU178" s="241" t="s">
        <v>80</v>
      </c>
      <c r="AV178" s="13" t="s">
        <v>80</v>
      </c>
      <c r="AW178" s="13" t="s">
        <v>33</v>
      </c>
      <c r="AX178" s="13" t="s">
        <v>78</v>
      </c>
      <c r="AY178" s="241" t="s">
        <v>142</v>
      </c>
    </row>
    <row r="179" spans="1:65" s="2" customFormat="1" ht="24.15" customHeight="1">
      <c r="A179" s="38"/>
      <c r="B179" s="39"/>
      <c r="C179" s="212" t="s">
        <v>281</v>
      </c>
      <c r="D179" s="212" t="s">
        <v>144</v>
      </c>
      <c r="E179" s="213" t="s">
        <v>327</v>
      </c>
      <c r="F179" s="214" t="s">
        <v>328</v>
      </c>
      <c r="G179" s="215" t="s">
        <v>147</v>
      </c>
      <c r="H179" s="216">
        <v>589</v>
      </c>
      <c r="I179" s="217"/>
      <c r="J179" s="218">
        <f>ROUND(I179*H179,2)</f>
        <v>0</v>
      </c>
      <c r="K179" s="214" t="s">
        <v>148</v>
      </c>
      <c r="L179" s="44"/>
      <c r="M179" s="219" t="s">
        <v>19</v>
      </c>
      <c r="N179" s="220" t="s">
        <v>42</v>
      </c>
      <c r="O179" s="84"/>
      <c r="P179" s="221">
        <f>O179*H179</f>
        <v>0</v>
      </c>
      <c r="Q179" s="221">
        <v>0.0003485</v>
      </c>
      <c r="R179" s="221">
        <f>Q179*H179</f>
        <v>0.20526650000000002</v>
      </c>
      <c r="S179" s="221">
        <v>0</v>
      </c>
      <c r="T179" s="222">
        <f>S179*H179</f>
        <v>0</v>
      </c>
      <c r="U179" s="38"/>
      <c r="V179" s="38"/>
      <c r="W179" s="38"/>
      <c r="X179" s="38"/>
      <c r="Y179" s="38"/>
      <c r="Z179" s="38"/>
      <c r="AA179" s="38"/>
      <c r="AB179" s="38"/>
      <c r="AC179" s="38"/>
      <c r="AD179" s="38"/>
      <c r="AE179" s="38"/>
      <c r="AR179" s="223" t="s">
        <v>149</v>
      </c>
      <c r="AT179" s="223" t="s">
        <v>144</v>
      </c>
      <c r="AU179" s="223" t="s">
        <v>80</v>
      </c>
      <c r="AY179" s="17" t="s">
        <v>142</v>
      </c>
      <c r="BE179" s="224">
        <f>IF(N179="základní",J179,0)</f>
        <v>0</v>
      </c>
      <c r="BF179" s="224">
        <f>IF(N179="snížená",J179,0)</f>
        <v>0</v>
      </c>
      <c r="BG179" s="224">
        <f>IF(N179="zákl. přenesená",J179,0)</f>
        <v>0</v>
      </c>
      <c r="BH179" s="224">
        <f>IF(N179="sníž. přenesená",J179,0)</f>
        <v>0</v>
      </c>
      <c r="BI179" s="224">
        <f>IF(N179="nulová",J179,0)</f>
        <v>0</v>
      </c>
      <c r="BJ179" s="17" t="s">
        <v>78</v>
      </c>
      <c r="BK179" s="224">
        <f>ROUND(I179*H179,2)</f>
        <v>0</v>
      </c>
      <c r="BL179" s="17" t="s">
        <v>149</v>
      </c>
      <c r="BM179" s="223" t="s">
        <v>827</v>
      </c>
    </row>
    <row r="180" spans="1:47" s="2" customFormat="1" ht="12">
      <c r="A180" s="38"/>
      <c r="B180" s="39"/>
      <c r="C180" s="40"/>
      <c r="D180" s="225" t="s">
        <v>151</v>
      </c>
      <c r="E180" s="40"/>
      <c r="F180" s="226" t="s">
        <v>330</v>
      </c>
      <c r="G180" s="40"/>
      <c r="H180" s="40"/>
      <c r="I180" s="227"/>
      <c r="J180" s="40"/>
      <c r="K180" s="40"/>
      <c r="L180" s="44"/>
      <c r="M180" s="228"/>
      <c r="N180" s="229"/>
      <c r="O180" s="84"/>
      <c r="P180" s="84"/>
      <c r="Q180" s="84"/>
      <c r="R180" s="84"/>
      <c r="S180" s="84"/>
      <c r="T180" s="85"/>
      <c r="U180" s="38"/>
      <c r="V180" s="38"/>
      <c r="W180" s="38"/>
      <c r="X180" s="38"/>
      <c r="Y180" s="38"/>
      <c r="Z180" s="38"/>
      <c r="AA180" s="38"/>
      <c r="AB180" s="38"/>
      <c r="AC180" s="38"/>
      <c r="AD180" s="38"/>
      <c r="AE180" s="38"/>
      <c r="AT180" s="17" t="s">
        <v>151</v>
      </c>
      <c r="AU180" s="17" t="s">
        <v>80</v>
      </c>
    </row>
    <row r="181" spans="1:47" s="2" customFormat="1" ht="12">
      <c r="A181" s="38"/>
      <c r="B181" s="39"/>
      <c r="C181" s="40"/>
      <c r="D181" s="225" t="s">
        <v>153</v>
      </c>
      <c r="E181" s="40"/>
      <c r="F181" s="230" t="s">
        <v>331</v>
      </c>
      <c r="G181" s="40"/>
      <c r="H181" s="40"/>
      <c r="I181" s="227"/>
      <c r="J181" s="40"/>
      <c r="K181" s="40"/>
      <c r="L181" s="44"/>
      <c r="M181" s="228"/>
      <c r="N181" s="229"/>
      <c r="O181" s="84"/>
      <c r="P181" s="84"/>
      <c r="Q181" s="84"/>
      <c r="R181" s="84"/>
      <c r="S181" s="84"/>
      <c r="T181" s="85"/>
      <c r="U181" s="38"/>
      <c r="V181" s="38"/>
      <c r="W181" s="38"/>
      <c r="X181" s="38"/>
      <c r="Y181" s="38"/>
      <c r="Z181" s="38"/>
      <c r="AA181" s="38"/>
      <c r="AB181" s="38"/>
      <c r="AC181" s="38"/>
      <c r="AD181" s="38"/>
      <c r="AE181" s="38"/>
      <c r="AT181" s="17" t="s">
        <v>153</v>
      </c>
      <c r="AU181" s="17" t="s">
        <v>80</v>
      </c>
    </row>
    <row r="182" spans="1:51" s="13" customFormat="1" ht="12">
      <c r="A182" s="13"/>
      <c r="B182" s="231"/>
      <c r="C182" s="232"/>
      <c r="D182" s="225" t="s">
        <v>172</v>
      </c>
      <c r="E182" s="233" t="s">
        <v>19</v>
      </c>
      <c r="F182" s="234" t="s">
        <v>828</v>
      </c>
      <c r="G182" s="232"/>
      <c r="H182" s="235">
        <v>589</v>
      </c>
      <c r="I182" s="236"/>
      <c r="J182" s="232"/>
      <c r="K182" s="232"/>
      <c r="L182" s="237"/>
      <c r="M182" s="238"/>
      <c r="N182" s="239"/>
      <c r="O182" s="239"/>
      <c r="P182" s="239"/>
      <c r="Q182" s="239"/>
      <c r="R182" s="239"/>
      <c r="S182" s="239"/>
      <c r="T182" s="240"/>
      <c r="U182" s="13"/>
      <c r="V182" s="13"/>
      <c r="W182" s="13"/>
      <c r="X182" s="13"/>
      <c r="Y182" s="13"/>
      <c r="Z182" s="13"/>
      <c r="AA182" s="13"/>
      <c r="AB182" s="13"/>
      <c r="AC182" s="13"/>
      <c r="AD182" s="13"/>
      <c r="AE182" s="13"/>
      <c r="AT182" s="241" t="s">
        <v>172</v>
      </c>
      <c r="AU182" s="241" t="s">
        <v>80</v>
      </c>
      <c r="AV182" s="13" t="s">
        <v>80</v>
      </c>
      <c r="AW182" s="13" t="s">
        <v>33</v>
      </c>
      <c r="AX182" s="13" t="s">
        <v>78</v>
      </c>
      <c r="AY182" s="241" t="s">
        <v>142</v>
      </c>
    </row>
    <row r="183" spans="1:65" s="2" customFormat="1" ht="24.15" customHeight="1">
      <c r="A183" s="38"/>
      <c r="B183" s="39"/>
      <c r="C183" s="212" t="s">
        <v>7</v>
      </c>
      <c r="D183" s="212" t="s">
        <v>144</v>
      </c>
      <c r="E183" s="213" t="s">
        <v>333</v>
      </c>
      <c r="F183" s="214" t="s">
        <v>334</v>
      </c>
      <c r="G183" s="215" t="s">
        <v>157</v>
      </c>
      <c r="H183" s="216">
        <v>30</v>
      </c>
      <c r="I183" s="217"/>
      <c r="J183" s="218">
        <f>ROUND(I183*H183,2)</f>
        <v>0</v>
      </c>
      <c r="K183" s="214" t="s">
        <v>148</v>
      </c>
      <c r="L183" s="44"/>
      <c r="M183" s="219" t="s">
        <v>19</v>
      </c>
      <c r="N183" s="220" t="s">
        <v>42</v>
      </c>
      <c r="O183" s="84"/>
      <c r="P183" s="221">
        <f>O183*H183</f>
        <v>0</v>
      </c>
      <c r="Q183" s="221">
        <v>0</v>
      </c>
      <c r="R183" s="221">
        <f>Q183*H183</f>
        <v>0</v>
      </c>
      <c r="S183" s="221">
        <v>0</v>
      </c>
      <c r="T183" s="222">
        <f>S183*H183</f>
        <v>0</v>
      </c>
      <c r="U183" s="38"/>
      <c r="V183" s="38"/>
      <c r="W183" s="38"/>
      <c r="X183" s="38"/>
      <c r="Y183" s="38"/>
      <c r="Z183" s="38"/>
      <c r="AA183" s="38"/>
      <c r="AB183" s="38"/>
      <c r="AC183" s="38"/>
      <c r="AD183" s="38"/>
      <c r="AE183" s="38"/>
      <c r="AR183" s="223" t="s">
        <v>149</v>
      </c>
      <c r="AT183" s="223" t="s">
        <v>144</v>
      </c>
      <c r="AU183" s="223" t="s">
        <v>80</v>
      </c>
      <c r="AY183" s="17" t="s">
        <v>142</v>
      </c>
      <c r="BE183" s="224">
        <f>IF(N183="základní",J183,0)</f>
        <v>0</v>
      </c>
      <c r="BF183" s="224">
        <f>IF(N183="snížená",J183,0)</f>
        <v>0</v>
      </c>
      <c r="BG183" s="224">
        <f>IF(N183="zákl. přenesená",J183,0)</f>
        <v>0</v>
      </c>
      <c r="BH183" s="224">
        <f>IF(N183="sníž. přenesená",J183,0)</f>
        <v>0</v>
      </c>
      <c r="BI183" s="224">
        <f>IF(N183="nulová",J183,0)</f>
        <v>0</v>
      </c>
      <c r="BJ183" s="17" t="s">
        <v>78</v>
      </c>
      <c r="BK183" s="224">
        <f>ROUND(I183*H183,2)</f>
        <v>0</v>
      </c>
      <c r="BL183" s="17" t="s">
        <v>149</v>
      </c>
      <c r="BM183" s="223" t="s">
        <v>829</v>
      </c>
    </row>
    <row r="184" spans="1:47" s="2" customFormat="1" ht="12">
      <c r="A184" s="38"/>
      <c r="B184" s="39"/>
      <c r="C184" s="40"/>
      <c r="D184" s="225" t="s">
        <v>151</v>
      </c>
      <c r="E184" s="40"/>
      <c r="F184" s="226" t="s">
        <v>336</v>
      </c>
      <c r="G184" s="40"/>
      <c r="H184" s="40"/>
      <c r="I184" s="227"/>
      <c r="J184" s="40"/>
      <c r="K184" s="40"/>
      <c r="L184" s="44"/>
      <c r="M184" s="228"/>
      <c r="N184" s="229"/>
      <c r="O184" s="84"/>
      <c r="P184" s="84"/>
      <c r="Q184" s="84"/>
      <c r="R184" s="84"/>
      <c r="S184" s="84"/>
      <c r="T184" s="85"/>
      <c r="U184" s="38"/>
      <c r="V184" s="38"/>
      <c r="W184" s="38"/>
      <c r="X184" s="38"/>
      <c r="Y184" s="38"/>
      <c r="Z184" s="38"/>
      <c r="AA184" s="38"/>
      <c r="AB184" s="38"/>
      <c r="AC184" s="38"/>
      <c r="AD184" s="38"/>
      <c r="AE184" s="38"/>
      <c r="AT184" s="17" t="s">
        <v>151</v>
      </c>
      <c r="AU184" s="17" t="s">
        <v>80</v>
      </c>
    </row>
    <row r="185" spans="1:47" s="2" customFormat="1" ht="12">
      <c r="A185" s="38"/>
      <c r="B185" s="39"/>
      <c r="C185" s="40"/>
      <c r="D185" s="225" t="s">
        <v>153</v>
      </c>
      <c r="E185" s="40"/>
      <c r="F185" s="230" t="s">
        <v>337</v>
      </c>
      <c r="G185" s="40"/>
      <c r="H185" s="40"/>
      <c r="I185" s="227"/>
      <c r="J185" s="40"/>
      <c r="K185" s="40"/>
      <c r="L185" s="44"/>
      <c r="M185" s="228"/>
      <c r="N185" s="229"/>
      <c r="O185" s="84"/>
      <c r="P185" s="84"/>
      <c r="Q185" s="84"/>
      <c r="R185" s="84"/>
      <c r="S185" s="84"/>
      <c r="T185" s="85"/>
      <c r="U185" s="38"/>
      <c r="V185" s="38"/>
      <c r="W185" s="38"/>
      <c r="X185" s="38"/>
      <c r="Y185" s="38"/>
      <c r="Z185" s="38"/>
      <c r="AA185" s="38"/>
      <c r="AB185" s="38"/>
      <c r="AC185" s="38"/>
      <c r="AD185" s="38"/>
      <c r="AE185" s="38"/>
      <c r="AT185" s="17" t="s">
        <v>153</v>
      </c>
      <c r="AU185" s="17" t="s">
        <v>80</v>
      </c>
    </row>
    <row r="186" spans="1:51" s="13" customFormat="1" ht="12">
      <c r="A186" s="13"/>
      <c r="B186" s="231"/>
      <c r="C186" s="232"/>
      <c r="D186" s="225" t="s">
        <v>172</v>
      </c>
      <c r="E186" s="233" t="s">
        <v>19</v>
      </c>
      <c r="F186" s="234" t="s">
        <v>343</v>
      </c>
      <c r="G186" s="232"/>
      <c r="H186" s="235">
        <v>30</v>
      </c>
      <c r="I186" s="236"/>
      <c r="J186" s="232"/>
      <c r="K186" s="232"/>
      <c r="L186" s="237"/>
      <c r="M186" s="238"/>
      <c r="N186" s="239"/>
      <c r="O186" s="239"/>
      <c r="P186" s="239"/>
      <c r="Q186" s="239"/>
      <c r="R186" s="239"/>
      <c r="S186" s="239"/>
      <c r="T186" s="240"/>
      <c r="U186" s="13"/>
      <c r="V186" s="13"/>
      <c r="W186" s="13"/>
      <c r="X186" s="13"/>
      <c r="Y186" s="13"/>
      <c r="Z186" s="13"/>
      <c r="AA186" s="13"/>
      <c r="AB186" s="13"/>
      <c r="AC186" s="13"/>
      <c r="AD186" s="13"/>
      <c r="AE186" s="13"/>
      <c r="AT186" s="241" t="s">
        <v>172</v>
      </c>
      <c r="AU186" s="241" t="s">
        <v>80</v>
      </c>
      <c r="AV186" s="13" t="s">
        <v>80</v>
      </c>
      <c r="AW186" s="13" t="s">
        <v>33</v>
      </c>
      <c r="AX186" s="13" t="s">
        <v>78</v>
      </c>
      <c r="AY186" s="241" t="s">
        <v>142</v>
      </c>
    </row>
    <row r="187" spans="1:65" s="2" customFormat="1" ht="24.15" customHeight="1">
      <c r="A187" s="38"/>
      <c r="B187" s="39"/>
      <c r="C187" s="212" t="s">
        <v>294</v>
      </c>
      <c r="D187" s="212" t="s">
        <v>144</v>
      </c>
      <c r="E187" s="213" t="s">
        <v>339</v>
      </c>
      <c r="F187" s="214" t="s">
        <v>340</v>
      </c>
      <c r="G187" s="215" t="s">
        <v>157</v>
      </c>
      <c r="H187" s="216">
        <v>20</v>
      </c>
      <c r="I187" s="217"/>
      <c r="J187" s="218">
        <f>ROUND(I187*H187,2)</f>
        <v>0</v>
      </c>
      <c r="K187" s="214" t="s">
        <v>148</v>
      </c>
      <c r="L187" s="44"/>
      <c r="M187" s="219" t="s">
        <v>19</v>
      </c>
      <c r="N187" s="220" t="s">
        <v>42</v>
      </c>
      <c r="O187" s="84"/>
      <c r="P187" s="221">
        <f>O187*H187</f>
        <v>0</v>
      </c>
      <c r="Q187" s="221">
        <v>0</v>
      </c>
      <c r="R187" s="221">
        <f>Q187*H187</f>
        <v>0</v>
      </c>
      <c r="S187" s="221">
        <v>0</v>
      </c>
      <c r="T187" s="222">
        <f>S187*H187</f>
        <v>0</v>
      </c>
      <c r="U187" s="38"/>
      <c r="V187" s="38"/>
      <c r="W187" s="38"/>
      <c r="X187" s="38"/>
      <c r="Y187" s="38"/>
      <c r="Z187" s="38"/>
      <c r="AA187" s="38"/>
      <c r="AB187" s="38"/>
      <c r="AC187" s="38"/>
      <c r="AD187" s="38"/>
      <c r="AE187" s="38"/>
      <c r="AR187" s="223" t="s">
        <v>149</v>
      </c>
      <c r="AT187" s="223" t="s">
        <v>144</v>
      </c>
      <c r="AU187" s="223" t="s">
        <v>80</v>
      </c>
      <c r="AY187" s="17" t="s">
        <v>142</v>
      </c>
      <c r="BE187" s="224">
        <f>IF(N187="základní",J187,0)</f>
        <v>0</v>
      </c>
      <c r="BF187" s="224">
        <f>IF(N187="snížená",J187,0)</f>
        <v>0</v>
      </c>
      <c r="BG187" s="224">
        <f>IF(N187="zákl. přenesená",J187,0)</f>
        <v>0</v>
      </c>
      <c r="BH187" s="224">
        <f>IF(N187="sníž. přenesená",J187,0)</f>
        <v>0</v>
      </c>
      <c r="BI187" s="224">
        <f>IF(N187="nulová",J187,0)</f>
        <v>0</v>
      </c>
      <c r="BJ187" s="17" t="s">
        <v>78</v>
      </c>
      <c r="BK187" s="224">
        <f>ROUND(I187*H187,2)</f>
        <v>0</v>
      </c>
      <c r="BL187" s="17" t="s">
        <v>149</v>
      </c>
      <c r="BM187" s="223" t="s">
        <v>830</v>
      </c>
    </row>
    <row r="188" spans="1:47" s="2" customFormat="1" ht="12">
      <c r="A188" s="38"/>
      <c r="B188" s="39"/>
      <c r="C188" s="40"/>
      <c r="D188" s="225" t="s">
        <v>151</v>
      </c>
      <c r="E188" s="40"/>
      <c r="F188" s="226" t="s">
        <v>342</v>
      </c>
      <c r="G188" s="40"/>
      <c r="H188" s="40"/>
      <c r="I188" s="227"/>
      <c r="J188" s="40"/>
      <c r="K188" s="40"/>
      <c r="L188" s="44"/>
      <c r="M188" s="228"/>
      <c r="N188" s="229"/>
      <c r="O188" s="84"/>
      <c r="P188" s="84"/>
      <c r="Q188" s="84"/>
      <c r="R188" s="84"/>
      <c r="S188" s="84"/>
      <c r="T188" s="85"/>
      <c r="U188" s="38"/>
      <c r="V188" s="38"/>
      <c r="W188" s="38"/>
      <c r="X188" s="38"/>
      <c r="Y188" s="38"/>
      <c r="Z188" s="38"/>
      <c r="AA188" s="38"/>
      <c r="AB188" s="38"/>
      <c r="AC188" s="38"/>
      <c r="AD188" s="38"/>
      <c r="AE188" s="38"/>
      <c r="AT188" s="17" t="s">
        <v>151</v>
      </c>
      <c r="AU188" s="17" t="s">
        <v>80</v>
      </c>
    </row>
    <row r="189" spans="1:47" s="2" customFormat="1" ht="12">
      <c r="A189" s="38"/>
      <c r="B189" s="39"/>
      <c r="C189" s="40"/>
      <c r="D189" s="225" t="s">
        <v>153</v>
      </c>
      <c r="E189" s="40"/>
      <c r="F189" s="230" t="s">
        <v>337</v>
      </c>
      <c r="G189" s="40"/>
      <c r="H189" s="40"/>
      <c r="I189" s="227"/>
      <c r="J189" s="40"/>
      <c r="K189" s="40"/>
      <c r="L189" s="44"/>
      <c r="M189" s="228"/>
      <c r="N189" s="229"/>
      <c r="O189" s="84"/>
      <c r="P189" s="84"/>
      <c r="Q189" s="84"/>
      <c r="R189" s="84"/>
      <c r="S189" s="84"/>
      <c r="T189" s="85"/>
      <c r="U189" s="38"/>
      <c r="V189" s="38"/>
      <c r="W189" s="38"/>
      <c r="X189" s="38"/>
      <c r="Y189" s="38"/>
      <c r="Z189" s="38"/>
      <c r="AA189" s="38"/>
      <c r="AB189" s="38"/>
      <c r="AC189" s="38"/>
      <c r="AD189" s="38"/>
      <c r="AE189" s="38"/>
      <c r="AT189" s="17" t="s">
        <v>153</v>
      </c>
      <c r="AU189" s="17" t="s">
        <v>80</v>
      </c>
    </row>
    <row r="190" spans="1:51" s="13" customFormat="1" ht="12">
      <c r="A190" s="13"/>
      <c r="B190" s="231"/>
      <c r="C190" s="232"/>
      <c r="D190" s="225" t="s">
        <v>172</v>
      </c>
      <c r="E190" s="233" t="s">
        <v>19</v>
      </c>
      <c r="F190" s="234" t="s">
        <v>281</v>
      </c>
      <c r="G190" s="232"/>
      <c r="H190" s="235">
        <v>20</v>
      </c>
      <c r="I190" s="236"/>
      <c r="J190" s="232"/>
      <c r="K190" s="232"/>
      <c r="L190" s="237"/>
      <c r="M190" s="238"/>
      <c r="N190" s="239"/>
      <c r="O190" s="239"/>
      <c r="P190" s="239"/>
      <c r="Q190" s="239"/>
      <c r="R190" s="239"/>
      <c r="S190" s="239"/>
      <c r="T190" s="240"/>
      <c r="U190" s="13"/>
      <c r="V190" s="13"/>
      <c r="W190" s="13"/>
      <c r="X190" s="13"/>
      <c r="Y190" s="13"/>
      <c r="Z190" s="13"/>
      <c r="AA190" s="13"/>
      <c r="AB190" s="13"/>
      <c r="AC190" s="13"/>
      <c r="AD190" s="13"/>
      <c r="AE190" s="13"/>
      <c r="AT190" s="241" t="s">
        <v>172</v>
      </c>
      <c r="AU190" s="241" t="s">
        <v>80</v>
      </c>
      <c r="AV190" s="13" t="s">
        <v>80</v>
      </c>
      <c r="AW190" s="13" t="s">
        <v>33</v>
      </c>
      <c r="AX190" s="13" t="s">
        <v>78</v>
      </c>
      <c r="AY190" s="241" t="s">
        <v>142</v>
      </c>
    </row>
    <row r="191" spans="1:65" s="2" customFormat="1" ht="14.4" customHeight="1">
      <c r="A191" s="38"/>
      <c r="B191" s="39"/>
      <c r="C191" s="253" t="s">
        <v>300</v>
      </c>
      <c r="D191" s="253" t="s">
        <v>275</v>
      </c>
      <c r="E191" s="254" t="s">
        <v>344</v>
      </c>
      <c r="F191" s="255" t="s">
        <v>345</v>
      </c>
      <c r="G191" s="256" t="s">
        <v>278</v>
      </c>
      <c r="H191" s="257">
        <v>4</v>
      </c>
      <c r="I191" s="258"/>
      <c r="J191" s="259">
        <f>ROUND(I191*H191,2)</f>
        <v>0</v>
      </c>
      <c r="K191" s="255" t="s">
        <v>148</v>
      </c>
      <c r="L191" s="260"/>
      <c r="M191" s="261" t="s">
        <v>19</v>
      </c>
      <c r="N191" s="262" t="s">
        <v>42</v>
      </c>
      <c r="O191" s="84"/>
      <c r="P191" s="221">
        <f>O191*H191</f>
        <v>0</v>
      </c>
      <c r="Q191" s="221">
        <v>0.001</v>
      </c>
      <c r="R191" s="221">
        <f>Q191*H191</f>
        <v>0.004</v>
      </c>
      <c r="S191" s="221">
        <v>0</v>
      </c>
      <c r="T191" s="222">
        <f>S191*H191</f>
        <v>0</v>
      </c>
      <c r="U191" s="38"/>
      <c r="V191" s="38"/>
      <c r="W191" s="38"/>
      <c r="X191" s="38"/>
      <c r="Y191" s="38"/>
      <c r="Z191" s="38"/>
      <c r="AA191" s="38"/>
      <c r="AB191" s="38"/>
      <c r="AC191" s="38"/>
      <c r="AD191" s="38"/>
      <c r="AE191" s="38"/>
      <c r="AR191" s="223" t="s">
        <v>201</v>
      </c>
      <c r="AT191" s="223" t="s">
        <v>275</v>
      </c>
      <c r="AU191" s="223" t="s">
        <v>80</v>
      </c>
      <c r="AY191" s="17" t="s">
        <v>142</v>
      </c>
      <c r="BE191" s="224">
        <f>IF(N191="základní",J191,0)</f>
        <v>0</v>
      </c>
      <c r="BF191" s="224">
        <f>IF(N191="snížená",J191,0)</f>
        <v>0</v>
      </c>
      <c r="BG191" s="224">
        <f>IF(N191="zákl. přenesená",J191,0)</f>
        <v>0</v>
      </c>
      <c r="BH191" s="224">
        <f>IF(N191="sníž. přenesená",J191,0)</f>
        <v>0</v>
      </c>
      <c r="BI191" s="224">
        <f>IF(N191="nulová",J191,0)</f>
        <v>0</v>
      </c>
      <c r="BJ191" s="17" t="s">
        <v>78</v>
      </c>
      <c r="BK191" s="224">
        <f>ROUND(I191*H191,2)</f>
        <v>0</v>
      </c>
      <c r="BL191" s="17" t="s">
        <v>149</v>
      </c>
      <c r="BM191" s="223" t="s">
        <v>831</v>
      </c>
    </row>
    <row r="192" spans="1:47" s="2" customFormat="1" ht="12">
      <c r="A192" s="38"/>
      <c r="B192" s="39"/>
      <c r="C192" s="40"/>
      <c r="D192" s="225" t="s">
        <v>151</v>
      </c>
      <c r="E192" s="40"/>
      <c r="F192" s="226" t="s">
        <v>345</v>
      </c>
      <c r="G192" s="40"/>
      <c r="H192" s="40"/>
      <c r="I192" s="227"/>
      <c r="J192" s="40"/>
      <c r="K192" s="40"/>
      <c r="L192" s="44"/>
      <c r="M192" s="228"/>
      <c r="N192" s="229"/>
      <c r="O192" s="84"/>
      <c r="P192" s="84"/>
      <c r="Q192" s="84"/>
      <c r="R192" s="84"/>
      <c r="S192" s="84"/>
      <c r="T192" s="85"/>
      <c r="U192" s="38"/>
      <c r="V192" s="38"/>
      <c r="W192" s="38"/>
      <c r="X192" s="38"/>
      <c r="Y192" s="38"/>
      <c r="Z192" s="38"/>
      <c r="AA192" s="38"/>
      <c r="AB192" s="38"/>
      <c r="AC192" s="38"/>
      <c r="AD192" s="38"/>
      <c r="AE192" s="38"/>
      <c r="AT192" s="17" t="s">
        <v>151</v>
      </c>
      <c r="AU192" s="17" t="s">
        <v>80</v>
      </c>
    </row>
    <row r="193" spans="1:51" s="13" customFormat="1" ht="12">
      <c r="A193" s="13"/>
      <c r="B193" s="231"/>
      <c r="C193" s="232"/>
      <c r="D193" s="225" t="s">
        <v>172</v>
      </c>
      <c r="E193" s="233" t="s">
        <v>19</v>
      </c>
      <c r="F193" s="234" t="s">
        <v>832</v>
      </c>
      <c r="G193" s="232"/>
      <c r="H193" s="235">
        <v>4</v>
      </c>
      <c r="I193" s="236"/>
      <c r="J193" s="232"/>
      <c r="K193" s="232"/>
      <c r="L193" s="237"/>
      <c r="M193" s="238"/>
      <c r="N193" s="239"/>
      <c r="O193" s="239"/>
      <c r="P193" s="239"/>
      <c r="Q193" s="239"/>
      <c r="R193" s="239"/>
      <c r="S193" s="239"/>
      <c r="T193" s="240"/>
      <c r="U193" s="13"/>
      <c r="V193" s="13"/>
      <c r="W193" s="13"/>
      <c r="X193" s="13"/>
      <c r="Y193" s="13"/>
      <c r="Z193" s="13"/>
      <c r="AA193" s="13"/>
      <c r="AB193" s="13"/>
      <c r="AC193" s="13"/>
      <c r="AD193" s="13"/>
      <c r="AE193" s="13"/>
      <c r="AT193" s="241" t="s">
        <v>172</v>
      </c>
      <c r="AU193" s="241" t="s">
        <v>80</v>
      </c>
      <c r="AV193" s="13" t="s">
        <v>80</v>
      </c>
      <c r="AW193" s="13" t="s">
        <v>33</v>
      </c>
      <c r="AX193" s="13" t="s">
        <v>78</v>
      </c>
      <c r="AY193" s="241" t="s">
        <v>142</v>
      </c>
    </row>
    <row r="194" spans="1:65" s="2" customFormat="1" ht="14.4" customHeight="1">
      <c r="A194" s="38"/>
      <c r="B194" s="39"/>
      <c r="C194" s="253" t="s">
        <v>307</v>
      </c>
      <c r="D194" s="253" t="s">
        <v>275</v>
      </c>
      <c r="E194" s="254" t="s">
        <v>349</v>
      </c>
      <c r="F194" s="255" t="s">
        <v>350</v>
      </c>
      <c r="G194" s="256" t="s">
        <v>157</v>
      </c>
      <c r="H194" s="257">
        <v>150</v>
      </c>
      <c r="I194" s="258"/>
      <c r="J194" s="259">
        <f>ROUND(I194*H194,2)</f>
        <v>0</v>
      </c>
      <c r="K194" s="255" t="s">
        <v>351</v>
      </c>
      <c r="L194" s="260"/>
      <c r="M194" s="261" t="s">
        <v>19</v>
      </c>
      <c r="N194" s="262" t="s">
        <v>42</v>
      </c>
      <c r="O194" s="84"/>
      <c r="P194" s="221">
        <f>O194*H194</f>
        <v>0</v>
      </c>
      <c r="Q194" s="221">
        <v>0.0059</v>
      </c>
      <c r="R194" s="221">
        <f>Q194*H194</f>
        <v>0.885</v>
      </c>
      <c r="S194" s="221">
        <v>0</v>
      </c>
      <c r="T194" s="222">
        <f>S194*H194</f>
        <v>0</v>
      </c>
      <c r="U194" s="38"/>
      <c r="V194" s="38"/>
      <c r="W194" s="38"/>
      <c r="X194" s="38"/>
      <c r="Y194" s="38"/>
      <c r="Z194" s="38"/>
      <c r="AA194" s="38"/>
      <c r="AB194" s="38"/>
      <c r="AC194" s="38"/>
      <c r="AD194" s="38"/>
      <c r="AE194" s="38"/>
      <c r="AR194" s="223" t="s">
        <v>201</v>
      </c>
      <c r="AT194" s="223" t="s">
        <v>275</v>
      </c>
      <c r="AU194" s="223" t="s">
        <v>80</v>
      </c>
      <c r="AY194" s="17" t="s">
        <v>142</v>
      </c>
      <c r="BE194" s="224">
        <f>IF(N194="základní",J194,0)</f>
        <v>0</v>
      </c>
      <c r="BF194" s="224">
        <f>IF(N194="snížená",J194,0)</f>
        <v>0</v>
      </c>
      <c r="BG194" s="224">
        <f>IF(N194="zákl. přenesená",J194,0)</f>
        <v>0</v>
      </c>
      <c r="BH194" s="224">
        <f>IF(N194="sníž. přenesená",J194,0)</f>
        <v>0</v>
      </c>
      <c r="BI194" s="224">
        <f>IF(N194="nulová",J194,0)</f>
        <v>0</v>
      </c>
      <c r="BJ194" s="17" t="s">
        <v>78</v>
      </c>
      <c r="BK194" s="224">
        <f>ROUND(I194*H194,2)</f>
        <v>0</v>
      </c>
      <c r="BL194" s="17" t="s">
        <v>149</v>
      </c>
      <c r="BM194" s="223" t="s">
        <v>833</v>
      </c>
    </row>
    <row r="195" spans="1:47" s="2" customFormat="1" ht="12">
      <c r="A195" s="38"/>
      <c r="B195" s="39"/>
      <c r="C195" s="40"/>
      <c r="D195" s="225" t="s">
        <v>151</v>
      </c>
      <c r="E195" s="40"/>
      <c r="F195" s="226" t="s">
        <v>350</v>
      </c>
      <c r="G195" s="40"/>
      <c r="H195" s="40"/>
      <c r="I195" s="227"/>
      <c r="J195" s="40"/>
      <c r="K195" s="40"/>
      <c r="L195" s="44"/>
      <c r="M195" s="228"/>
      <c r="N195" s="229"/>
      <c r="O195" s="84"/>
      <c r="P195" s="84"/>
      <c r="Q195" s="84"/>
      <c r="R195" s="84"/>
      <c r="S195" s="84"/>
      <c r="T195" s="85"/>
      <c r="U195" s="38"/>
      <c r="V195" s="38"/>
      <c r="W195" s="38"/>
      <c r="X195" s="38"/>
      <c r="Y195" s="38"/>
      <c r="Z195" s="38"/>
      <c r="AA195" s="38"/>
      <c r="AB195" s="38"/>
      <c r="AC195" s="38"/>
      <c r="AD195" s="38"/>
      <c r="AE195" s="38"/>
      <c r="AT195" s="17" t="s">
        <v>151</v>
      </c>
      <c r="AU195" s="17" t="s">
        <v>80</v>
      </c>
    </row>
    <row r="196" spans="1:65" s="2" customFormat="1" ht="14.4" customHeight="1">
      <c r="A196" s="38"/>
      <c r="B196" s="39"/>
      <c r="C196" s="253" t="s">
        <v>313</v>
      </c>
      <c r="D196" s="253" t="s">
        <v>275</v>
      </c>
      <c r="E196" s="254" t="s">
        <v>365</v>
      </c>
      <c r="F196" s="255" t="s">
        <v>366</v>
      </c>
      <c r="G196" s="256" t="s">
        <v>157</v>
      </c>
      <c r="H196" s="257">
        <v>10</v>
      </c>
      <c r="I196" s="258"/>
      <c r="J196" s="259">
        <f>ROUND(I196*H196,2)</f>
        <v>0</v>
      </c>
      <c r="K196" s="255" t="s">
        <v>19</v>
      </c>
      <c r="L196" s="260"/>
      <c r="M196" s="261" t="s">
        <v>19</v>
      </c>
      <c r="N196" s="262" t="s">
        <v>42</v>
      </c>
      <c r="O196" s="84"/>
      <c r="P196" s="221">
        <f>O196*H196</f>
        <v>0</v>
      </c>
      <c r="Q196" s="221">
        <v>0.027</v>
      </c>
      <c r="R196" s="221">
        <f>Q196*H196</f>
        <v>0.27</v>
      </c>
      <c r="S196" s="221">
        <v>0</v>
      </c>
      <c r="T196" s="222">
        <f>S196*H196</f>
        <v>0</v>
      </c>
      <c r="U196" s="38"/>
      <c r="V196" s="38"/>
      <c r="W196" s="38"/>
      <c r="X196" s="38"/>
      <c r="Y196" s="38"/>
      <c r="Z196" s="38"/>
      <c r="AA196" s="38"/>
      <c r="AB196" s="38"/>
      <c r="AC196" s="38"/>
      <c r="AD196" s="38"/>
      <c r="AE196" s="38"/>
      <c r="AR196" s="223" t="s">
        <v>201</v>
      </c>
      <c r="AT196" s="223" t="s">
        <v>275</v>
      </c>
      <c r="AU196" s="223" t="s">
        <v>80</v>
      </c>
      <c r="AY196" s="17" t="s">
        <v>142</v>
      </c>
      <c r="BE196" s="224">
        <f>IF(N196="základní",J196,0)</f>
        <v>0</v>
      </c>
      <c r="BF196" s="224">
        <f>IF(N196="snížená",J196,0)</f>
        <v>0</v>
      </c>
      <c r="BG196" s="224">
        <f>IF(N196="zákl. přenesená",J196,0)</f>
        <v>0</v>
      </c>
      <c r="BH196" s="224">
        <f>IF(N196="sníž. přenesená",J196,0)</f>
        <v>0</v>
      </c>
      <c r="BI196" s="224">
        <f>IF(N196="nulová",J196,0)</f>
        <v>0</v>
      </c>
      <c r="BJ196" s="17" t="s">
        <v>78</v>
      </c>
      <c r="BK196" s="224">
        <f>ROUND(I196*H196,2)</f>
        <v>0</v>
      </c>
      <c r="BL196" s="17" t="s">
        <v>149</v>
      </c>
      <c r="BM196" s="223" t="s">
        <v>834</v>
      </c>
    </row>
    <row r="197" spans="1:47" s="2" customFormat="1" ht="12">
      <c r="A197" s="38"/>
      <c r="B197" s="39"/>
      <c r="C197" s="40"/>
      <c r="D197" s="225" t="s">
        <v>151</v>
      </c>
      <c r="E197" s="40"/>
      <c r="F197" s="226" t="s">
        <v>368</v>
      </c>
      <c r="G197" s="40"/>
      <c r="H197" s="40"/>
      <c r="I197" s="227"/>
      <c r="J197" s="40"/>
      <c r="K197" s="40"/>
      <c r="L197" s="44"/>
      <c r="M197" s="228"/>
      <c r="N197" s="229"/>
      <c r="O197" s="84"/>
      <c r="P197" s="84"/>
      <c r="Q197" s="84"/>
      <c r="R197" s="84"/>
      <c r="S197" s="84"/>
      <c r="T197" s="85"/>
      <c r="U197" s="38"/>
      <c r="V197" s="38"/>
      <c r="W197" s="38"/>
      <c r="X197" s="38"/>
      <c r="Y197" s="38"/>
      <c r="Z197" s="38"/>
      <c r="AA197" s="38"/>
      <c r="AB197" s="38"/>
      <c r="AC197" s="38"/>
      <c r="AD197" s="38"/>
      <c r="AE197" s="38"/>
      <c r="AT197" s="17" t="s">
        <v>151</v>
      </c>
      <c r="AU197" s="17" t="s">
        <v>80</v>
      </c>
    </row>
    <row r="198" spans="1:65" s="2" customFormat="1" ht="14.4" customHeight="1">
      <c r="A198" s="38"/>
      <c r="B198" s="39"/>
      <c r="C198" s="253" t="s">
        <v>319</v>
      </c>
      <c r="D198" s="253" t="s">
        <v>275</v>
      </c>
      <c r="E198" s="254" t="s">
        <v>370</v>
      </c>
      <c r="F198" s="255" t="s">
        <v>363</v>
      </c>
      <c r="G198" s="256" t="s">
        <v>157</v>
      </c>
      <c r="H198" s="257">
        <v>10</v>
      </c>
      <c r="I198" s="258"/>
      <c r="J198" s="259">
        <f>ROUND(I198*H198,2)</f>
        <v>0</v>
      </c>
      <c r="K198" s="255" t="s">
        <v>19</v>
      </c>
      <c r="L198" s="260"/>
      <c r="M198" s="261" t="s">
        <v>19</v>
      </c>
      <c r="N198" s="262" t="s">
        <v>42</v>
      </c>
      <c r="O198" s="84"/>
      <c r="P198" s="221">
        <f>O198*H198</f>
        <v>0</v>
      </c>
      <c r="Q198" s="221">
        <v>0.027</v>
      </c>
      <c r="R198" s="221">
        <f>Q198*H198</f>
        <v>0.27</v>
      </c>
      <c r="S198" s="221">
        <v>0</v>
      </c>
      <c r="T198" s="222">
        <f>S198*H198</f>
        <v>0</v>
      </c>
      <c r="U198" s="38"/>
      <c r="V198" s="38"/>
      <c r="W198" s="38"/>
      <c r="X198" s="38"/>
      <c r="Y198" s="38"/>
      <c r="Z198" s="38"/>
      <c r="AA198" s="38"/>
      <c r="AB198" s="38"/>
      <c r="AC198" s="38"/>
      <c r="AD198" s="38"/>
      <c r="AE198" s="38"/>
      <c r="AR198" s="223" t="s">
        <v>201</v>
      </c>
      <c r="AT198" s="223" t="s">
        <v>275</v>
      </c>
      <c r="AU198" s="223" t="s">
        <v>80</v>
      </c>
      <c r="AY198" s="17" t="s">
        <v>142</v>
      </c>
      <c r="BE198" s="224">
        <f>IF(N198="základní",J198,0)</f>
        <v>0</v>
      </c>
      <c r="BF198" s="224">
        <f>IF(N198="snížená",J198,0)</f>
        <v>0</v>
      </c>
      <c r="BG198" s="224">
        <f>IF(N198="zákl. přenesená",J198,0)</f>
        <v>0</v>
      </c>
      <c r="BH198" s="224">
        <f>IF(N198="sníž. přenesená",J198,0)</f>
        <v>0</v>
      </c>
      <c r="BI198" s="224">
        <f>IF(N198="nulová",J198,0)</f>
        <v>0</v>
      </c>
      <c r="BJ198" s="17" t="s">
        <v>78</v>
      </c>
      <c r="BK198" s="224">
        <f>ROUND(I198*H198,2)</f>
        <v>0</v>
      </c>
      <c r="BL198" s="17" t="s">
        <v>149</v>
      </c>
      <c r="BM198" s="223" t="s">
        <v>835</v>
      </c>
    </row>
    <row r="199" spans="1:47" s="2" customFormat="1" ht="12">
      <c r="A199" s="38"/>
      <c r="B199" s="39"/>
      <c r="C199" s="40"/>
      <c r="D199" s="225" t="s">
        <v>151</v>
      </c>
      <c r="E199" s="40"/>
      <c r="F199" s="226" t="s">
        <v>363</v>
      </c>
      <c r="G199" s="40"/>
      <c r="H199" s="40"/>
      <c r="I199" s="227"/>
      <c r="J199" s="40"/>
      <c r="K199" s="40"/>
      <c r="L199" s="44"/>
      <c r="M199" s="228"/>
      <c r="N199" s="229"/>
      <c r="O199" s="84"/>
      <c r="P199" s="84"/>
      <c r="Q199" s="84"/>
      <c r="R199" s="84"/>
      <c r="S199" s="84"/>
      <c r="T199" s="85"/>
      <c r="U199" s="38"/>
      <c r="V199" s="38"/>
      <c r="W199" s="38"/>
      <c r="X199" s="38"/>
      <c r="Y199" s="38"/>
      <c r="Z199" s="38"/>
      <c r="AA199" s="38"/>
      <c r="AB199" s="38"/>
      <c r="AC199" s="38"/>
      <c r="AD199" s="38"/>
      <c r="AE199" s="38"/>
      <c r="AT199" s="17" t="s">
        <v>151</v>
      </c>
      <c r="AU199" s="17" t="s">
        <v>80</v>
      </c>
    </row>
    <row r="200" spans="1:65" s="2" customFormat="1" ht="14.4" customHeight="1">
      <c r="A200" s="38"/>
      <c r="B200" s="39"/>
      <c r="C200" s="253" t="s">
        <v>326</v>
      </c>
      <c r="D200" s="253" t="s">
        <v>275</v>
      </c>
      <c r="E200" s="254" t="s">
        <v>373</v>
      </c>
      <c r="F200" s="255" t="s">
        <v>374</v>
      </c>
      <c r="G200" s="256" t="s">
        <v>157</v>
      </c>
      <c r="H200" s="257">
        <v>20</v>
      </c>
      <c r="I200" s="258"/>
      <c r="J200" s="259">
        <f>ROUND(I200*H200,2)</f>
        <v>0</v>
      </c>
      <c r="K200" s="255" t="s">
        <v>19</v>
      </c>
      <c r="L200" s="260"/>
      <c r="M200" s="261" t="s">
        <v>19</v>
      </c>
      <c r="N200" s="262" t="s">
        <v>42</v>
      </c>
      <c r="O200" s="84"/>
      <c r="P200" s="221">
        <f>O200*H200</f>
        <v>0</v>
      </c>
      <c r="Q200" s="221">
        <v>0.063</v>
      </c>
      <c r="R200" s="221">
        <f>Q200*H200</f>
        <v>1.26</v>
      </c>
      <c r="S200" s="221">
        <v>0</v>
      </c>
      <c r="T200" s="222">
        <f>S200*H200</f>
        <v>0</v>
      </c>
      <c r="U200" s="38"/>
      <c r="V200" s="38"/>
      <c r="W200" s="38"/>
      <c r="X200" s="38"/>
      <c r="Y200" s="38"/>
      <c r="Z200" s="38"/>
      <c r="AA200" s="38"/>
      <c r="AB200" s="38"/>
      <c r="AC200" s="38"/>
      <c r="AD200" s="38"/>
      <c r="AE200" s="38"/>
      <c r="AR200" s="223" t="s">
        <v>201</v>
      </c>
      <c r="AT200" s="223" t="s">
        <v>275</v>
      </c>
      <c r="AU200" s="223" t="s">
        <v>80</v>
      </c>
      <c r="AY200" s="17" t="s">
        <v>142</v>
      </c>
      <c r="BE200" s="224">
        <f>IF(N200="základní",J200,0)</f>
        <v>0</v>
      </c>
      <c r="BF200" s="224">
        <f>IF(N200="snížená",J200,0)</f>
        <v>0</v>
      </c>
      <c r="BG200" s="224">
        <f>IF(N200="zákl. přenesená",J200,0)</f>
        <v>0</v>
      </c>
      <c r="BH200" s="224">
        <f>IF(N200="sníž. přenesená",J200,0)</f>
        <v>0</v>
      </c>
      <c r="BI200" s="224">
        <f>IF(N200="nulová",J200,0)</f>
        <v>0</v>
      </c>
      <c r="BJ200" s="17" t="s">
        <v>78</v>
      </c>
      <c r="BK200" s="224">
        <f>ROUND(I200*H200,2)</f>
        <v>0</v>
      </c>
      <c r="BL200" s="17" t="s">
        <v>149</v>
      </c>
      <c r="BM200" s="223" t="s">
        <v>836</v>
      </c>
    </row>
    <row r="201" spans="1:47" s="2" customFormat="1" ht="12">
      <c r="A201" s="38"/>
      <c r="B201" s="39"/>
      <c r="C201" s="40"/>
      <c r="D201" s="225" t="s">
        <v>151</v>
      </c>
      <c r="E201" s="40"/>
      <c r="F201" s="226" t="s">
        <v>374</v>
      </c>
      <c r="G201" s="40"/>
      <c r="H201" s="40"/>
      <c r="I201" s="227"/>
      <c r="J201" s="40"/>
      <c r="K201" s="40"/>
      <c r="L201" s="44"/>
      <c r="M201" s="228"/>
      <c r="N201" s="229"/>
      <c r="O201" s="84"/>
      <c r="P201" s="84"/>
      <c r="Q201" s="84"/>
      <c r="R201" s="84"/>
      <c r="S201" s="84"/>
      <c r="T201" s="85"/>
      <c r="U201" s="38"/>
      <c r="V201" s="38"/>
      <c r="W201" s="38"/>
      <c r="X201" s="38"/>
      <c r="Y201" s="38"/>
      <c r="Z201" s="38"/>
      <c r="AA201" s="38"/>
      <c r="AB201" s="38"/>
      <c r="AC201" s="38"/>
      <c r="AD201" s="38"/>
      <c r="AE201" s="38"/>
      <c r="AT201" s="17" t="s">
        <v>151</v>
      </c>
      <c r="AU201" s="17" t="s">
        <v>80</v>
      </c>
    </row>
    <row r="202" spans="1:65" s="2" customFormat="1" ht="24.15" customHeight="1">
      <c r="A202" s="38"/>
      <c r="B202" s="39"/>
      <c r="C202" s="253" t="s">
        <v>332</v>
      </c>
      <c r="D202" s="253" t="s">
        <v>275</v>
      </c>
      <c r="E202" s="254" t="s">
        <v>382</v>
      </c>
      <c r="F202" s="255" t="s">
        <v>383</v>
      </c>
      <c r="G202" s="256" t="s">
        <v>157</v>
      </c>
      <c r="H202" s="257">
        <v>10</v>
      </c>
      <c r="I202" s="258"/>
      <c r="J202" s="259">
        <f>ROUND(I202*H202,2)</f>
        <v>0</v>
      </c>
      <c r="K202" s="255" t="s">
        <v>19</v>
      </c>
      <c r="L202" s="260"/>
      <c r="M202" s="261" t="s">
        <v>19</v>
      </c>
      <c r="N202" s="262" t="s">
        <v>42</v>
      </c>
      <c r="O202" s="84"/>
      <c r="P202" s="221">
        <f>O202*H202</f>
        <v>0</v>
      </c>
      <c r="Q202" s="221">
        <v>0.0023</v>
      </c>
      <c r="R202" s="221">
        <f>Q202*H202</f>
        <v>0.023</v>
      </c>
      <c r="S202" s="221">
        <v>0</v>
      </c>
      <c r="T202" s="222">
        <f>S202*H202</f>
        <v>0</v>
      </c>
      <c r="U202" s="38"/>
      <c r="V202" s="38"/>
      <c r="W202" s="38"/>
      <c r="X202" s="38"/>
      <c r="Y202" s="38"/>
      <c r="Z202" s="38"/>
      <c r="AA202" s="38"/>
      <c r="AB202" s="38"/>
      <c r="AC202" s="38"/>
      <c r="AD202" s="38"/>
      <c r="AE202" s="38"/>
      <c r="AR202" s="223" t="s">
        <v>201</v>
      </c>
      <c r="AT202" s="223" t="s">
        <v>275</v>
      </c>
      <c r="AU202" s="223" t="s">
        <v>80</v>
      </c>
      <c r="AY202" s="17" t="s">
        <v>142</v>
      </c>
      <c r="BE202" s="224">
        <f>IF(N202="základní",J202,0)</f>
        <v>0</v>
      </c>
      <c r="BF202" s="224">
        <f>IF(N202="snížená",J202,0)</f>
        <v>0</v>
      </c>
      <c r="BG202" s="224">
        <f>IF(N202="zákl. přenesená",J202,0)</f>
        <v>0</v>
      </c>
      <c r="BH202" s="224">
        <f>IF(N202="sníž. přenesená",J202,0)</f>
        <v>0</v>
      </c>
      <c r="BI202" s="224">
        <f>IF(N202="nulová",J202,0)</f>
        <v>0</v>
      </c>
      <c r="BJ202" s="17" t="s">
        <v>78</v>
      </c>
      <c r="BK202" s="224">
        <f>ROUND(I202*H202,2)</f>
        <v>0</v>
      </c>
      <c r="BL202" s="17" t="s">
        <v>149</v>
      </c>
      <c r="BM202" s="223" t="s">
        <v>837</v>
      </c>
    </row>
    <row r="203" spans="1:47" s="2" customFormat="1" ht="12">
      <c r="A203" s="38"/>
      <c r="B203" s="39"/>
      <c r="C203" s="40"/>
      <c r="D203" s="225" t="s">
        <v>151</v>
      </c>
      <c r="E203" s="40"/>
      <c r="F203" s="226" t="s">
        <v>380</v>
      </c>
      <c r="G203" s="40"/>
      <c r="H203" s="40"/>
      <c r="I203" s="227"/>
      <c r="J203" s="40"/>
      <c r="K203" s="40"/>
      <c r="L203" s="44"/>
      <c r="M203" s="228"/>
      <c r="N203" s="229"/>
      <c r="O203" s="84"/>
      <c r="P203" s="84"/>
      <c r="Q203" s="84"/>
      <c r="R203" s="84"/>
      <c r="S203" s="84"/>
      <c r="T203" s="85"/>
      <c r="U203" s="38"/>
      <c r="V203" s="38"/>
      <c r="W203" s="38"/>
      <c r="X203" s="38"/>
      <c r="Y203" s="38"/>
      <c r="Z203" s="38"/>
      <c r="AA203" s="38"/>
      <c r="AB203" s="38"/>
      <c r="AC203" s="38"/>
      <c r="AD203" s="38"/>
      <c r="AE203" s="38"/>
      <c r="AT203" s="17" t="s">
        <v>151</v>
      </c>
      <c r="AU203" s="17" t="s">
        <v>80</v>
      </c>
    </row>
    <row r="204" spans="1:65" s="2" customFormat="1" ht="14.4" customHeight="1">
      <c r="A204" s="38"/>
      <c r="B204" s="39"/>
      <c r="C204" s="253" t="s">
        <v>338</v>
      </c>
      <c r="D204" s="253" t="s">
        <v>275</v>
      </c>
      <c r="E204" s="254" t="s">
        <v>390</v>
      </c>
      <c r="F204" s="255" t="s">
        <v>391</v>
      </c>
      <c r="G204" s="256" t="s">
        <v>157</v>
      </c>
      <c r="H204" s="257">
        <v>589</v>
      </c>
      <c r="I204" s="258"/>
      <c r="J204" s="259">
        <f>ROUND(I204*H204,2)</f>
        <v>0</v>
      </c>
      <c r="K204" s="255" t="s">
        <v>19</v>
      </c>
      <c r="L204" s="260"/>
      <c r="M204" s="261" t="s">
        <v>19</v>
      </c>
      <c r="N204" s="262" t="s">
        <v>42</v>
      </c>
      <c r="O204" s="84"/>
      <c r="P204" s="221">
        <f>O204*H204</f>
        <v>0</v>
      </c>
      <c r="Q204" s="221">
        <v>0.001</v>
      </c>
      <c r="R204" s="221">
        <f>Q204*H204</f>
        <v>0.589</v>
      </c>
      <c r="S204" s="221">
        <v>0</v>
      </c>
      <c r="T204" s="222">
        <f>S204*H204</f>
        <v>0</v>
      </c>
      <c r="U204" s="38"/>
      <c r="V204" s="38"/>
      <c r="W204" s="38"/>
      <c r="X204" s="38"/>
      <c r="Y204" s="38"/>
      <c r="Z204" s="38"/>
      <c r="AA204" s="38"/>
      <c r="AB204" s="38"/>
      <c r="AC204" s="38"/>
      <c r="AD204" s="38"/>
      <c r="AE204" s="38"/>
      <c r="AR204" s="223" t="s">
        <v>201</v>
      </c>
      <c r="AT204" s="223" t="s">
        <v>275</v>
      </c>
      <c r="AU204" s="223" t="s">
        <v>80</v>
      </c>
      <c r="AY204" s="17" t="s">
        <v>142</v>
      </c>
      <c r="BE204" s="224">
        <f>IF(N204="základní",J204,0)</f>
        <v>0</v>
      </c>
      <c r="BF204" s="224">
        <f>IF(N204="snížená",J204,0)</f>
        <v>0</v>
      </c>
      <c r="BG204" s="224">
        <f>IF(N204="zákl. přenesená",J204,0)</f>
        <v>0</v>
      </c>
      <c r="BH204" s="224">
        <f>IF(N204="sníž. přenesená",J204,0)</f>
        <v>0</v>
      </c>
      <c r="BI204" s="224">
        <f>IF(N204="nulová",J204,0)</f>
        <v>0</v>
      </c>
      <c r="BJ204" s="17" t="s">
        <v>78</v>
      </c>
      <c r="BK204" s="224">
        <f>ROUND(I204*H204,2)</f>
        <v>0</v>
      </c>
      <c r="BL204" s="17" t="s">
        <v>149</v>
      </c>
      <c r="BM204" s="223" t="s">
        <v>838</v>
      </c>
    </row>
    <row r="205" spans="1:47" s="2" customFormat="1" ht="12">
      <c r="A205" s="38"/>
      <c r="B205" s="39"/>
      <c r="C205" s="40"/>
      <c r="D205" s="225" t="s">
        <v>151</v>
      </c>
      <c r="E205" s="40"/>
      <c r="F205" s="226" t="s">
        <v>393</v>
      </c>
      <c r="G205" s="40"/>
      <c r="H205" s="40"/>
      <c r="I205" s="227"/>
      <c r="J205" s="40"/>
      <c r="K205" s="40"/>
      <c r="L205" s="44"/>
      <c r="M205" s="228"/>
      <c r="N205" s="229"/>
      <c r="O205" s="84"/>
      <c r="P205" s="84"/>
      <c r="Q205" s="84"/>
      <c r="R205" s="84"/>
      <c r="S205" s="84"/>
      <c r="T205" s="85"/>
      <c r="U205" s="38"/>
      <c r="V205" s="38"/>
      <c r="W205" s="38"/>
      <c r="X205" s="38"/>
      <c r="Y205" s="38"/>
      <c r="Z205" s="38"/>
      <c r="AA205" s="38"/>
      <c r="AB205" s="38"/>
      <c r="AC205" s="38"/>
      <c r="AD205" s="38"/>
      <c r="AE205" s="38"/>
      <c r="AT205" s="17" t="s">
        <v>151</v>
      </c>
      <c r="AU205" s="17" t="s">
        <v>80</v>
      </c>
    </row>
    <row r="206" spans="1:51" s="13" customFormat="1" ht="12">
      <c r="A206" s="13"/>
      <c r="B206" s="231"/>
      <c r="C206" s="232"/>
      <c r="D206" s="225" t="s">
        <v>172</v>
      </c>
      <c r="E206" s="233" t="s">
        <v>19</v>
      </c>
      <c r="F206" s="234" t="s">
        <v>828</v>
      </c>
      <c r="G206" s="232"/>
      <c r="H206" s="235">
        <v>589</v>
      </c>
      <c r="I206" s="236"/>
      <c r="J206" s="232"/>
      <c r="K206" s="232"/>
      <c r="L206" s="237"/>
      <c r="M206" s="238"/>
      <c r="N206" s="239"/>
      <c r="O206" s="239"/>
      <c r="P206" s="239"/>
      <c r="Q206" s="239"/>
      <c r="R206" s="239"/>
      <c r="S206" s="239"/>
      <c r="T206" s="240"/>
      <c r="U206" s="13"/>
      <c r="V206" s="13"/>
      <c r="W206" s="13"/>
      <c r="X206" s="13"/>
      <c r="Y206" s="13"/>
      <c r="Z206" s="13"/>
      <c r="AA206" s="13"/>
      <c r="AB206" s="13"/>
      <c r="AC206" s="13"/>
      <c r="AD206" s="13"/>
      <c r="AE206" s="13"/>
      <c r="AT206" s="241" t="s">
        <v>172</v>
      </c>
      <c r="AU206" s="241" t="s">
        <v>80</v>
      </c>
      <c r="AV206" s="13" t="s">
        <v>80</v>
      </c>
      <c r="AW206" s="13" t="s">
        <v>33</v>
      </c>
      <c r="AX206" s="13" t="s">
        <v>78</v>
      </c>
      <c r="AY206" s="241" t="s">
        <v>142</v>
      </c>
    </row>
    <row r="207" spans="1:65" s="2" customFormat="1" ht="14.4" customHeight="1">
      <c r="A207" s="38"/>
      <c r="B207" s="39"/>
      <c r="C207" s="253" t="s">
        <v>343</v>
      </c>
      <c r="D207" s="253" t="s">
        <v>275</v>
      </c>
      <c r="E207" s="254" t="s">
        <v>396</v>
      </c>
      <c r="F207" s="255" t="s">
        <v>397</v>
      </c>
      <c r="G207" s="256" t="s">
        <v>157</v>
      </c>
      <c r="H207" s="257">
        <v>30</v>
      </c>
      <c r="I207" s="258"/>
      <c r="J207" s="259">
        <f>ROUND(I207*H207,2)</f>
        <v>0</v>
      </c>
      <c r="K207" s="255" t="s">
        <v>19</v>
      </c>
      <c r="L207" s="260"/>
      <c r="M207" s="261" t="s">
        <v>19</v>
      </c>
      <c r="N207" s="262" t="s">
        <v>42</v>
      </c>
      <c r="O207" s="84"/>
      <c r="P207" s="221">
        <f>O207*H207</f>
        <v>0</v>
      </c>
      <c r="Q207" s="221">
        <v>0.027</v>
      </c>
      <c r="R207" s="221">
        <f>Q207*H207</f>
        <v>0.8099999999999999</v>
      </c>
      <c r="S207" s="221">
        <v>0</v>
      </c>
      <c r="T207" s="222">
        <f>S207*H207</f>
        <v>0</v>
      </c>
      <c r="U207" s="38"/>
      <c r="V207" s="38"/>
      <c r="W207" s="38"/>
      <c r="X207" s="38"/>
      <c r="Y207" s="38"/>
      <c r="Z207" s="38"/>
      <c r="AA207" s="38"/>
      <c r="AB207" s="38"/>
      <c r="AC207" s="38"/>
      <c r="AD207" s="38"/>
      <c r="AE207" s="38"/>
      <c r="AR207" s="223" t="s">
        <v>201</v>
      </c>
      <c r="AT207" s="223" t="s">
        <v>275</v>
      </c>
      <c r="AU207" s="223" t="s">
        <v>80</v>
      </c>
      <c r="AY207" s="17" t="s">
        <v>142</v>
      </c>
      <c r="BE207" s="224">
        <f>IF(N207="základní",J207,0)</f>
        <v>0</v>
      </c>
      <c r="BF207" s="224">
        <f>IF(N207="snížená",J207,0)</f>
        <v>0</v>
      </c>
      <c r="BG207" s="224">
        <f>IF(N207="zákl. přenesená",J207,0)</f>
        <v>0</v>
      </c>
      <c r="BH207" s="224">
        <f>IF(N207="sníž. přenesená",J207,0)</f>
        <v>0</v>
      </c>
      <c r="BI207" s="224">
        <f>IF(N207="nulová",J207,0)</f>
        <v>0</v>
      </c>
      <c r="BJ207" s="17" t="s">
        <v>78</v>
      </c>
      <c r="BK207" s="224">
        <f>ROUND(I207*H207,2)</f>
        <v>0</v>
      </c>
      <c r="BL207" s="17" t="s">
        <v>149</v>
      </c>
      <c r="BM207" s="223" t="s">
        <v>839</v>
      </c>
    </row>
    <row r="208" spans="1:47" s="2" customFormat="1" ht="12">
      <c r="A208" s="38"/>
      <c r="B208" s="39"/>
      <c r="C208" s="40"/>
      <c r="D208" s="225" t="s">
        <v>151</v>
      </c>
      <c r="E208" s="40"/>
      <c r="F208" s="226" t="s">
        <v>399</v>
      </c>
      <c r="G208" s="40"/>
      <c r="H208" s="40"/>
      <c r="I208" s="227"/>
      <c r="J208" s="40"/>
      <c r="K208" s="40"/>
      <c r="L208" s="44"/>
      <c r="M208" s="228"/>
      <c r="N208" s="229"/>
      <c r="O208" s="84"/>
      <c r="P208" s="84"/>
      <c r="Q208" s="84"/>
      <c r="R208" s="84"/>
      <c r="S208" s="84"/>
      <c r="T208" s="85"/>
      <c r="U208" s="38"/>
      <c r="V208" s="38"/>
      <c r="W208" s="38"/>
      <c r="X208" s="38"/>
      <c r="Y208" s="38"/>
      <c r="Z208" s="38"/>
      <c r="AA208" s="38"/>
      <c r="AB208" s="38"/>
      <c r="AC208" s="38"/>
      <c r="AD208" s="38"/>
      <c r="AE208" s="38"/>
      <c r="AT208" s="17" t="s">
        <v>151</v>
      </c>
      <c r="AU208" s="17" t="s">
        <v>80</v>
      </c>
    </row>
    <row r="209" spans="1:65" s="2" customFormat="1" ht="14.4" customHeight="1">
      <c r="A209" s="38"/>
      <c r="B209" s="39"/>
      <c r="C209" s="253" t="s">
        <v>348</v>
      </c>
      <c r="D209" s="253" t="s">
        <v>275</v>
      </c>
      <c r="E209" s="254" t="s">
        <v>401</v>
      </c>
      <c r="F209" s="255" t="s">
        <v>402</v>
      </c>
      <c r="G209" s="256" t="s">
        <v>181</v>
      </c>
      <c r="H209" s="257">
        <v>34</v>
      </c>
      <c r="I209" s="258"/>
      <c r="J209" s="259">
        <f>ROUND(I209*H209,2)</f>
        <v>0</v>
      </c>
      <c r="K209" s="255" t="s">
        <v>148</v>
      </c>
      <c r="L209" s="260"/>
      <c r="M209" s="261" t="s">
        <v>19</v>
      </c>
      <c r="N209" s="262" t="s">
        <v>42</v>
      </c>
      <c r="O209" s="84"/>
      <c r="P209" s="221">
        <f>O209*H209</f>
        <v>0</v>
      </c>
      <c r="Q209" s="221">
        <v>0.65</v>
      </c>
      <c r="R209" s="221">
        <f>Q209*H209</f>
        <v>22.1</v>
      </c>
      <c r="S209" s="221">
        <v>0</v>
      </c>
      <c r="T209" s="222">
        <f>S209*H209</f>
        <v>0</v>
      </c>
      <c r="U209" s="38"/>
      <c r="V209" s="38"/>
      <c r="W209" s="38"/>
      <c r="X209" s="38"/>
      <c r="Y209" s="38"/>
      <c r="Z209" s="38"/>
      <c r="AA209" s="38"/>
      <c r="AB209" s="38"/>
      <c r="AC209" s="38"/>
      <c r="AD209" s="38"/>
      <c r="AE209" s="38"/>
      <c r="AR209" s="223" t="s">
        <v>201</v>
      </c>
      <c r="AT209" s="223" t="s">
        <v>275</v>
      </c>
      <c r="AU209" s="223" t="s">
        <v>80</v>
      </c>
      <c r="AY209" s="17" t="s">
        <v>142</v>
      </c>
      <c r="BE209" s="224">
        <f>IF(N209="základní",J209,0)</f>
        <v>0</v>
      </c>
      <c r="BF209" s="224">
        <f>IF(N209="snížená",J209,0)</f>
        <v>0</v>
      </c>
      <c r="BG209" s="224">
        <f>IF(N209="zákl. přenesená",J209,0)</f>
        <v>0</v>
      </c>
      <c r="BH209" s="224">
        <f>IF(N209="sníž. přenesená",J209,0)</f>
        <v>0</v>
      </c>
      <c r="BI209" s="224">
        <f>IF(N209="nulová",J209,0)</f>
        <v>0</v>
      </c>
      <c r="BJ209" s="17" t="s">
        <v>78</v>
      </c>
      <c r="BK209" s="224">
        <f>ROUND(I209*H209,2)</f>
        <v>0</v>
      </c>
      <c r="BL209" s="17" t="s">
        <v>149</v>
      </c>
      <c r="BM209" s="223" t="s">
        <v>840</v>
      </c>
    </row>
    <row r="210" spans="1:47" s="2" customFormat="1" ht="12">
      <c r="A210" s="38"/>
      <c r="B210" s="39"/>
      <c r="C210" s="40"/>
      <c r="D210" s="225" t="s">
        <v>151</v>
      </c>
      <c r="E210" s="40"/>
      <c r="F210" s="226" t="s">
        <v>402</v>
      </c>
      <c r="G210" s="40"/>
      <c r="H210" s="40"/>
      <c r="I210" s="227"/>
      <c r="J210" s="40"/>
      <c r="K210" s="40"/>
      <c r="L210" s="44"/>
      <c r="M210" s="228"/>
      <c r="N210" s="229"/>
      <c r="O210" s="84"/>
      <c r="P210" s="84"/>
      <c r="Q210" s="84"/>
      <c r="R210" s="84"/>
      <c r="S210" s="84"/>
      <c r="T210" s="85"/>
      <c r="U210" s="38"/>
      <c r="V210" s="38"/>
      <c r="W210" s="38"/>
      <c r="X210" s="38"/>
      <c r="Y210" s="38"/>
      <c r="Z210" s="38"/>
      <c r="AA210" s="38"/>
      <c r="AB210" s="38"/>
      <c r="AC210" s="38"/>
      <c r="AD210" s="38"/>
      <c r="AE210" s="38"/>
      <c r="AT210" s="17" t="s">
        <v>151</v>
      </c>
      <c r="AU210" s="17" t="s">
        <v>80</v>
      </c>
    </row>
    <row r="211" spans="1:51" s="13" customFormat="1" ht="12">
      <c r="A211" s="13"/>
      <c r="B211" s="231"/>
      <c r="C211" s="232"/>
      <c r="D211" s="225" t="s">
        <v>172</v>
      </c>
      <c r="E211" s="233" t="s">
        <v>19</v>
      </c>
      <c r="F211" s="234" t="s">
        <v>364</v>
      </c>
      <c r="G211" s="232"/>
      <c r="H211" s="235">
        <v>34</v>
      </c>
      <c r="I211" s="236"/>
      <c r="J211" s="232"/>
      <c r="K211" s="232"/>
      <c r="L211" s="237"/>
      <c r="M211" s="238"/>
      <c r="N211" s="239"/>
      <c r="O211" s="239"/>
      <c r="P211" s="239"/>
      <c r="Q211" s="239"/>
      <c r="R211" s="239"/>
      <c r="S211" s="239"/>
      <c r="T211" s="240"/>
      <c r="U211" s="13"/>
      <c r="V211" s="13"/>
      <c r="W211" s="13"/>
      <c r="X211" s="13"/>
      <c r="Y211" s="13"/>
      <c r="Z211" s="13"/>
      <c r="AA211" s="13"/>
      <c r="AB211" s="13"/>
      <c r="AC211" s="13"/>
      <c r="AD211" s="13"/>
      <c r="AE211" s="13"/>
      <c r="AT211" s="241" t="s">
        <v>172</v>
      </c>
      <c r="AU211" s="241" t="s">
        <v>80</v>
      </c>
      <c r="AV211" s="13" t="s">
        <v>80</v>
      </c>
      <c r="AW211" s="13" t="s">
        <v>33</v>
      </c>
      <c r="AX211" s="13" t="s">
        <v>78</v>
      </c>
      <c r="AY211" s="241" t="s">
        <v>142</v>
      </c>
    </row>
    <row r="212" spans="1:65" s="2" customFormat="1" ht="24.15" customHeight="1">
      <c r="A212" s="38"/>
      <c r="B212" s="39"/>
      <c r="C212" s="212" t="s">
        <v>353</v>
      </c>
      <c r="D212" s="212" t="s">
        <v>144</v>
      </c>
      <c r="E212" s="213" t="s">
        <v>405</v>
      </c>
      <c r="F212" s="214" t="s">
        <v>406</v>
      </c>
      <c r="G212" s="215" t="s">
        <v>157</v>
      </c>
      <c r="H212" s="216">
        <v>50</v>
      </c>
      <c r="I212" s="217"/>
      <c r="J212" s="218">
        <f>ROUND(I212*H212,2)</f>
        <v>0</v>
      </c>
      <c r="K212" s="214" t="s">
        <v>407</v>
      </c>
      <c r="L212" s="44"/>
      <c r="M212" s="219" t="s">
        <v>19</v>
      </c>
      <c r="N212" s="220" t="s">
        <v>42</v>
      </c>
      <c r="O212" s="84"/>
      <c r="P212" s="221">
        <f>O212*H212</f>
        <v>0</v>
      </c>
      <c r="Q212" s="221">
        <v>5E-05</v>
      </c>
      <c r="R212" s="221">
        <f>Q212*H212</f>
        <v>0.0025</v>
      </c>
      <c r="S212" s="221">
        <v>0</v>
      </c>
      <c r="T212" s="222">
        <f>S212*H212</f>
        <v>0</v>
      </c>
      <c r="U212" s="38"/>
      <c r="V212" s="38"/>
      <c r="W212" s="38"/>
      <c r="X212" s="38"/>
      <c r="Y212" s="38"/>
      <c r="Z212" s="38"/>
      <c r="AA212" s="38"/>
      <c r="AB212" s="38"/>
      <c r="AC212" s="38"/>
      <c r="AD212" s="38"/>
      <c r="AE212" s="38"/>
      <c r="AR212" s="223" t="s">
        <v>149</v>
      </c>
      <c r="AT212" s="223" t="s">
        <v>144</v>
      </c>
      <c r="AU212" s="223" t="s">
        <v>80</v>
      </c>
      <c r="AY212" s="17" t="s">
        <v>142</v>
      </c>
      <c r="BE212" s="224">
        <f>IF(N212="základní",J212,0)</f>
        <v>0</v>
      </c>
      <c r="BF212" s="224">
        <f>IF(N212="snížená",J212,0)</f>
        <v>0</v>
      </c>
      <c r="BG212" s="224">
        <f>IF(N212="zákl. přenesená",J212,0)</f>
        <v>0</v>
      </c>
      <c r="BH212" s="224">
        <f>IF(N212="sníž. přenesená",J212,0)</f>
        <v>0</v>
      </c>
      <c r="BI212" s="224">
        <f>IF(N212="nulová",J212,0)</f>
        <v>0</v>
      </c>
      <c r="BJ212" s="17" t="s">
        <v>78</v>
      </c>
      <c r="BK212" s="224">
        <f>ROUND(I212*H212,2)</f>
        <v>0</v>
      </c>
      <c r="BL212" s="17" t="s">
        <v>149</v>
      </c>
      <c r="BM212" s="223" t="s">
        <v>841</v>
      </c>
    </row>
    <row r="213" spans="1:47" s="2" customFormat="1" ht="12">
      <c r="A213" s="38"/>
      <c r="B213" s="39"/>
      <c r="C213" s="40"/>
      <c r="D213" s="225" t="s">
        <v>151</v>
      </c>
      <c r="E213" s="40"/>
      <c r="F213" s="226" t="s">
        <v>409</v>
      </c>
      <c r="G213" s="40"/>
      <c r="H213" s="40"/>
      <c r="I213" s="227"/>
      <c r="J213" s="40"/>
      <c r="K213" s="40"/>
      <c r="L213" s="44"/>
      <c r="M213" s="228"/>
      <c r="N213" s="229"/>
      <c r="O213" s="84"/>
      <c r="P213" s="84"/>
      <c r="Q213" s="84"/>
      <c r="R213" s="84"/>
      <c r="S213" s="84"/>
      <c r="T213" s="85"/>
      <c r="U213" s="38"/>
      <c r="V213" s="38"/>
      <c r="W213" s="38"/>
      <c r="X213" s="38"/>
      <c r="Y213" s="38"/>
      <c r="Z213" s="38"/>
      <c r="AA213" s="38"/>
      <c r="AB213" s="38"/>
      <c r="AC213" s="38"/>
      <c r="AD213" s="38"/>
      <c r="AE213" s="38"/>
      <c r="AT213" s="17" t="s">
        <v>151</v>
      </c>
      <c r="AU213" s="17" t="s">
        <v>80</v>
      </c>
    </row>
    <row r="214" spans="1:65" s="2" customFormat="1" ht="24.15" customHeight="1">
      <c r="A214" s="38"/>
      <c r="B214" s="39"/>
      <c r="C214" s="212" t="s">
        <v>359</v>
      </c>
      <c r="D214" s="212" t="s">
        <v>144</v>
      </c>
      <c r="E214" s="213" t="s">
        <v>707</v>
      </c>
      <c r="F214" s="214" t="s">
        <v>708</v>
      </c>
      <c r="G214" s="215" t="s">
        <v>157</v>
      </c>
      <c r="H214" s="216">
        <v>30</v>
      </c>
      <c r="I214" s="217"/>
      <c r="J214" s="218">
        <f>ROUND(I214*H214,2)</f>
        <v>0</v>
      </c>
      <c r="K214" s="214" t="s">
        <v>148</v>
      </c>
      <c r="L214" s="44"/>
      <c r="M214" s="219" t="s">
        <v>19</v>
      </c>
      <c r="N214" s="220" t="s">
        <v>42</v>
      </c>
      <c r="O214" s="84"/>
      <c r="P214" s="221">
        <f>O214*H214</f>
        <v>0</v>
      </c>
      <c r="Q214" s="221">
        <v>0</v>
      </c>
      <c r="R214" s="221">
        <f>Q214*H214</f>
        <v>0</v>
      </c>
      <c r="S214" s="221">
        <v>0</v>
      </c>
      <c r="T214" s="222">
        <f>S214*H214</f>
        <v>0</v>
      </c>
      <c r="U214" s="38"/>
      <c r="V214" s="38"/>
      <c r="W214" s="38"/>
      <c r="X214" s="38"/>
      <c r="Y214" s="38"/>
      <c r="Z214" s="38"/>
      <c r="AA214" s="38"/>
      <c r="AB214" s="38"/>
      <c r="AC214" s="38"/>
      <c r="AD214" s="38"/>
      <c r="AE214" s="38"/>
      <c r="AR214" s="223" t="s">
        <v>149</v>
      </c>
      <c r="AT214" s="223" t="s">
        <v>144</v>
      </c>
      <c r="AU214" s="223" t="s">
        <v>80</v>
      </c>
      <c r="AY214" s="17" t="s">
        <v>142</v>
      </c>
      <c r="BE214" s="224">
        <f>IF(N214="základní",J214,0)</f>
        <v>0</v>
      </c>
      <c r="BF214" s="224">
        <f>IF(N214="snížená",J214,0)</f>
        <v>0</v>
      </c>
      <c r="BG214" s="224">
        <f>IF(N214="zákl. přenesená",J214,0)</f>
        <v>0</v>
      </c>
      <c r="BH214" s="224">
        <f>IF(N214="sníž. přenesená",J214,0)</f>
        <v>0</v>
      </c>
      <c r="BI214" s="224">
        <f>IF(N214="nulová",J214,0)</f>
        <v>0</v>
      </c>
      <c r="BJ214" s="17" t="s">
        <v>78</v>
      </c>
      <c r="BK214" s="224">
        <f>ROUND(I214*H214,2)</f>
        <v>0</v>
      </c>
      <c r="BL214" s="17" t="s">
        <v>149</v>
      </c>
      <c r="BM214" s="223" t="s">
        <v>842</v>
      </c>
    </row>
    <row r="215" spans="1:47" s="2" customFormat="1" ht="12">
      <c r="A215" s="38"/>
      <c r="B215" s="39"/>
      <c r="C215" s="40"/>
      <c r="D215" s="225" t="s">
        <v>151</v>
      </c>
      <c r="E215" s="40"/>
      <c r="F215" s="226" t="s">
        <v>710</v>
      </c>
      <c r="G215" s="40"/>
      <c r="H215" s="40"/>
      <c r="I215" s="227"/>
      <c r="J215" s="40"/>
      <c r="K215" s="40"/>
      <c r="L215" s="44"/>
      <c r="M215" s="228"/>
      <c r="N215" s="229"/>
      <c r="O215" s="84"/>
      <c r="P215" s="84"/>
      <c r="Q215" s="84"/>
      <c r="R215" s="84"/>
      <c r="S215" s="84"/>
      <c r="T215" s="85"/>
      <c r="U215" s="38"/>
      <c r="V215" s="38"/>
      <c r="W215" s="38"/>
      <c r="X215" s="38"/>
      <c r="Y215" s="38"/>
      <c r="Z215" s="38"/>
      <c r="AA215" s="38"/>
      <c r="AB215" s="38"/>
      <c r="AC215" s="38"/>
      <c r="AD215" s="38"/>
      <c r="AE215" s="38"/>
      <c r="AT215" s="17" t="s">
        <v>151</v>
      </c>
      <c r="AU215" s="17" t="s">
        <v>80</v>
      </c>
    </row>
    <row r="216" spans="1:47" s="2" customFormat="1" ht="12">
      <c r="A216" s="38"/>
      <c r="B216" s="39"/>
      <c r="C216" s="40"/>
      <c r="D216" s="225" t="s">
        <v>153</v>
      </c>
      <c r="E216" s="40"/>
      <c r="F216" s="230" t="s">
        <v>711</v>
      </c>
      <c r="G216" s="40"/>
      <c r="H216" s="40"/>
      <c r="I216" s="227"/>
      <c r="J216" s="40"/>
      <c r="K216" s="40"/>
      <c r="L216" s="44"/>
      <c r="M216" s="228"/>
      <c r="N216" s="229"/>
      <c r="O216" s="84"/>
      <c r="P216" s="84"/>
      <c r="Q216" s="84"/>
      <c r="R216" s="84"/>
      <c r="S216" s="84"/>
      <c r="T216" s="85"/>
      <c r="U216" s="38"/>
      <c r="V216" s="38"/>
      <c r="W216" s="38"/>
      <c r="X216" s="38"/>
      <c r="Y216" s="38"/>
      <c r="Z216" s="38"/>
      <c r="AA216" s="38"/>
      <c r="AB216" s="38"/>
      <c r="AC216" s="38"/>
      <c r="AD216" s="38"/>
      <c r="AE216" s="38"/>
      <c r="AT216" s="17" t="s">
        <v>153</v>
      </c>
      <c r="AU216" s="17" t="s">
        <v>80</v>
      </c>
    </row>
    <row r="217" spans="1:65" s="2" customFormat="1" ht="24.15" customHeight="1">
      <c r="A217" s="38"/>
      <c r="B217" s="39"/>
      <c r="C217" s="212" t="s">
        <v>364</v>
      </c>
      <c r="D217" s="212" t="s">
        <v>144</v>
      </c>
      <c r="E217" s="213" t="s">
        <v>712</v>
      </c>
      <c r="F217" s="214" t="s">
        <v>713</v>
      </c>
      <c r="G217" s="215" t="s">
        <v>157</v>
      </c>
      <c r="H217" s="216">
        <v>30</v>
      </c>
      <c r="I217" s="217"/>
      <c r="J217" s="218">
        <f>ROUND(I217*H217,2)</f>
        <v>0</v>
      </c>
      <c r="K217" s="214" t="s">
        <v>148</v>
      </c>
      <c r="L217" s="44"/>
      <c r="M217" s="219" t="s">
        <v>19</v>
      </c>
      <c r="N217" s="220" t="s">
        <v>42</v>
      </c>
      <c r="O217" s="84"/>
      <c r="P217" s="221">
        <f>O217*H217</f>
        <v>0</v>
      </c>
      <c r="Q217" s="221">
        <v>0.00119</v>
      </c>
      <c r="R217" s="221">
        <f>Q217*H217</f>
        <v>0.0357</v>
      </c>
      <c r="S217" s="221">
        <v>0</v>
      </c>
      <c r="T217" s="222">
        <f>S217*H217</f>
        <v>0</v>
      </c>
      <c r="U217" s="38"/>
      <c r="V217" s="38"/>
      <c r="W217" s="38"/>
      <c r="X217" s="38"/>
      <c r="Y217" s="38"/>
      <c r="Z217" s="38"/>
      <c r="AA217" s="38"/>
      <c r="AB217" s="38"/>
      <c r="AC217" s="38"/>
      <c r="AD217" s="38"/>
      <c r="AE217" s="38"/>
      <c r="AR217" s="223" t="s">
        <v>149</v>
      </c>
      <c r="AT217" s="223" t="s">
        <v>144</v>
      </c>
      <c r="AU217" s="223" t="s">
        <v>80</v>
      </c>
      <c r="AY217" s="17" t="s">
        <v>142</v>
      </c>
      <c r="BE217" s="224">
        <f>IF(N217="základní",J217,0)</f>
        <v>0</v>
      </c>
      <c r="BF217" s="224">
        <f>IF(N217="snížená",J217,0)</f>
        <v>0</v>
      </c>
      <c r="BG217" s="224">
        <f>IF(N217="zákl. přenesená",J217,0)</f>
        <v>0</v>
      </c>
      <c r="BH217" s="224">
        <f>IF(N217="sníž. přenesená",J217,0)</f>
        <v>0</v>
      </c>
      <c r="BI217" s="224">
        <f>IF(N217="nulová",J217,0)</f>
        <v>0</v>
      </c>
      <c r="BJ217" s="17" t="s">
        <v>78</v>
      </c>
      <c r="BK217" s="224">
        <f>ROUND(I217*H217,2)</f>
        <v>0</v>
      </c>
      <c r="BL217" s="17" t="s">
        <v>149</v>
      </c>
      <c r="BM217" s="223" t="s">
        <v>843</v>
      </c>
    </row>
    <row r="218" spans="1:47" s="2" customFormat="1" ht="12">
      <c r="A218" s="38"/>
      <c r="B218" s="39"/>
      <c r="C218" s="40"/>
      <c r="D218" s="225" t="s">
        <v>151</v>
      </c>
      <c r="E218" s="40"/>
      <c r="F218" s="226" t="s">
        <v>715</v>
      </c>
      <c r="G218" s="40"/>
      <c r="H218" s="40"/>
      <c r="I218" s="227"/>
      <c r="J218" s="40"/>
      <c r="K218" s="40"/>
      <c r="L218" s="44"/>
      <c r="M218" s="228"/>
      <c r="N218" s="229"/>
      <c r="O218" s="84"/>
      <c r="P218" s="84"/>
      <c r="Q218" s="84"/>
      <c r="R218" s="84"/>
      <c r="S218" s="84"/>
      <c r="T218" s="85"/>
      <c r="U218" s="38"/>
      <c r="V218" s="38"/>
      <c r="W218" s="38"/>
      <c r="X218" s="38"/>
      <c r="Y218" s="38"/>
      <c r="Z218" s="38"/>
      <c r="AA218" s="38"/>
      <c r="AB218" s="38"/>
      <c r="AC218" s="38"/>
      <c r="AD218" s="38"/>
      <c r="AE218" s="38"/>
      <c r="AT218" s="17" t="s">
        <v>151</v>
      </c>
      <c r="AU218" s="17" t="s">
        <v>80</v>
      </c>
    </row>
    <row r="219" spans="1:47" s="2" customFormat="1" ht="12">
      <c r="A219" s="38"/>
      <c r="B219" s="39"/>
      <c r="C219" s="40"/>
      <c r="D219" s="225" t="s">
        <v>153</v>
      </c>
      <c r="E219" s="40"/>
      <c r="F219" s="230" t="s">
        <v>716</v>
      </c>
      <c r="G219" s="40"/>
      <c r="H219" s="40"/>
      <c r="I219" s="227"/>
      <c r="J219" s="40"/>
      <c r="K219" s="40"/>
      <c r="L219" s="44"/>
      <c r="M219" s="228"/>
      <c r="N219" s="229"/>
      <c r="O219" s="84"/>
      <c r="P219" s="84"/>
      <c r="Q219" s="84"/>
      <c r="R219" s="84"/>
      <c r="S219" s="84"/>
      <c r="T219" s="85"/>
      <c r="U219" s="38"/>
      <c r="V219" s="38"/>
      <c r="W219" s="38"/>
      <c r="X219" s="38"/>
      <c r="Y219" s="38"/>
      <c r="Z219" s="38"/>
      <c r="AA219" s="38"/>
      <c r="AB219" s="38"/>
      <c r="AC219" s="38"/>
      <c r="AD219" s="38"/>
      <c r="AE219" s="38"/>
      <c r="AT219" s="17" t="s">
        <v>153</v>
      </c>
      <c r="AU219" s="17" t="s">
        <v>80</v>
      </c>
    </row>
    <row r="220" spans="1:65" s="2" customFormat="1" ht="24.15" customHeight="1">
      <c r="A220" s="38"/>
      <c r="B220" s="39"/>
      <c r="C220" s="212" t="s">
        <v>369</v>
      </c>
      <c r="D220" s="212" t="s">
        <v>144</v>
      </c>
      <c r="E220" s="213" t="s">
        <v>411</v>
      </c>
      <c r="F220" s="214" t="s">
        <v>412</v>
      </c>
      <c r="G220" s="215" t="s">
        <v>157</v>
      </c>
      <c r="H220" s="216">
        <v>50</v>
      </c>
      <c r="I220" s="217"/>
      <c r="J220" s="218">
        <f>ROUND(I220*H220,2)</f>
        <v>0</v>
      </c>
      <c r="K220" s="214" t="s">
        <v>407</v>
      </c>
      <c r="L220" s="44"/>
      <c r="M220" s="219" t="s">
        <v>19</v>
      </c>
      <c r="N220" s="220" t="s">
        <v>42</v>
      </c>
      <c r="O220" s="84"/>
      <c r="P220" s="221">
        <f>O220*H220</f>
        <v>0</v>
      </c>
      <c r="Q220" s="221">
        <v>0.00208</v>
      </c>
      <c r="R220" s="221">
        <f>Q220*H220</f>
        <v>0.104</v>
      </c>
      <c r="S220" s="221">
        <v>0</v>
      </c>
      <c r="T220" s="222">
        <f>S220*H220</f>
        <v>0</v>
      </c>
      <c r="U220" s="38"/>
      <c r="V220" s="38"/>
      <c r="W220" s="38"/>
      <c r="X220" s="38"/>
      <c r="Y220" s="38"/>
      <c r="Z220" s="38"/>
      <c r="AA220" s="38"/>
      <c r="AB220" s="38"/>
      <c r="AC220" s="38"/>
      <c r="AD220" s="38"/>
      <c r="AE220" s="38"/>
      <c r="AR220" s="223" t="s">
        <v>149</v>
      </c>
      <c r="AT220" s="223" t="s">
        <v>144</v>
      </c>
      <c r="AU220" s="223" t="s">
        <v>80</v>
      </c>
      <c r="AY220" s="17" t="s">
        <v>142</v>
      </c>
      <c r="BE220" s="224">
        <f>IF(N220="základní",J220,0)</f>
        <v>0</v>
      </c>
      <c r="BF220" s="224">
        <f>IF(N220="snížená",J220,0)</f>
        <v>0</v>
      </c>
      <c r="BG220" s="224">
        <f>IF(N220="zákl. přenesená",J220,0)</f>
        <v>0</v>
      </c>
      <c r="BH220" s="224">
        <f>IF(N220="sníž. přenesená",J220,0)</f>
        <v>0</v>
      </c>
      <c r="BI220" s="224">
        <f>IF(N220="nulová",J220,0)</f>
        <v>0</v>
      </c>
      <c r="BJ220" s="17" t="s">
        <v>78</v>
      </c>
      <c r="BK220" s="224">
        <f>ROUND(I220*H220,2)</f>
        <v>0</v>
      </c>
      <c r="BL220" s="17" t="s">
        <v>149</v>
      </c>
      <c r="BM220" s="223" t="s">
        <v>844</v>
      </c>
    </row>
    <row r="221" spans="1:47" s="2" customFormat="1" ht="12">
      <c r="A221" s="38"/>
      <c r="B221" s="39"/>
      <c r="C221" s="40"/>
      <c r="D221" s="225" t="s">
        <v>151</v>
      </c>
      <c r="E221" s="40"/>
      <c r="F221" s="226" t="s">
        <v>414</v>
      </c>
      <c r="G221" s="40"/>
      <c r="H221" s="40"/>
      <c r="I221" s="227"/>
      <c r="J221" s="40"/>
      <c r="K221" s="40"/>
      <c r="L221" s="44"/>
      <c r="M221" s="228"/>
      <c r="N221" s="229"/>
      <c r="O221" s="84"/>
      <c r="P221" s="84"/>
      <c r="Q221" s="84"/>
      <c r="R221" s="84"/>
      <c r="S221" s="84"/>
      <c r="T221" s="85"/>
      <c r="U221" s="38"/>
      <c r="V221" s="38"/>
      <c r="W221" s="38"/>
      <c r="X221" s="38"/>
      <c r="Y221" s="38"/>
      <c r="Z221" s="38"/>
      <c r="AA221" s="38"/>
      <c r="AB221" s="38"/>
      <c r="AC221" s="38"/>
      <c r="AD221" s="38"/>
      <c r="AE221" s="38"/>
      <c r="AT221" s="17" t="s">
        <v>151</v>
      </c>
      <c r="AU221" s="17" t="s">
        <v>80</v>
      </c>
    </row>
    <row r="222" spans="1:65" s="2" customFormat="1" ht="37.8" customHeight="1">
      <c r="A222" s="38"/>
      <c r="B222" s="39"/>
      <c r="C222" s="212" t="s">
        <v>372</v>
      </c>
      <c r="D222" s="212" t="s">
        <v>144</v>
      </c>
      <c r="E222" s="213" t="s">
        <v>416</v>
      </c>
      <c r="F222" s="214" t="s">
        <v>417</v>
      </c>
      <c r="G222" s="215" t="s">
        <v>418</v>
      </c>
      <c r="H222" s="216">
        <v>50</v>
      </c>
      <c r="I222" s="217"/>
      <c r="J222" s="218">
        <f>ROUND(I222*H222,2)</f>
        <v>0</v>
      </c>
      <c r="K222" s="214" t="s">
        <v>419</v>
      </c>
      <c r="L222" s="44"/>
      <c r="M222" s="219" t="s">
        <v>19</v>
      </c>
      <c r="N222" s="220" t="s">
        <v>42</v>
      </c>
      <c r="O222" s="84"/>
      <c r="P222" s="221">
        <f>O222*H222</f>
        <v>0</v>
      </c>
      <c r="Q222" s="221">
        <v>0</v>
      </c>
      <c r="R222" s="221">
        <f>Q222*H222</f>
        <v>0</v>
      </c>
      <c r="S222" s="221">
        <v>0</v>
      </c>
      <c r="T222" s="222">
        <f>S222*H222</f>
        <v>0</v>
      </c>
      <c r="U222" s="38"/>
      <c r="V222" s="38"/>
      <c r="W222" s="38"/>
      <c r="X222" s="38"/>
      <c r="Y222" s="38"/>
      <c r="Z222" s="38"/>
      <c r="AA222" s="38"/>
      <c r="AB222" s="38"/>
      <c r="AC222" s="38"/>
      <c r="AD222" s="38"/>
      <c r="AE222" s="38"/>
      <c r="AR222" s="223" t="s">
        <v>149</v>
      </c>
      <c r="AT222" s="223" t="s">
        <v>144</v>
      </c>
      <c r="AU222" s="223" t="s">
        <v>80</v>
      </c>
      <c r="AY222" s="17" t="s">
        <v>142</v>
      </c>
      <c r="BE222" s="224">
        <f>IF(N222="základní",J222,0)</f>
        <v>0</v>
      </c>
      <c r="BF222" s="224">
        <f>IF(N222="snížená",J222,0)</f>
        <v>0</v>
      </c>
      <c r="BG222" s="224">
        <f>IF(N222="zákl. přenesená",J222,0)</f>
        <v>0</v>
      </c>
      <c r="BH222" s="224">
        <f>IF(N222="sníž. přenesená",J222,0)</f>
        <v>0</v>
      </c>
      <c r="BI222" s="224">
        <f>IF(N222="nulová",J222,0)</f>
        <v>0</v>
      </c>
      <c r="BJ222" s="17" t="s">
        <v>78</v>
      </c>
      <c r="BK222" s="224">
        <f>ROUND(I222*H222,2)</f>
        <v>0</v>
      </c>
      <c r="BL222" s="17" t="s">
        <v>149</v>
      </c>
      <c r="BM222" s="223" t="s">
        <v>845</v>
      </c>
    </row>
    <row r="223" spans="1:47" s="2" customFormat="1" ht="12">
      <c r="A223" s="38"/>
      <c r="B223" s="39"/>
      <c r="C223" s="40"/>
      <c r="D223" s="225" t="s">
        <v>151</v>
      </c>
      <c r="E223" s="40"/>
      <c r="F223" s="226" t="s">
        <v>421</v>
      </c>
      <c r="G223" s="40"/>
      <c r="H223" s="40"/>
      <c r="I223" s="227"/>
      <c r="J223" s="40"/>
      <c r="K223" s="40"/>
      <c r="L223" s="44"/>
      <c r="M223" s="228"/>
      <c r="N223" s="229"/>
      <c r="O223" s="84"/>
      <c r="P223" s="84"/>
      <c r="Q223" s="84"/>
      <c r="R223" s="84"/>
      <c r="S223" s="84"/>
      <c r="T223" s="85"/>
      <c r="U223" s="38"/>
      <c r="V223" s="38"/>
      <c r="W223" s="38"/>
      <c r="X223" s="38"/>
      <c r="Y223" s="38"/>
      <c r="Z223" s="38"/>
      <c r="AA223" s="38"/>
      <c r="AB223" s="38"/>
      <c r="AC223" s="38"/>
      <c r="AD223" s="38"/>
      <c r="AE223" s="38"/>
      <c r="AT223" s="17" t="s">
        <v>151</v>
      </c>
      <c r="AU223" s="17" t="s">
        <v>80</v>
      </c>
    </row>
    <row r="224" spans="1:65" s="2" customFormat="1" ht="24.15" customHeight="1">
      <c r="A224" s="38"/>
      <c r="B224" s="39"/>
      <c r="C224" s="212" t="s">
        <v>376</v>
      </c>
      <c r="D224" s="212" t="s">
        <v>144</v>
      </c>
      <c r="E224" s="213" t="s">
        <v>423</v>
      </c>
      <c r="F224" s="214" t="s">
        <v>424</v>
      </c>
      <c r="G224" s="215" t="s">
        <v>248</v>
      </c>
      <c r="H224" s="216">
        <v>0.003</v>
      </c>
      <c r="I224" s="217"/>
      <c r="J224" s="218">
        <f>ROUND(I224*H224,2)</f>
        <v>0</v>
      </c>
      <c r="K224" s="214" t="s">
        <v>148</v>
      </c>
      <c r="L224" s="44"/>
      <c r="M224" s="219" t="s">
        <v>19</v>
      </c>
      <c r="N224" s="220" t="s">
        <v>42</v>
      </c>
      <c r="O224" s="84"/>
      <c r="P224" s="221">
        <f>O224*H224</f>
        <v>0</v>
      </c>
      <c r="Q224" s="221">
        <v>0</v>
      </c>
      <c r="R224" s="221">
        <f>Q224*H224</f>
        <v>0</v>
      </c>
      <c r="S224" s="221">
        <v>0</v>
      </c>
      <c r="T224" s="222">
        <f>S224*H224</f>
        <v>0</v>
      </c>
      <c r="U224" s="38"/>
      <c r="V224" s="38"/>
      <c r="W224" s="38"/>
      <c r="X224" s="38"/>
      <c r="Y224" s="38"/>
      <c r="Z224" s="38"/>
      <c r="AA224" s="38"/>
      <c r="AB224" s="38"/>
      <c r="AC224" s="38"/>
      <c r="AD224" s="38"/>
      <c r="AE224" s="38"/>
      <c r="AR224" s="223" t="s">
        <v>149</v>
      </c>
      <c r="AT224" s="223" t="s">
        <v>144</v>
      </c>
      <c r="AU224" s="223" t="s">
        <v>80</v>
      </c>
      <c r="AY224" s="17" t="s">
        <v>142</v>
      </c>
      <c r="BE224" s="224">
        <f>IF(N224="základní",J224,0)</f>
        <v>0</v>
      </c>
      <c r="BF224" s="224">
        <f>IF(N224="snížená",J224,0)</f>
        <v>0</v>
      </c>
      <c r="BG224" s="224">
        <f>IF(N224="zákl. přenesená",J224,0)</f>
        <v>0</v>
      </c>
      <c r="BH224" s="224">
        <f>IF(N224="sníž. přenesená",J224,0)</f>
        <v>0</v>
      </c>
      <c r="BI224" s="224">
        <f>IF(N224="nulová",J224,0)</f>
        <v>0</v>
      </c>
      <c r="BJ224" s="17" t="s">
        <v>78</v>
      </c>
      <c r="BK224" s="224">
        <f>ROUND(I224*H224,2)</f>
        <v>0</v>
      </c>
      <c r="BL224" s="17" t="s">
        <v>149</v>
      </c>
      <c r="BM224" s="223" t="s">
        <v>846</v>
      </c>
    </row>
    <row r="225" spans="1:47" s="2" customFormat="1" ht="12">
      <c r="A225" s="38"/>
      <c r="B225" s="39"/>
      <c r="C225" s="40"/>
      <c r="D225" s="225" t="s">
        <v>151</v>
      </c>
      <c r="E225" s="40"/>
      <c r="F225" s="226" t="s">
        <v>426</v>
      </c>
      <c r="G225" s="40"/>
      <c r="H225" s="40"/>
      <c r="I225" s="227"/>
      <c r="J225" s="40"/>
      <c r="K225" s="40"/>
      <c r="L225" s="44"/>
      <c r="M225" s="228"/>
      <c r="N225" s="229"/>
      <c r="O225" s="84"/>
      <c r="P225" s="84"/>
      <c r="Q225" s="84"/>
      <c r="R225" s="84"/>
      <c r="S225" s="84"/>
      <c r="T225" s="85"/>
      <c r="U225" s="38"/>
      <c r="V225" s="38"/>
      <c r="W225" s="38"/>
      <c r="X225" s="38"/>
      <c r="Y225" s="38"/>
      <c r="Z225" s="38"/>
      <c r="AA225" s="38"/>
      <c r="AB225" s="38"/>
      <c r="AC225" s="38"/>
      <c r="AD225" s="38"/>
      <c r="AE225" s="38"/>
      <c r="AT225" s="17" t="s">
        <v>151</v>
      </c>
      <c r="AU225" s="17" t="s">
        <v>80</v>
      </c>
    </row>
    <row r="226" spans="1:47" s="2" customFormat="1" ht="12">
      <c r="A226" s="38"/>
      <c r="B226" s="39"/>
      <c r="C226" s="40"/>
      <c r="D226" s="225" t="s">
        <v>153</v>
      </c>
      <c r="E226" s="40"/>
      <c r="F226" s="230" t="s">
        <v>427</v>
      </c>
      <c r="G226" s="40"/>
      <c r="H226" s="40"/>
      <c r="I226" s="227"/>
      <c r="J226" s="40"/>
      <c r="K226" s="40"/>
      <c r="L226" s="44"/>
      <c r="M226" s="228"/>
      <c r="N226" s="229"/>
      <c r="O226" s="84"/>
      <c r="P226" s="84"/>
      <c r="Q226" s="84"/>
      <c r="R226" s="84"/>
      <c r="S226" s="84"/>
      <c r="T226" s="85"/>
      <c r="U226" s="38"/>
      <c r="V226" s="38"/>
      <c r="W226" s="38"/>
      <c r="X226" s="38"/>
      <c r="Y226" s="38"/>
      <c r="Z226" s="38"/>
      <c r="AA226" s="38"/>
      <c r="AB226" s="38"/>
      <c r="AC226" s="38"/>
      <c r="AD226" s="38"/>
      <c r="AE226" s="38"/>
      <c r="AT226" s="17" t="s">
        <v>153</v>
      </c>
      <c r="AU226" s="17" t="s">
        <v>80</v>
      </c>
    </row>
    <row r="227" spans="1:51" s="13" customFormat="1" ht="12">
      <c r="A227" s="13"/>
      <c r="B227" s="231"/>
      <c r="C227" s="232"/>
      <c r="D227" s="225" t="s">
        <v>172</v>
      </c>
      <c r="E227" s="233" t="s">
        <v>19</v>
      </c>
      <c r="F227" s="234" t="s">
        <v>847</v>
      </c>
      <c r="G227" s="232"/>
      <c r="H227" s="235">
        <v>0.003</v>
      </c>
      <c r="I227" s="236"/>
      <c r="J227" s="232"/>
      <c r="K227" s="232"/>
      <c r="L227" s="237"/>
      <c r="M227" s="238"/>
      <c r="N227" s="239"/>
      <c r="O227" s="239"/>
      <c r="P227" s="239"/>
      <c r="Q227" s="239"/>
      <c r="R227" s="239"/>
      <c r="S227" s="239"/>
      <c r="T227" s="240"/>
      <c r="U227" s="13"/>
      <c r="V227" s="13"/>
      <c r="W227" s="13"/>
      <c r="X227" s="13"/>
      <c r="Y227" s="13"/>
      <c r="Z227" s="13"/>
      <c r="AA227" s="13"/>
      <c r="AB227" s="13"/>
      <c r="AC227" s="13"/>
      <c r="AD227" s="13"/>
      <c r="AE227" s="13"/>
      <c r="AT227" s="241" t="s">
        <v>172</v>
      </c>
      <c r="AU227" s="241" t="s">
        <v>80</v>
      </c>
      <c r="AV227" s="13" t="s">
        <v>80</v>
      </c>
      <c r="AW227" s="13" t="s">
        <v>33</v>
      </c>
      <c r="AX227" s="13" t="s">
        <v>78</v>
      </c>
      <c r="AY227" s="241" t="s">
        <v>142</v>
      </c>
    </row>
    <row r="228" spans="1:65" s="2" customFormat="1" ht="14.4" customHeight="1">
      <c r="A228" s="38"/>
      <c r="B228" s="39"/>
      <c r="C228" s="253" t="s">
        <v>381</v>
      </c>
      <c r="D228" s="253" t="s">
        <v>275</v>
      </c>
      <c r="E228" s="254" t="s">
        <v>344</v>
      </c>
      <c r="F228" s="255" t="s">
        <v>345</v>
      </c>
      <c r="G228" s="256" t="s">
        <v>278</v>
      </c>
      <c r="H228" s="257">
        <v>3</v>
      </c>
      <c r="I228" s="258"/>
      <c r="J228" s="259">
        <f>ROUND(I228*H228,2)</f>
        <v>0</v>
      </c>
      <c r="K228" s="255" t="s">
        <v>148</v>
      </c>
      <c r="L228" s="260"/>
      <c r="M228" s="261" t="s">
        <v>19</v>
      </c>
      <c r="N228" s="262" t="s">
        <v>42</v>
      </c>
      <c r="O228" s="84"/>
      <c r="P228" s="221">
        <f>O228*H228</f>
        <v>0</v>
      </c>
      <c r="Q228" s="221">
        <v>0.001</v>
      </c>
      <c r="R228" s="221">
        <f>Q228*H228</f>
        <v>0.003</v>
      </c>
      <c r="S228" s="221">
        <v>0</v>
      </c>
      <c r="T228" s="222">
        <f>S228*H228</f>
        <v>0</v>
      </c>
      <c r="U228" s="38"/>
      <c r="V228" s="38"/>
      <c r="W228" s="38"/>
      <c r="X228" s="38"/>
      <c r="Y228" s="38"/>
      <c r="Z228" s="38"/>
      <c r="AA228" s="38"/>
      <c r="AB228" s="38"/>
      <c r="AC228" s="38"/>
      <c r="AD228" s="38"/>
      <c r="AE228" s="38"/>
      <c r="AR228" s="223" t="s">
        <v>201</v>
      </c>
      <c r="AT228" s="223" t="s">
        <v>275</v>
      </c>
      <c r="AU228" s="223" t="s">
        <v>80</v>
      </c>
      <c r="AY228" s="17" t="s">
        <v>142</v>
      </c>
      <c r="BE228" s="224">
        <f>IF(N228="základní",J228,0)</f>
        <v>0</v>
      </c>
      <c r="BF228" s="224">
        <f>IF(N228="snížená",J228,0)</f>
        <v>0</v>
      </c>
      <c r="BG228" s="224">
        <f>IF(N228="zákl. přenesená",J228,0)</f>
        <v>0</v>
      </c>
      <c r="BH228" s="224">
        <f>IF(N228="sníž. přenesená",J228,0)</f>
        <v>0</v>
      </c>
      <c r="BI228" s="224">
        <f>IF(N228="nulová",J228,0)</f>
        <v>0</v>
      </c>
      <c r="BJ228" s="17" t="s">
        <v>78</v>
      </c>
      <c r="BK228" s="224">
        <f>ROUND(I228*H228,2)</f>
        <v>0</v>
      </c>
      <c r="BL228" s="17" t="s">
        <v>149</v>
      </c>
      <c r="BM228" s="223" t="s">
        <v>848</v>
      </c>
    </row>
    <row r="229" spans="1:47" s="2" customFormat="1" ht="12">
      <c r="A229" s="38"/>
      <c r="B229" s="39"/>
      <c r="C229" s="40"/>
      <c r="D229" s="225" t="s">
        <v>151</v>
      </c>
      <c r="E229" s="40"/>
      <c r="F229" s="226" t="s">
        <v>345</v>
      </c>
      <c r="G229" s="40"/>
      <c r="H229" s="40"/>
      <c r="I229" s="227"/>
      <c r="J229" s="40"/>
      <c r="K229" s="40"/>
      <c r="L229" s="44"/>
      <c r="M229" s="228"/>
      <c r="N229" s="229"/>
      <c r="O229" s="84"/>
      <c r="P229" s="84"/>
      <c r="Q229" s="84"/>
      <c r="R229" s="84"/>
      <c r="S229" s="84"/>
      <c r="T229" s="85"/>
      <c r="U229" s="38"/>
      <c r="V229" s="38"/>
      <c r="W229" s="38"/>
      <c r="X229" s="38"/>
      <c r="Y229" s="38"/>
      <c r="Z229" s="38"/>
      <c r="AA229" s="38"/>
      <c r="AB229" s="38"/>
      <c r="AC229" s="38"/>
      <c r="AD229" s="38"/>
      <c r="AE229" s="38"/>
      <c r="AT229" s="17" t="s">
        <v>151</v>
      </c>
      <c r="AU229" s="17" t="s">
        <v>80</v>
      </c>
    </row>
    <row r="230" spans="1:47" s="2" customFormat="1" ht="12">
      <c r="A230" s="38"/>
      <c r="B230" s="39"/>
      <c r="C230" s="40"/>
      <c r="D230" s="225" t="s">
        <v>252</v>
      </c>
      <c r="E230" s="40"/>
      <c r="F230" s="230" t="s">
        <v>431</v>
      </c>
      <c r="G230" s="40"/>
      <c r="H230" s="40"/>
      <c r="I230" s="227"/>
      <c r="J230" s="40"/>
      <c r="K230" s="40"/>
      <c r="L230" s="44"/>
      <c r="M230" s="228"/>
      <c r="N230" s="229"/>
      <c r="O230" s="84"/>
      <c r="P230" s="84"/>
      <c r="Q230" s="84"/>
      <c r="R230" s="84"/>
      <c r="S230" s="84"/>
      <c r="T230" s="85"/>
      <c r="U230" s="38"/>
      <c r="V230" s="38"/>
      <c r="W230" s="38"/>
      <c r="X230" s="38"/>
      <c r="Y230" s="38"/>
      <c r="Z230" s="38"/>
      <c r="AA230" s="38"/>
      <c r="AB230" s="38"/>
      <c r="AC230" s="38"/>
      <c r="AD230" s="38"/>
      <c r="AE230" s="38"/>
      <c r="AT230" s="17" t="s">
        <v>252</v>
      </c>
      <c r="AU230" s="17" t="s">
        <v>80</v>
      </c>
    </row>
    <row r="231" spans="1:65" s="2" customFormat="1" ht="14.4" customHeight="1">
      <c r="A231" s="38"/>
      <c r="B231" s="39"/>
      <c r="C231" s="212" t="s">
        <v>385</v>
      </c>
      <c r="D231" s="212" t="s">
        <v>144</v>
      </c>
      <c r="E231" s="213" t="s">
        <v>433</v>
      </c>
      <c r="F231" s="214" t="s">
        <v>434</v>
      </c>
      <c r="G231" s="215" t="s">
        <v>181</v>
      </c>
      <c r="H231" s="216">
        <v>5</v>
      </c>
      <c r="I231" s="217"/>
      <c r="J231" s="218">
        <f>ROUND(I231*H231,2)</f>
        <v>0</v>
      </c>
      <c r="K231" s="214" t="s">
        <v>148</v>
      </c>
      <c r="L231" s="44"/>
      <c r="M231" s="219" t="s">
        <v>19</v>
      </c>
      <c r="N231" s="220" t="s">
        <v>42</v>
      </c>
      <c r="O231" s="84"/>
      <c r="P231" s="221">
        <f>O231*H231</f>
        <v>0</v>
      </c>
      <c r="Q231" s="221">
        <v>0</v>
      </c>
      <c r="R231" s="221">
        <f>Q231*H231</f>
        <v>0</v>
      </c>
      <c r="S231" s="221">
        <v>0</v>
      </c>
      <c r="T231" s="222">
        <f>S231*H231</f>
        <v>0</v>
      </c>
      <c r="U231" s="38"/>
      <c r="V231" s="38"/>
      <c r="W231" s="38"/>
      <c r="X231" s="38"/>
      <c r="Y231" s="38"/>
      <c r="Z231" s="38"/>
      <c r="AA231" s="38"/>
      <c r="AB231" s="38"/>
      <c r="AC231" s="38"/>
      <c r="AD231" s="38"/>
      <c r="AE231" s="38"/>
      <c r="AR231" s="223" t="s">
        <v>149</v>
      </c>
      <c r="AT231" s="223" t="s">
        <v>144</v>
      </c>
      <c r="AU231" s="223" t="s">
        <v>80</v>
      </c>
      <c r="AY231" s="17" t="s">
        <v>142</v>
      </c>
      <c r="BE231" s="224">
        <f>IF(N231="základní",J231,0)</f>
        <v>0</v>
      </c>
      <c r="BF231" s="224">
        <f>IF(N231="snížená",J231,0)</f>
        <v>0</v>
      </c>
      <c r="BG231" s="224">
        <f>IF(N231="zákl. přenesená",J231,0)</f>
        <v>0</v>
      </c>
      <c r="BH231" s="224">
        <f>IF(N231="sníž. přenesená",J231,0)</f>
        <v>0</v>
      </c>
      <c r="BI231" s="224">
        <f>IF(N231="nulová",J231,0)</f>
        <v>0</v>
      </c>
      <c r="BJ231" s="17" t="s">
        <v>78</v>
      </c>
      <c r="BK231" s="224">
        <f>ROUND(I231*H231,2)</f>
        <v>0</v>
      </c>
      <c r="BL231" s="17" t="s">
        <v>149</v>
      </c>
      <c r="BM231" s="223" t="s">
        <v>849</v>
      </c>
    </row>
    <row r="232" spans="1:47" s="2" customFormat="1" ht="12">
      <c r="A232" s="38"/>
      <c r="B232" s="39"/>
      <c r="C232" s="40"/>
      <c r="D232" s="225" t="s">
        <v>151</v>
      </c>
      <c r="E232" s="40"/>
      <c r="F232" s="226" t="s">
        <v>436</v>
      </c>
      <c r="G232" s="40"/>
      <c r="H232" s="40"/>
      <c r="I232" s="227"/>
      <c r="J232" s="40"/>
      <c r="K232" s="40"/>
      <c r="L232" s="44"/>
      <c r="M232" s="228"/>
      <c r="N232" s="229"/>
      <c r="O232" s="84"/>
      <c r="P232" s="84"/>
      <c r="Q232" s="84"/>
      <c r="R232" s="84"/>
      <c r="S232" s="84"/>
      <c r="T232" s="85"/>
      <c r="U232" s="38"/>
      <c r="V232" s="38"/>
      <c r="W232" s="38"/>
      <c r="X232" s="38"/>
      <c r="Y232" s="38"/>
      <c r="Z232" s="38"/>
      <c r="AA232" s="38"/>
      <c r="AB232" s="38"/>
      <c r="AC232" s="38"/>
      <c r="AD232" s="38"/>
      <c r="AE232" s="38"/>
      <c r="AT232" s="17" t="s">
        <v>151</v>
      </c>
      <c r="AU232" s="17" t="s">
        <v>80</v>
      </c>
    </row>
    <row r="233" spans="1:47" s="2" customFormat="1" ht="12">
      <c r="A233" s="38"/>
      <c r="B233" s="39"/>
      <c r="C233" s="40"/>
      <c r="D233" s="225" t="s">
        <v>252</v>
      </c>
      <c r="E233" s="40"/>
      <c r="F233" s="230" t="s">
        <v>437</v>
      </c>
      <c r="G233" s="40"/>
      <c r="H233" s="40"/>
      <c r="I233" s="227"/>
      <c r="J233" s="40"/>
      <c r="K233" s="40"/>
      <c r="L233" s="44"/>
      <c r="M233" s="228"/>
      <c r="N233" s="229"/>
      <c r="O233" s="84"/>
      <c r="P233" s="84"/>
      <c r="Q233" s="84"/>
      <c r="R233" s="84"/>
      <c r="S233" s="84"/>
      <c r="T233" s="85"/>
      <c r="U233" s="38"/>
      <c r="V233" s="38"/>
      <c r="W233" s="38"/>
      <c r="X233" s="38"/>
      <c r="Y233" s="38"/>
      <c r="Z233" s="38"/>
      <c r="AA233" s="38"/>
      <c r="AB233" s="38"/>
      <c r="AC233" s="38"/>
      <c r="AD233" s="38"/>
      <c r="AE233" s="38"/>
      <c r="AT233" s="17" t="s">
        <v>252</v>
      </c>
      <c r="AU233" s="17" t="s">
        <v>80</v>
      </c>
    </row>
    <row r="234" spans="1:51" s="13" customFormat="1" ht="12">
      <c r="A234" s="13"/>
      <c r="B234" s="231"/>
      <c r="C234" s="232"/>
      <c r="D234" s="225" t="s">
        <v>172</v>
      </c>
      <c r="E234" s="233" t="s">
        <v>19</v>
      </c>
      <c r="F234" s="234" t="s">
        <v>850</v>
      </c>
      <c r="G234" s="232"/>
      <c r="H234" s="235">
        <v>5</v>
      </c>
      <c r="I234" s="236"/>
      <c r="J234" s="232"/>
      <c r="K234" s="232"/>
      <c r="L234" s="237"/>
      <c r="M234" s="238"/>
      <c r="N234" s="239"/>
      <c r="O234" s="239"/>
      <c r="P234" s="239"/>
      <c r="Q234" s="239"/>
      <c r="R234" s="239"/>
      <c r="S234" s="239"/>
      <c r="T234" s="240"/>
      <c r="U234" s="13"/>
      <c r="V234" s="13"/>
      <c r="W234" s="13"/>
      <c r="X234" s="13"/>
      <c r="Y234" s="13"/>
      <c r="Z234" s="13"/>
      <c r="AA234" s="13"/>
      <c r="AB234" s="13"/>
      <c r="AC234" s="13"/>
      <c r="AD234" s="13"/>
      <c r="AE234" s="13"/>
      <c r="AT234" s="241" t="s">
        <v>172</v>
      </c>
      <c r="AU234" s="241" t="s">
        <v>80</v>
      </c>
      <c r="AV234" s="13" t="s">
        <v>80</v>
      </c>
      <c r="AW234" s="13" t="s">
        <v>33</v>
      </c>
      <c r="AX234" s="13" t="s">
        <v>78</v>
      </c>
      <c r="AY234" s="241" t="s">
        <v>142</v>
      </c>
    </row>
    <row r="235" spans="1:65" s="2" customFormat="1" ht="14.4" customHeight="1">
      <c r="A235" s="38"/>
      <c r="B235" s="39"/>
      <c r="C235" s="212" t="s">
        <v>389</v>
      </c>
      <c r="D235" s="212" t="s">
        <v>144</v>
      </c>
      <c r="E235" s="213" t="s">
        <v>440</v>
      </c>
      <c r="F235" s="214" t="s">
        <v>441</v>
      </c>
      <c r="G235" s="215" t="s">
        <v>181</v>
      </c>
      <c r="H235" s="216">
        <v>5</v>
      </c>
      <c r="I235" s="217"/>
      <c r="J235" s="218">
        <f>ROUND(I235*H235,2)</f>
        <v>0</v>
      </c>
      <c r="K235" s="214" t="s">
        <v>351</v>
      </c>
      <c r="L235" s="44"/>
      <c r="M235" s="219" t="s">
        <v>19</v>
      </c>
      <c r="N235" s="220" t="s">
        <v>42</v>
      </c>
      <c r="O235" s="84"/>
      <c r="P235" s="221">
        <f>O235*H235</f>
        <v>0</v>
      </c>
      <c r="Q235" s="221">
        <v>0</v>
      </c>
      <c r="R235" s="221">
        <f>Q235*H235</f>
        <v>0</v>
      </c>
      <c r="S235" s="221">
        <v>0</v>
      </c>
      <c r="T235" s="222">
        <f>S235*H235</f>
        <v>0</v>
      </c>
      <c r="U235" s="38"/>
      <c r="V235" s="38"/>
      <c r="W235" s="38"/>
      <c r="X235" s="38"/>
      <c r="Y235" s="38"/>
      <c r="Z235" s="38"/>
      <c r="AA235" s="38"/>
      <c r="AB235" s="38"/>
      <c r="AC235" s="38"/>
      <c r="AD235" s="38"/>
      <c r="AE235" s="38"/>
      <c r="AR235" s="223" t="s">
        <v>149</v>
      </c>
      <c r="AT235" s="223" t="s">
        <v>144</v>
      </c>
      <c r="AU235" s="223" t="s">
        <v>80</v>
      </c>
      <c r="AY235" s="17" t="s">
        <v>142</v>
      </c>
      <c r="BE235" s="224">
        <f>IF(N235="základní",J235,0)</f>
        <v>0</v>
      </c>
      <c r="BF235" s="224">
        <f>IF(N235="snížená",J235,0)</f>
        <v>0</v>
      </c>
      <c r="BG235" s="224">
        <f>IF(N235="zákl. přenesená",J235,0)</f>
        <v>0</v>
      </c>
      <c r="BH235" s="224">
        <f>IF(N235="sníž. přenesená",J235,0)</f>
        <v>0</v>
      </c>
      <c r="BI235" s="224">
        <f>IF(N235="nulová",J235,0)</f>
        <v>0</v>
      </c>
      <c r="BJ235" s="17" t="s">
        <v>78</v>
      </c>
      <c r="BK235" s="224">
        <f>ROUND(I235*H235,2)</f>
        <v>0</v>
      </c>
      <c r="BL235" s="17" t="s">
        <v>149</v>
      </c>
      <c r="BM235" s="223" t="s">
        <v>851</v>
      </c>
    </row>
    <row r="236" spans="1:47" s="2" customFormat="1" ht="12">
      <c r="A236" s="38"/>
      <c r="B236" s="39"/>
      <c r="C236" s="40"/>
      <c r="D236" s="225" t="s">
        <v>151</v>
      </c>
      <c r="E236" s="40"/>
      <c r="F236" s="226" t="s">
        <v>443</v>
      </c>
      <c r="G236" s="40"/>
      <c r="H236" s="40"/>
      <c r="I236" s="227"/>
      <c r="J236" s="40"/>
      <c r="K236" s="40"/>
      <c r="L236" s="44"/>
      <c r="M236" s="228"/>
      <c r="N236" s="229"/>
      <c r="O236" s="84"/>
      <c r="P236" s="84"/>
      <c r="Q236" s="84"/>
      <c r="R236" s="84"/>
      <c r="S236" s="84"/>
      <c r="T236" s="85"/>
      <c r="U236" s="38"/>
      <c r="V236" s="38"/>
      <c r="W236" s="38"/>
      <c r="X236" s="38"/>
      <c r="Y236" s="38"/>
      <c r="Z236" s="38"/>
      <c r="AA236" s="38"/>
      <c r="AB236" s="38"/>
      <c r="AC236" s="38"/>
      <c r="AD236" s="38"/>
      <c r="AE236" s="38"/>
      <c r="AT236" s="17" t="s">
        <v>151</v>
      </c>
      <c r="AU236" s="17" t="s">
        <v>80</v>
      </c>
    </row>
    <row r="237" spans="1:47" s="2" customFormat="1" ht="12">
      <c r="A237" s="38"/>
      <c r="B237" s="39"/>
      <c r="C237" s="40"/>
      <c r="D237" s="225" t="s">
        <v>153</v>
      </c>
      <c r="E237" s="40"/>
      <c r="F237" s="230" t="s">
        <v>444</v>
      </c>
      <c r="G237" s="40"/>
      <c r="H237" s="40"/>
      <c r="I237" s="227"/>
      <c r="J237" s="40"/>
      <c r="K237" s="40"/>
      <c r="L237" s="44"/>
      <c r="M237" s="228"/>
      <c r="N237" s="229"/>
      <c r="O237" s="84"/>
      <c r="P237" s="84"/>
      <c r="Q237" s="84"/>
      <c r="R237" s="84"/>
      <c r="S237" s="84"/>
      <c r="T237" s="85"/>
      <c r="U237" s="38"/>
      <c r="V237" s="38"/>
      <c r="W237" s="38"/>
      <c r="X237" s="38"/>
      <c r="Y237" s="38"/>
      <c r="Z237" s="38"/>
      <c r="AA237" s="38"/>
      <c r="AB237" s="38"/>
      <c r="AC237" s="38"/>
      <c r="AD237" s="38"/>
      <c r="AE237" s="38"/>
      <c r="AT237" s="17" t="s">
        <v>153</v>
      </c>
      <c r="AU237" s="17" t="s">
        <v>80</v>
      </c>
    </row>
    <row r="238" spans="1:51" s="13" customFormat="1" ht="12">
      <c r="A238" s="13"/>
      <c r="B238" s="231"/>
      <c r="C238" s="232"/>
      <c r="D238" s="225" t="s">
        <v>172</v>
      </c>
      <c r="E238" s="233" t="s">
        <v>19</v>
      </c>
      <c r="F238" s="234" t="s">
        <v>850</v>
      </c>
      <c r="G238" s="232"/>
      <c r="H238" s="235">
        <v>5</v>
      </c>
      <c r="I238" s="236"/>
      <c r="J238" s="232"/>
      <c r="K238" s="232"/>
      <c r="L238" s="237"/>
      <c r="M238" s="238"/>
      <c r="N238" s="239"/>
      <c r="O238" s="239"/>
      <c r="P238" s="239"/>
      <c r="Q238" s="239"/>
      <c r="R238" s="239"/>
      <c r="S238" s="239"/>
      <c r="T238" s="240"/>
      <c r="U238" s="13"/>
      <c r="V238" s="13"/>
      <c r="W238" s="13"/>
      <c r="X238" s="13"/>
      <c r="Y238" s="13"/>
      <c r="Z238" s="13"/>
      <c r="AA238" s="13"/>
      <c r="AB238" s="13"/>
      <c r="AC238" s="13"/>
      <c r="AD238" s="13"/>
      <c r="AE238" s="13"/>
      <c r="AT238" s="241" t="s">
        <v>172</v>
      </c>
      <c r="AU238" s="241" t="s">
        <v>80</v>
      </c>
      <c r="AV238" s="13" t="s">
        <v>80</v>
      </c>
      <c r="AW238" s="13" t="s">
        <v>33</v>
      </c>
      <c r="AX238" s="13" t="s">
        <v>78</v>
      </c>
      <c r="AY238" s="241" t="s">
        <v>142</v>
      </c>
    </row>
    <row r="239" spans="1:63" s="12" customFormat="1" ht="22.8" customHeight="1">
      <c r="A239" s="12"/>
      <c r="B239" s="196"/>
      <c r="C239" s="197"/>
      <c r="D239" s="198" t="s">
        <v>70</v>
      </c>
      <c r="E239" s="210" t="s">
        <v>80</v>
      </c>
      <c r="F239" s="210" t="s">
        <v>445</v>
      </c>
      <c r="G239" s="197"/>
      <c r="H239" s="197"/>
      <c r="I239" s="200"/>
      <c r="J239" s="211">
        <f>BK239</f>
        <v>0</v>
      </c>
      <c r="K239" s="197"/>
      <c r="L239" s="202"/>
      <c r="M239" s="203"/>
      <c r="N239" s="204"/>
      <c r="O239" s="204"/>
      <c r="P239" s="205">
        <f>SUM(P240:P247)</f>
        <v>0</v>
      </c>
      <c r="Q239" s="204"/>
      <c r="R239" s="205">
        <f>SUM(R240:R247)</f>
        <v>8.168861289599999</v>
      </c>
      <c r="S239" s="204"/>
      <c r="T239" s="206">
        <f>SUM(T240:T247)</f>
        <v>0</v>
      </c>
      <c r="U239" s="12"/>
      <c r="V239" s="12"/>
      <c r="W239" s="12"/>
      <c r="X239" s="12"/>
      <c r="Y239" s="12"/>
      <c r="Z239" s="12"/>
      <c r="AA239" s="12"/>
      <c r="AB239" s="12"/>
      <c r="AC239" s="12"/>
      <c r="AD239" s="12"/>
      <c r="AE239" s="12"/>
      <c r="AR239" s="207" t="s">
        <v>78</v>
      </c>
      <c r="AT239" s="208" t="s">
        <v>70</v>
      </c>
      <c r="AU239" s="208" t="s">
        <v>78</v>
      </c>
      <c r="AY239" s="207" t="s">
        <v>142</v>
      </c>
      <c r="BK239" s="209">
        <f>SUM(BK240:BK247)</f>
        <v>0</v>
      </c>
    </row>
    <row r="240" spans="1:65" s="2" customFormat="1" ht="24.15" customHeight="1">
      <c r="A240" s="38"/>
      <c r="B240" s="39"/>
      <c r="C240" s="212" t="s">
        <v>395</v>
      </c>
      <c r="D240" s="212" t="s">
        <v>144</v>
      </c>
      <c r="E240" s="213" t="s">
        <v>455</v>
      </c>
      <c r="F240" s="214" t="s">
        <v>456</v>
      </c>
      <c r="G240" s="215" t="s">
        <v>181</v>
      </c>
      <c r="H240" s="216">
        <v>1.152</v>
      </c>
      <c r="I240" s="217"/>
      <c r="J240" s="218">
        <f>ROUND(I240*H240,2)</f>
        <v>0</v>
      </c>
      <c r="K240" s="214" t="s">
        <v>148</v>
      </c>
      <c r="L240" s="44"/>
      <c r="M240" s="219" t="s">
        <v>19</v>
      </c>
      <c r="N240" s="220" t="s">
        <v>42</v>
      </c>
      <c r="O240" s="84"/>
      <c r="P240" s="221">
        <f>O240*H240</f>
        <v>0</v>
      </c>
      <c r="Q240" s="221">
        <v>1.98</v>
      </c>
      <c r="R240" s="221">
        <f>Q240*H240</f>
        <v>2.28096</v>
      </c>
      <c r="S240" s="221">
        <v>0</v>
      </c>
      <c r="T240" s="222">
        <f>S240*H240</f>
        <v>0</v>
      </c>
      <c r="U240" s="38"/>
      <c r="V240" s="38"/>
      <c r="W240" s="38"/>
      <c r="X240" s="38"/>
      <c r="Y240" s="38"/>
      <c r="Z240" s="38"/>
      <c r="AA240" s="38"/>
      <c r="AB240" s="38"/>
      <c r="AC240" s="38"/>
      <c r="AD240" s="38"/>
      <c r="AE240" s="38"/>
      <c r="AR240" s="223" t="s">
        <v>149</v>
      </c>
      <c r="AT240" s="223" t="s">
        <v>144</v>
      </c>
      <c r="AU240" s="223" t="s">
        <v>80</v>
      </c>
      <c r="AY240" s="17" t="s">
        <v>142</v>
      </c>
      <c r="BE240" s="224">
        <f>IF(N240="základní",J240,0)</f>
        <v>0</v>
      </c>
      <c r="BF240" s="224">
        <f>IF(N240="snížená",J240,0)</f>
        <v>0</v>
      </c>
      <c r="BG240" s="224">
        <f>IF(N240="zákl. přenesená",J240,0)</f>
        <v>0</v>
      </c>
      <c r="BH240" s="224">
        <f>IF(N240="sníž. přenesená",J240,0)</f>
        <v>0</v>
      </c>
      <c r="BI240" s="224">
        <f>IF(N240="nulová",J240,0)</f>
        <v>0</v>
      </c>
      <c r="BJ240" s="17" t="s">
        <v>78</v>
      </c>
      <c r="BK240" s="224">
        <f>ROUND(I240*H240,2)</f>
        <v>0</v>
      </c>
      <c r="BL240" s="17" t="s">
        <v>149</v>
      </c>
      <c r="BM240" s="223" t="s">
        <v>852</v>
      </c>
    </row>
    <row r="241" spans="1:47" s="2" customFormat="1" ht="12">
      <c r="A241" s="38"/>
      <c r="B241" s="39"/>
      <c r="C241" s="40"/>
      <c r="D241" s="225" t="s">
        <v>151</v>
      </c>
      <c r="E241" s="40"/>
      <c r="F241" s="226" t="s">
        <v>458</v>
      </c>
      <c r="G241" s="40"/>
      <c r="H241" s="40"/>
      <c r="I241" s="227"/>
      <c r="J241" s="40"/>
      <c r="K241" s="40"/>
      <c r="L241" s="44"/>
      <c r="M241" s="228"/>
      <c r="N241" s="229"/>
      <c r="O241" s="84"/>
      <c r="P241" s="84"/>
      <c r="Q241" s="84"/>
      <c r="R241" s="84"/>
      <c r="S241" s="84"/>
      <c r="T241" s="85"/>
      <c r="U241" s="38"/>
      <c r="V241" s="38"/>
      <c r="W241" s="38"/>
      <c r="X241" s="38"/>
      <c r="Y241" s="38"/>
      <c r="Z241" s="38"/>
      <c r="AA241" s="38"/>
      <c r="AB241" s="38"/>
      <c r="AC241" s="38"/>
      <c r="AD241" s="38"/>
      <c r="AE241" s="38"/>
      <c r="AT241" s="17" t="s">
        <v>151</v>
      </c>
      <c r="AU241" s="17" t="s">
        <v>80</v>
      </c>
    </row>
    <row r="242" spans="1:47" s="2" customFormat="1" ht="12">
      <c r="A242" s="38"/>
      <c r="B242" s="39"/>
      <c r="C242" s="40"/>
      <c r="D242" s="225" t="s">
        <v>153</v>
      </c>
      <c r="E242" s="40"/>
      <c r="F242" s="230" t="s">
        <v>459</v>
      </c>
      <c r="G242" s="40"/>
      <c r="H242" s="40"/>
      <c r="I242" s="227"/>
      <c r="J242" s="40"/>
      <c r="K242" s="40"/>
      <c r="L242" s="44"/>
      <c r="M242" s="228"/>
      <c r="N242" s="229"/>
      <c r="O242" s="84"/>
      <c r="P242" s="84"/>
      <c r="Q242" s="84"/>
      <c r="R242" s="84"/>
      <c r="S242" s="84"/>
      <c r="T242" s="85"/>
      <c r="U242" s="38"/>
      <c r="V242" s="38"/>
      <c r="W242" s="38"/>
      <c r="X242" s="38"/>
      <c r="Y242" s="38"/>
      <c r="Z242" s="38"/>
      <c r="AA242" s="38"/>
      <c r="AB242" s="38"/>
      <c r="AC242" s="38"/>
      <c r="AD242" s="38"/>
      <c r="AE242" s="38"/>
      <c r="AT242" s="17" t="s">
        <v>153</v>
      </c>
      <c r="AU242" s="17" t="s">
        <v>80</v>
      </c>
    </row>
    <row r="243" spans="1:51" s="13" customFormat="1" ht="12">
      <c r="A243" s="13"/>
      <c r="B243" s="231"/>
      <c r="C243" s="232"/>
      <c r="D243" s="225" t="s">
        <v>172</v>
      </c>
      <c r="E243" s="233" t="s">
        <v>19</v>
      </c>
      <c r="F243" s="234" t="s">
        <v>853</v>
      </c>
      <c r="G243" s="232"/>
      <c r="H243" s="235">
        <v>1.152</v>
      </c>
      <c r="I243" s="236"/>
      <c r="J243" s="232"/>
      <c r="K243" s="232"/>
      <c r="L243" s="237"/>
      <c r="M243" s="238"/>
      <c r="N243" s="239"/>
      <c r="O243" s="239"/>
      <c r="P243" s="239"/>
      <c r="Q243" s="239"/>
      <c r="R243" s="239"/>
      <c r="S243" s="239"/>
      <c r="T243" s="240"/>
      <c r="U243" s="13"/>
      <c r="V243" s="13"/>
      <c r="W243" s="13"/>
      <c r="X243" s="13"/>
      <c r="Y243" s="13"/>
      <c r="Z243" s="13"/>
      <c r="AA243" s="13"/>
      <c r="AB243" s="13"/>
      <c r="AC243" s="13"/>
      <c r="AD243" s="13"/>
      <c r="AE243" s="13"/>
      <c r="AT243" s="241" t="s">
        <v>172</v>
      </c>
      <c r="AU243" s="241" t="s">
        <v>80</v>
      </c>
      <c r="AV243" s="13" t="s">
        <v>80</v>
      </c>
      <c r="AW243" s="13" t="s">
        <v>33</v>
      </c>
      <c r="AX243" s="13" t="s">
        <v>78</v>
      </c>
      <c r="AY243" s="241" t="s">
        <v>142</v>
      </c>
    </row>
    <row r="244" spans="1:65" s="2" customFormat="1" ht="14.4" customHeight="1">
      <c r="A244" s="38"/>
      <c r="B244" s="39"/>
      <c r="C244" s="212" t="s">
        <v>400</v>
      </c>
      <c r="D244" s="212" t="s">
        <v>144</v>
      </c>
      <c r="E244" s="213" t="s">
        <v>462</v>
      </c>
      <c r="F244" s="214" t="s">
        <v>463</v>
      </c>
      <c r="G244" s="215" t="s">
        <v>181</v>
      </c>
      <c r="H244" s="216">
        <v>2.4</v>
      </c>
      <c r="I244" s="217"/>
      <c r="J244" s="218">
        <f>ROUND(I244*H244,2)</f>
        <v>0</v>
      </c>
      <c r="K244" s="214" t="s">
        <v>148</v>
      </c>
      <c r="L244" s="44"/>
      <c r="M244" s="219" t="s">
        <v>19</v>
      </c>
      <c r="N244" s="220" t="s">
        <v>42</v>
      </c>
      <c r="O244" s="84"/>
      <c r="P244" s="221">
        <f>O244*H244</f>
        <v>0</v>
      </c>
      <c r="Q244" s="221">
        <v>2.453292204</v>
      </c>
      <c r="R244" s="221">
        <f>Q244*H244</f>
        <v>5.887901289599999</v>
      </c>
      <c r="S244" s="221">
        <v>0</v>
      </c>
      <c r="T244" s="222">
        <f>S244*H244</f>
        <v>0</v>
      </c>
      <c r="U244" s="38"/>
      <c r="V244" s="38"/>
      <c r="W244" s="38"/>
      <c r="X244" s="38"/>
      <c r="Y244" s="38"/>
      <c r="Z244" s="38"/>
      <c r="AA244" s="38"/>
      <c r="AB244" s="38"/>
      <c r="AC244" s="38"/>
      <c r="AD244" s="38"/>
      <c r="AE244" s="38"/>
      <c r="AR244" s="223" t="s">
        <v>149</v>
      </c>
      <c r="AT244" s="223" t="s">
        <v>144</v>
      </c>
      <c r="AU244" s="223" t="s">
        <v>80</v>
      </c>
      <c r="AY244" s="17" t="s">
        <v>142</v>
      </c>
      <c r="BE244" s="224">
        <f>IF(N244="základní",J244,0)</f>
        <v>0</v>
      </c>
      <c r="BF244" s="224">
        <f>IF(N244="snížená",J244,0)</f>
        <v>0</v>
      </c>
      <c r="BG244" s="224">
        <f>IF(N244="zákl. přenesená",J244,0)</f>
        <v>0</v>
      </c>
      <c r="BH244" s="224">
        <f>IF(N244="sníž. přenesená",J244,0)</f>
        <v>0</v>
      </c>
      <c r="BI244" s="224">
        <f>IF(N244="nulová",J244,0)</f>
        <v>0</v>
      </c>
      <c r="BJ244" s="17" t="s">
        <v>78</v>
      </c>
      <c r="BK244" s="224">
        <f>ROUND(I244*H244,2)</f>
        <v>0</v>
      </c>
      <c r="BL244" s="17" t="s">
        <v>149</v>
      </c>
      <c r="BM244" s="223" t="s">
        <v>854</v>
      </c>
    </row>
    <row r="245" spans="1:47" s="2" customFormat="1" ht="12">
      <c r="A245" s="38"/>
      <c r="B245" s="39"/>
      <c r="C245" s="40"/>
      <c r="D245" s="225" t="s">
        <v>151</v>
      </c>
      <c r="E245" s="40"/>
      <c r="F245" s="226" t="s">
        <v>465</v>
      </c>
      <c r="G245" s="40"/>
      <c r="H245" s="40"/>
      <c r="I245" s="227"/>
      <c r="J245" s="40"/>
      <c r="K245" s="40"/>
      <c r="L245" s="44"/>
      <c r="M245" s="228"/>
      <c r="N245" s="229"/>
      <c r="O245" s="84"/>
      <c r="P245" s="84"/>
      <c r="Q245" s="84"/>
      <c r="R245" s="84"/>
      <c r="S245" s="84"/>
      <c r="T245" s="85"/>
      <c r="U245" s="38"/>
      <c r="V245" s="38"/>
      <c r="W245" s="38"/>
      <c r="X245" s="38"/>
      <c r="Y245" s="38"/>
      <c r="Z245" s="38"/>
      <c r="AA245" s="38"/>
      <c r="AB245" s="38"/>
      <c r="AC245" s="38"/>
      <c r="AD245" s="38"/>
      <c r="AE245" s="38"/>
      <c r="AT245" s="17" t="s">
        <v>151</v>
      </c>
      <c r="AU245" s="17" t="s">
        <v>80</v>
      </c>
    </row>
    <row r="246" spans="1:47" s="2" customFormat="1" ht="12">
      <c r="A246" s="38"/>
      <c r="B246" s="39"/>
      <c r="C246" s="40"/>
      <c r="D246" s="225" t="s">
        <v>153</v>
      </c>
      <c r="E246" s="40"/>
      <c r="F246" s="230" t="s">
        <v>466</v>
      </c>
      <c r="G246" s="40"/>
      <c r="H246" s="40"/>
      <c r="I246" s="227"/>
      <c r="J246" s="40"/>
      <c r="K246" s="40"/>
      <c r="L246" s="44"/>
      <c r="M246" s="228"/>
      <c r="N246" s="229"/>
      <c r="O246" s="84"/>
      <c r="P246" s="84"/>
      <c r="Q246" s="84"/>
      <c r="R246" s="84"/>
      <c r="S246" s="84"/>
      <c r="T246" s="85"/>
      <c r="U246" s="38"/>
      <c r="V246" s="38"/>
      <c r="W246" s="38"/>
      <c r="X246" s="38"/>
      <c r="Y246" s="38"/>
      <c r="Z246" s="38"/>
      <c r="AA246" s="38"/>
      <c r="AB246" s="38"/>
      <c r="AC246" s="38"/>
      <c r="AD246" s="38"/>
      <c r="AE246" s="38"/>
      <c r="AT246" s="17" t="s">
        <v>153</v>
      </c>
      <c r="AU246" s="17" t="s">
        <v>80</v>
      </c>
    </row>
    <row r="247" spans="1:51" s="13" customFormat="1" ht="12">
      <c r="A247" s="13"/>
      <c r="B247" s="231"/>
      <c r="C247" s="232"/>
      <c r="D247" s="225" t="s">
        <v>172</v>
      </c>
      <c r="E247" s="233" t="s">
        <v>19</v>
      </c>
      <c r="F247" s="234" t="s">
        <v>855</v>
      </c>
      <c r="G247" s="232"/>
      <c r="H247" s="235">
        <v>2.4</v>
      </c>
      <c r="I247" s="236"/>
      <c r="J247" s="232"/>
      <c r="K247" s="232"/>
      <c r="L247" s="237"/>
      <c r="M247" s="238"/>
      <c r="N247" s="239"/>
      <c r="O247" s="239"/>
      <c r="P247" s="239"/>
      <c r="Q247" s="239"/>
      <c r="R247" s="239"/>
      <c r="S247" s="239"/>
      <c r="T247" s="240"/>
      <c r="U247" s="13"/>
      <c r="V247" s="13"/>
      <c r="W247" s="13"/>
      <c r="X247" s="13"/>
      <c r="Y247" s="13"/>
      <c r="Z247" s="13"/>
      <c r="AA247" s="13"/>
      <c r="AB247" s="13"/>
      <c r="AC247" s="13"/>
      <c r="AD247" s="13"/>
      <c r="AE247" s="13"/>
      <c r="AT247" s="241" t="s">
        <v>172</v>
      </c>
      <c r="AU247" s="241" t="s">
        <v>80</v>
      </c>
      <c r="AV247" s="13" t="s">
        <v>80</v>
      </c>
      <c r="AW247" s="13" t="s">
        <v>33</v>
      </c>
      <c r="AX247" s="13" t="s">
        <v>78</v>
      </c>
      <c r="AY247" s="241" t="s">
        <v>142</v>
      </c>
    </row>
    <row r="248" spans="1:63" s="12" customFormat="1" ht="22.8" customHeight="1">
      <c r="A248" s="12"/>
      <c r="B248" s="196"/>
      <c r="C248" s="197"/>
      <c r="D248" s="198" t="s">
        <v>70</v>
      </c>
      <c r="E248" s="210" t="s">
        <v>161</v>
      </c>
      <c r="F248" s="210" t="s">
        <v>467</v>
      </c>
      <c r="G248" s="197"/>
      <c r="H248" s="197"/>
      <c r="I248" s="200"/>
      <c r="J248" s="211">
        <f>BK248</f>
        <v>0</v>
      </c>
      <c r="K248" s="197"/>
      <c r="L248" s="202"/>
      <c r="M248" s="203"/>
      <c r="N248" s="204"/>
      <c r="O248" s="204"/>
      <c r="P248" s="205">
        <f>SUM(P249:P254)</f>
        <v>0</v>
      </c>
      <c r="Q248" s="204"/>
      <c r="R248" s="205">
        <f>SUM(R249:R254)</f>
        <v>2.921296</v>
      </c>
      <c r="S248" s="204"/>
      <c r="T248" s="206">
        <f>SUM(T249:T254)</f>
        <v>0</v>
      </c>
      <c r="U248" s="12"/>
      <c r="V248" s="12"/>
      <c r="W248" s="12"/>
      <c r="X248" s="12"/>
      <c r="Y248" s="12"/>
      <c r="Z248" s="12"/>
      <c r="AA248" s="12"/>
      <c r="AB248" s="12"/>
      <c r="AC248" s="12"/>
      <c r="AD248" s="12"/>
      <c r="AE248" s="12"/>
      <c r="AR248" s="207" t="s">
        <v>78</v>
      </c>
      <c r="AT248" s="208" t="s">
        <v>70</v>
      </c>
      <c r="AU248" s="208" t="s">
        <v>78</v>
      </c>
      <c r="AY248" s="207" t="s">
        <v>142</v>
      </c>
      <c r="BK248" s="209">
        <f>SUM(BK249:BK254)</f>
        <v>0</v>
      </c>
    </row>
    <row r="249" spans="1:65" s="2" customFormat="1" ht="24.15" customHeight="1">
      <c r="A249" s="38"/>
      <c r="B249" s="39"/>
      <c r="C249" s="212" t="s">
        <v>404</v>
      </c>
      <c r="D249" s="212" t="s">
        <v>144</v>
      </c>
      <c r="E249" s="213" t="s">
        <v>469</v>
      </c>
      <c r="F249" s="214" t="s">
        <v>470</v>
      </c>
      <c r="G249" s="215" t="s">
        <v>471</v>
      </c>
      <c r="H249" s="216">
        <v>280</v>
      </c>
      <c r="I249" s="217"/>
      <c r="J249" s="218">
        <f>ROUND(I249*H249,2)</f>
        <v>0</v>
      </c>
      <c r="K249" s="214" t="s">
        <v>148</v>
      </c>
      <c r="L249" s="44"/>
      <c r="M249" s="219" t="s">
        <v>19</v>
      </c>
      <c r="N249" s="220" t="s">
        <v>42</v>
      </c>
      <c r="O249" s="84"/>
      <c r="P249" s="221">
        <f>O249*H249</f>
        <v>0</v>
      </c>
      <c r="Q249" s="221">
        <v>0.006195</v>
      </c>
      <c r="R249" s="221">
        <f>Q249*H249</f>
        <v>1.7346</v>
      </c>
      <c r="S249" s="221">
        <v>0</v>
      </c>
      <c r="T249" s="222">
        <f>S249*H249</f>
        <v>0</v>
      </c>
      <c r="U249" s="38"/>
      <c r="V249" s="38"/>
      <c r="W249" s="38"/>
      <c r="X249" s="38"/>
      <c r="Y249" s="38"/>
      <c r="Z249" s="38"/>
      <c r="AA249" s="38"/>
      <c r="AB249" s="38"/>
      <c r="AC249" s="38"/>
      <c r="AD249" s="38"/>
      <c r="AE249" s="38"/>
      <c r="AR249" s="223" t="s">
        <v>149</v>
      </c>
      <c r="AT249" s="223" t="s">
        <v>144</v>
      </c>
      <c r="AU249" s="223" t="s">
        <v>80</v>
      </c>
      <c r="AY249" s="17" t="s">
        <v>142</v>
      </c>
      <c r="BE249" s="224">
        <f>IF(N249="základní",J249,0)</f>
        <v>0</v>
      </c>
      <c r="BF249" s="224">
        <f>IF(N249="snížená",J249,0)</f>
        <v>0</v>
      </c>
      <c r="BG249" s="224">
        <f>IF(N249="zákl. přenesená",J249,0)</f>
        <v>0</v>
      </c>
      <c r="BH249" s="224">
        <f>IF(N249="sníž. přenesená",J249,0)</f>
        <v>0</v>
      </c>
      <c r="BI249" s="224">
        <f>IF(N249="nulová",J249,0)</f>
        <v>0</v>
      </c>
      <c r="BJ249" s="17" t="s">
        <v>78</v>
      </c>
      <c r="BK249" s="224">
        <f>ROUND(I249*H249,2)</f>
        <v>0</v>
      </c>
      <c r="BL249" s="17" t="s">
        <v>149</v>
      </c>
      <c r="BM249" s="223" t="s">
        <v>856</v>
      </c>
    </row>
    <row r="250" spans="1:47" s="2" customFormat="1" ht="12">
      <c r="A250" s="38"/>
      <c r="B250" s="39"/>
      <c r="C250" s="40"/>
      <c r="D250" s="225" t="s">
        <v>151</v>
      </c>
      <c r="E250" s="40"/>
      <c r="F250" s="226" t="s">
        <v>473</v>
      </c>
      <c r="G250" s="40"/>
      <c r="H250" s="40"/>
      <c r="I250" s="227"/>
      <c r="J250" s="40"/>
      <c r="K250" s="40"/>
      <c r="L250" s="44"/>
      <c r="M250" s="228"/>
      <c r="N250" s="229"/>
      <c r="O250" s="84"/>
      <c r="P250" s="84"/>
      <c r="Q250" s="84"/>
      <c r="R250" s="84"/>
      <c r="S250" s="84"/>
      <c r="T250" s="85"/>
      <c r="U250" s="38"/>
      <c r="V250" s="38"/>
      <c r="W250" s="38"/>
      <c r="X250" s="38"/>
      <c r="Y250" s="38"/>
      <c r="Z250" s="38"/>
      <c r="AA250" s="38"/>
      <c r="AB250" s="38"/>
      <c r="AC250" s="38"/>
      <c r="AD250" s="38"/>
      <c r="AE250" s="38"/>
      <c r="AT250" s="17" t="s">
        <v>151</v>
      </c>
      <c r="AU250" s="17" t="s">
        <v>80</v>
      </c>
    </row>
    <row r="251" spans="1:47" s="2" customFormat="1" ht="12">
      <c r="A251" s="38"/>
      <c r="B251" s="39"/>
      <c r="C251" s="40"/>
      <c r="D251" s="225" t="s">
        <v>153</v>
      </c>
      <c r="E251" s="40"/>
      <c r="F251" s="230" t="s">
        <v>474</v>
      </c>
      <c r="G251" s="40"/>
      <c r="H251" s="40"/>
      <c r="I251" s="227"/>
      <c r="J251" s="40"/>
      <c r="K251" s="40"/>
      <c r="L251" s="44"/>
      <c r="M251" s="228"/>
      <c r="N251" s="229"/>
      <c r="O251" s="84"/>
      <c r="P251" s="84"/>
      <c r="Q251" s="84"/>
      <c r="R251" s="84"/>
      <c r="S251" s="84"/>
      <c r="T251" s="85"/>
      <c r="U251" s="38"/>
      <c r="V251" s="38"/>
      <c r="W251" s="38"/>
      <c r="X251" s="38"/>
      <c r="Y251" s="38"/>
      <c r="Z251" s="38"/>
      <c r="AA251" s="38"/>
      <c r="AB251" s="38"/>
      <c r="AC251" s="38"/>
      <c r="AD251" s="38"/>
      <c r="AE251" s="38"/>
      <c r="AT251" s="17" t="s">
        <v>153</v>
      </c>
      <c r="AU251" s="17" t="s">
        <v>80</v>
      </c>
    </row>
    <row r="252" spans="1:65" s="2" customFormat="1" ht="14.4" customHeight="1">
      <c r="A252" s="38"/>
      <c r="B252" s="39"/>
      <c r="C252" s="212" t="s">
        <v>410</v>
      </c>
      <c r="D252" s="212" t="s">
        <v>144</v>
      </c>
      <c r="E252" s="213" t="s">
        <v>476</v>
      </c>
      <c r="F252" s="214" t="s">
        <v>477</v>
      </c>
      <c r="G252" s="215" t="s">
        <v>471</v>
      </c>
      <c r="H252" s="216">
        <v>16</v>
      </c>
      <c r="I252" s="217"/>
      <c r="J252" s="218">
        <f>ROUND(I252*H252,2)</f>
        <v>0</v>
      </c>
      <c r="K252" s="214" t="s">
        <v>148</v>
      </c>
      <c r="L252" s="44"/>
      <c r="M252" s="219" t="s">
        <v>19</v>
      </c>
      <c r="N252" s="220" t="s">
        <v>42</v>
      </c>
      <c r="O252" s="84"/>
      <c r="P252" s="221">
        <f>O252*H252</f>
        <v>0</v>
      </c>
      <c r="Q252" s="221">
        <v>0.0741685</v>
      </c>
      <c r="R252" s="221">
        <f>Q252*H252</f>
        <v>1.186696</v>
      </c>
      <c r="S252" s="221">
        <v>0</v>
      </c>
      <c r="T252" s="222">
        <f>S252*H252</f>
        <v>0</v>
      </c>
      <c r="U252" s="38"/>
      <c r="V252" s="38"/>
      <c r="W252" s="38"/>
      <c r="X252" s="38"/>
      <c r="Y252" s="38"/>
      <c r="Z252" s="38"/>
      <c r="AA252" s="38"/>
      <c r="AB252" s="38"/>
      <c r="AC252" s="38"/>
      <c r="AD252" s="38"/>
      <c r="AE252" s="38"/>
      <c r="AR252" s="223" t="s">
        <v>149</v>
      </c>
      <c r="AT252" s="223" t="s">
        <v>144</v>
      </c>
      <c r="AU252" s="223" t="s">
        <v>80</v>
      </c>
      <c r="AY252" s="17" t="s">
        <v>142</v>
      </c>
      <c r="BE252" s="224">
        <f>IF(N252="základní",J252,0)</f>
        <v>0</v>
      </c>
      <c r="BF252" s="224">
        <f>IF(N252="snížená",J252,0)</f>
        <v>0</v>
      </c>
      <c r="BG252" s="224">
        <f>IF(N252="zákl. přenesená",J252,0)</f>
        <v>0</v>
      </c>
      <c r="BH252" s="224">
        <f>IF(N252="sníž. přenesená",J252,0)</f>
        <v>0</v>
      </c>
      <c r="BI252" s="224">
        <f>IF(N252="nulová",J252,0)</f>
        <v>0</v>
      </c>
      <c r="BJ252" s="17" t="s">
        <v>78</v>
      </c>
      <c r="BK252" s="224">
        <f>ROUND(I252*H252,2)</f>
        <v>0</v>
      </c>
      <c r="BL252" s="17" t="s">
        <v>149</v>
      </c>
      <c r="BM252" s="223" t="s">
        <v>857</v>
      </c>
    </row>
    <row r="253" spans="1:47" s="2" customFormat="1" ht="12">
      <c r="A253" s="38"/>
      <c r="B253" s="39"/>
      <c r="C253" s="40"/>
      <c r="D253" s="225" t="s">
        <v>151</v>
      </c>
      <c r="E253" s="40"/>
      <c r="F253" s="226" t="s">
        <v>479</v>
      </c>
      <c r="G253" s="40"/>
      <c r="H253" s="40"/>
      <c r="I253" s="227"/>
      <c r="J253" s="40"/>
      <c r="K253" s="40"/>
      <c r="L253" s="44"/>
      <c r="M253" s="228"/>
      <c r="N253" s="229"/>
      <c r="O253" s="84"/>
      <c r="P253" s="84"/>
      <c r="Q253" s="84"/>
      <c r="R253" s="84"/>
      <c r="S253" s="84"/>
      <c r="T253" s="85"/>
      <c r="U253" s="38"/>
      <c r="V253" s="38"/>
      <c r="W253" s="38"/>
      <c r="X253" s="38"/>
      <c r="Y253" s="38"/>
      <c r="Z253" s="38"/>
      <c r="AA253" s="38"/>
      <c r="AB253" s="38"/>
      <c r="AC253" s="38"/>
      <c r="AD253" s="38"/>
      <c r="AE253" s="38"/>
      <c r="AT253" s="17" t="s">
        <v>151</v>
      </c>
      <c r="AU253" s="17" t="s">
        <v>80</v>
      </c>
    </row>
    <row r="254" spans="1:47" s="2" customFormat="1" ht="12">
      <c r="A254" s="38"/>
      <c r="B254" s="39"/>
      <c r="C254" s="40"/>
      <c r="D254" s="225" t="s">
        <v>153</v>
      </c>
      <c r="E254" s="40"/>
      <c r="F254" s="230" t="s">
        <v>474</v>
      </c>
      <c r="G254" s="40"/>
      <c r="H254" s="40"/>
      <c r="I254" s="227"/>
      <c r="J254" s="40"/>
      <c r="K254" s="40"/>
      <c r="L254" s="44"/>
      <c r="M254" s="228"/>
      <c r="N254" s="229"/>
      <c r="O254" s="84"/>
      <c r="P254" s="84"/>
      <c r="Q254" s="84"/>
      <c r="R254" s="84"/>
      <c r="S254" s="84"/>
      <c r="T254" s="85"/>
      <c r="U254" s="38"/>
      <c r="V254" s="38"/>
      <c r="W254" s="38"/>
      <c r="X254" s="38"/>
      <c r="Y254" s="38"/>
      <c r="Z254" s="38"/>
      <c r="AA254" s="38"/>
      <c r="AB254" s="38"/>
      <c r="AC254" s="38"/>
      <c r="AD254" s="38"/>
      <c r="AE254" s="38"/>
      <c r="AT254" s="17" t="s">
        <v>153</v>
      </c>
      <c r="AU254" s="17" t="s">
        <v>80</v>
      </c>
    </row>
    <row r="255" spans="1:63" s="12" customFormat="1" ht="22.8" customHeight="1">
      <c r="A255" s="12"/>
      <c r="B255" s="196"/>
      <c r="C255" s="197"/>
      <c r="D255" s="198" t="s">
        <v>70</v>
      </c>
      <c r="E255" s="210" t="s">
        <v>178</v>
      </c>
      <c r="F255" s="210" t="s">
        <v>487</v>
      </c>
      <c r="G255" s="197"/>
      <c r="H255" s="197"/>
      <c r="I255" s="200"/>
      <c r="J255" s="211">
        <f>BK255</f>
        <v>0</v>
      </c>
      <c r="K255" s="197"/>
      <c r="L255" s="202"/>
      <c r="M255" s="203"/>
      <c r="N255" s="204"/>
      <c r="O255" s="204"/>
      <c r="P255" s="205">
        <f>SUM(P256:P290)</f>
        <v>0</v>
      </c>
      <c r="Q255" s="204"/>
      <c r="R255" s="205">
        <f>SUM(R256:R290)</f>
        <v>621.155835</v>
      </c>
      <c r="S255" s="204"/>
      <c r="T255" s="206">
        <f>SUM(T256:T290)</f>
        <v>0</v>
      </c>
      <c r="U255" s="12"/>
      <c r="V255" s="12"/>
      <c r="W255" s="12"/>
      <c r="X255" s="12"/>
      <c r="Y255" s="12"/>
      <c r="Z255" s="12"/>
      <c r="AA255" s="12"/>
      <c r="AB255" s="12"/>
      <c r="AC255" s="12"/>
      <c r="AD255" s="12"/>
      <c r="AE255" s="12"/>
      <c r="AR255" s="207" t="s">
        <v>78</v>
      </c>
      <c r="AT255" s="208" t="s">
        <v>70</v>
      </c>
      <c r="AU255" s="208" t="s">
        <v>78</v>
      </c>
      <c r="AY255" s="207" t="s">
        <v>142</v>
      </c>
      <c r="BK255" s="209">
        <f>SUM(BK256:BK290)</f>
        <v>0</v>
      </c>
    </row>
    <row r="256" spans="1:65" s="2" customFormat="1" ht="14.4" customHeight="1">
      <c r="A256" s="38"/>
      <c r="B256" s="39"/>
      <c r="C256" s="253" t="s">
        <v>415</v>
      </c>
      <c r="D256" s="253" t="s">
        <v>275</v>
      </c>
      <c r="E256" s="254" t="s">
        <v>489</v>
      </c>
      <c r="F256" s="255" t="s">
        <v>490</v>
      </c>
      <c r="G256" s="256" t="s">
        <v>248</v>
      </c>
      <c r="H256" s="257">
        <v>4.83</v>
      </c>
      <c r="I256" s="258"/>
      <c r="J256" s="259">
        <f>ROUND(I256*H256,2)</f>
        <v>0</v>
      </c>
      <c r="K256" s="255" t="s">
        <v>148</v>
      </c>
      <c r="L256" s="260"/>
      <c r="M256" s="261" t="s">
        <v>19</v>
      </c>
      <c r="N256" s="262" t="s">
        <v>42</v>
      </c>
      <c r="O256" s="84"/>
      <c r="P256" s="221">
        <f>O256*H256</f>
        <v>0</v>
      </c>
      <c r="Q256" s="221">
        <v>1</v>
      </c>
      <c r="R256" s="221">
        <f>Q256*H256</f>
        <v>4.83</v>
      </c>
      <c r="S256" s="221">
        <v>0</v>
      </c>
      <c r="T256" s="222">
        <f>S256*H256</f>
        <v>0</v>
      </c>
      <c r="U256" s="38"/>
      <c r="V256" s="38"/>
      <c r="W256" s="38"/>
      <c r="X256" s="38"/>
      <c r="Y256" s="38"/>
      <c r="Z256" s="38"/>
      <c r="AA256" s="38"/>
      <c r="AB256" s="38"/>
      <c r="AC256" s="38"/>
      <c r="AD256" s="38"/>
      <c r="AE256" s="38"/>
      <c r="AR256" s="223" t="s">
        <v>201</v>
      </c>
      <c r="AT256" s="223" t="s">
        <v>275</v>
      </c>
      <c r="AU256" s="223" t="s">
        <v>80</v>
      </c>
      <c r="AY256" s="17" t="s">
        <v>142</v>
      </c>
      <c r="BE256" s="224">
        <f>IF(N256="základní",J256,0)</f>
        <v>0</v>
      </c>
      <c r="BF256" s="224">
        <f>IF(N256="snížená",J256,0)</f>
        <v>0</v>
      </c>
      <c r="BG256" s="224">
        <f>IF(N256="zákl. přenesená",J256,0)</f>
        <v>0</v>
      </c>
      <c r="BH256" s="224">
        <f>IF(N256="sníž. přenesená",J256,0)</f>
        <v>0</v>
      </c>
      <c r="BI256" s="224">
        <f>IF(N256="nulová",J256,0)</f>
        <v>0</v>
      </c>
      <c r="BJ256" s="17" t="s">
        <v>78</v>
      </c>
      <c r="BK256" s="224">
        <f>ROUND(I256*H256,2)</f>
        <v>0</v>
      </c>
      <c r="BL256" s="17" t="s">
        <v>149</v>
      </c>
      <c r="BM256" s="223" t="s">
        <v>858</v>
      </c>
    </row>
    <row r="257" spans="1:47" s="2" customFormat="1" ht="12">
      <c r="A257" s="38"/>
      <c r="B257" s="39"/>
      <c r="C257" s="40"/>
      <c r="D257" s="225" t="s">
        <v>151</v>
      </c>
      <c r="E257" s="40"/>
      <c r="F257" s="226" t="s">
        <v>490</v>
      </c>
      <c r="G257" s="40"/>
      <c r="H257" s="40"/>
      <c r="I257" s="227"/>
      <c r="J257" s="40"/>
      <c r="K257" s="40"/>
      <c r="L257" s="44"/>
      <c r="M257" s="228"/>
      <c r="N257" s="229"/>
      <c r="O257" s="84"/>
      <c r="P257" s="84"/>
      <c r="Q257" s="84"/>
      <c r="R257" s="84"/>
      <c r="S257" s="84"/>
      <c r="T257" s="85"/>
      <c r="U257" s="38"/>
      <c r="V257" s="38"/>
      <c r="W257" s="38"/>
      <c r="X257" s="38"/>
      <c r="Y257" s="38"/>
      <c r="Z257" s="38"/>
      <c r="AA257" s="38"/>
      <c r="AB257" s="38"/>
      <c r="AC257" s="38"/>
      <c r="AD257" s="38"/>
      <c r="AE257" s="38"/>
      <c r="AT257" s="17" t="s">
        <v>151</v>
      </c>
      <c r="AU257" s="17" t="s">
        <v>80</v>
      </c>
    </row>
    <row r="258" spans="1:47" s="2" customFormat="1" ht="12">
      <c r="A258" s="38"/>
      <c r="B258" s="39"/>
      <c r="C258" s="40"/>
      <c r="D258" s="225" t="s">
        <v>252</v>
      </c>
      <c r="E258" s="40"/>
      <c r="F258" s="230" t="s">
        <v>492</v>
      </c>
      <c r="G258" s="40"/>
      <c r="H258" s="40"/>
      <c r="I258" s="227"/>
      <c r="J258" s="40"/>
      <c r="K258" s="40"/>
      <c r="L258" s="44"/>
      <c r="M258" s="228"/>
      <c r="N258" s="229"/>
      <c r="O258" s="84"/>
      <c r="P258" s="84"/>
      <c r="Q258" s="84"/>
      <c r="R258" s="84"/>
      <c r="S258" s="84"/>
      <c r="T258" s="85"/>
      <c r="U258" s="38"/>
      <c r="V258" s="38"/>
      <c r="W258" s="38"/>
      <c r="X258" s="38"/>
      <c r="Y258" s="38"/>
      <c r="Z258" s="38"/>
      <c r="AA258" s="38"/>
      <c r="AB258" s="38"/>
      <c r="AC258" s="38"/>
      <c r="AD258" s="38"/>
      <c r="AE258" s="38"/>
      <c r="AT258" s="17" t="s">
        <v>252</v>
      </c>
      <c r="AU258" s="17" t="s">
        <v>80</v>
      </c>
    </row>
    <row r="259" spans="1:51" s="13" customFormat="1" ht="12">
      <c r="A259" s="13"/>
      <c r="B259" s="231"/>
      <c r="C259" s="232"/>
      <c r="D259" s="225" t="s">
        <v>172</v>
      </c>
      <c r="E259" s="233" t="s">
        <v>19</v>
      </c>
      <c r="F259" s="234" t="s">
        <v>859</v>
      </c>
      <c r="G259" s="232"/>
      <c r="H259" s="235">
        <v>4.83</v>
      </c>
      <c r="I259" s="236"/>
      <c r="J259" s="232"/>
      <c r="K259" s="232"/>
      <c r="L259" s="237"/>
      <c r="M259" s="238"/>
      <c r="N259" s="239"/>
      <c r="O259" s="239"/>
      <c r="P259" s="239"/>
      <c r="Q259" s="239"/>
      <c r="R259" s="239"/>
      <c r="S259" s="239"/>
      <c r="T259" s="240"/>
      <c r="U259" s="13"/>
      <c r="V259" s="13"/>
      <c r="W259" s="13"/>
      <c r="X259" s="13"/>
      <c r="Y259" s="13"/>
      <c r="Z259" s="13"/>
      <c r="AA259" s="13"/>
      <c r="AB259" s="13"/>
      <c r="AC259" s="13"/>
      <c r="AD259" s="13"/>
      <c r="AE259" s="13"/>
      <c r="AT259" s="241" t="s">
        <v>172</v>
      </c>
      <c r="AU259" s="241" t="s">
        <v>80</v>
      </c>
      <c r="AV259" s="13" t="s">
        <v>80</v>
      </c>
      <c r="AW259" s="13" t="s">
        <v>33</v>
      </c>
      <c r="AX259" s="13" t="s">
        <v>78</v>
      </c>
      <c r="AY259" s="241" t="s">
        <v>142</v>
      </c>
    </row>
    <row r="260" spans="1:65" s="2" customFormat="1" ht="37.8" customHeight="1">
      <c r="A260" s="38"/>
      <c r="B260" s="39"/>
      <c r="C260" s="212" t="s">
        <v>422</v>
      </c>
      <c r="D260" s="212" t="s">
        <v>144</v>
      </c>
      <c r="E260" s="213" t="s">
        <v>495</v>
      </c>
      <c r="F260" s="214" t="s">
        <v>496</v>
      </c>
      <c r="G260" s="215" t="s">
        <v>147</v>
      </c>
      <c r="H260" s="216">
        <v>575</v>
      </c>
      <c r="I260" s="217"/>
      <c r="J260" s="218">
        <f>ROUND(I260*H260,2)</f>
        <v>0</v>
      </c>
      <c r="K260" s="214" t="s">
        <v>148</v>
      </c>
      <c r="L260" s="44"/>
      <c r="M260" s="219" t="s">
        <v>19</v>
      </c>
      <c r="N260" s="220" t="s">
        <v>42</v>
      </c>
      <c r="O260" s="84"/>
      <c r="P260" s="221">
        <f>O260*H260</f>
        <v>0</v>
      </c>
      <c r="Q260" s="221">
        <v>0</v>
      </c>
      <c r="R260" s="221">
        <f>Q260*H260</f>
        <v>0</v>
      </c>
      <c r="S260" s="221">
        <v>0</v>
      </c>
      <c r="T260" s="222">
        <f>S260*H260</f>
        <v>0</v>
      </c>
      <c r="U260" s="38"/>
      <c r="V260" s="38"/>
      <c r="W260" s="38"/>
      <c r="X260" s="38"/>
      <c r="Y260" s="38"/>
      <c r="Z260" s="38"/>
      <c r="AA260" s="38"/>
      <c r="AB260" s="38"/>
      <c r="AC260" s="38"/>
      <c r="AD260" s="38"/>
      <c r="AE260" s="38"/>
      <c r="AR260" s="223" t="s">
        <v>149</v>
      </c>
      <c r="AT260" s="223" t="s">
        <v>144</v>
      </c>
      <c r="AU260" s="223" t="s">
        <v>80</v>
      </c>
      <c r="AY260" s="17" t="s">
        <v>142</v>
      </c>
      <c r="BE260" s="224">
        <f>IF(N260="základní",J260,0)</f>
        <v>0</v>
      </c>
      <c r="BF260" s="224">
        <f>IF(N260="snížená",J260,0)</f>
        <v>0</v>
      </c>
      <c r="BG260" s="224">
        <f>IF(N260="zákl. přenesená",J260,0)</f>
        <v>0</v>
      </c>
      <c r="BH260" s="224">
        <f>IF(N260="sníž. přenesená",J260,0)</f>
        <v>0</v>
      </c>
      <c r="BI260" s="224">
        <f>IF(N260="nulová",J260,0)</f>
        <v>0</v>
      </c>
      <c r="BJ260" s="17" t="s">
        <v>78</v>
      </c>
      <c r="BK260" s="224">
        <f>ROUND(I260*H260,2)</f>
        <v>0</v>
      </c>
      <c r="BL260" s="17" t="s">
        <v>149</v>
      </c>
      <c r="BM260" s="223" t="s">
        <v>860</v>
      </c>
    </row>
    <row r="261" spans="1:47" s="2" customFormat="1" ht="12">
      <c r="A261" s="38"/>
      <c r="B261" s="39"/>
      <c r="C261" s="40"/>
      <c r="D261" s="225" t="s">
        <v>151</v>
      </c>
      <c r="E261" s="40"/>
      <c r="F261" s="226" t="s">
        <v>498</v>
      </c>
      <c r="G261" s="40"/>
      <c r="H261" s="40"/>
      <c r="I261" s="227"/>
      <c r="J261" s="40"/>
      <c r="K261" s="40"/>
      <c r="L261" s="44"/>
      <c r="M261" s="228"/>
      <c r="N261" s="229"/>
      <c r="O261" s="84"/>
      <c r="P261" s="84"/>
      <c r="Q261" s="84"/>
      <c r="R261" s="84"/>
      <c r="S261" s="84"/>
      <c r="T261" s="85"/>
      <c r="U261" s="38"/>
      <c r="V261" s="38"/>
      <c r="W261" s="38"/>
      <c r="X261" s="38"/>
      <c r="Y261" s="38"/>
      <c r="Z261" s="38"/>
      <c r="AA261" s="38"/>
      <c r="AB261" s="38"/>
      <c r="AC261" s="38"/>
      <c r="AD261" s="38"/>
      <c r="AE261" s="38"/>
      <c r="AT261" s="17" t="s">
        <v>151</v>
      </c>
      <c r="AU261" s="17" t="s">
        <v>80</v>
      </c>
    </row>
    <row r="262" spans="1:47" s="2" customFormat="1" ht="12">
      <c r="A262" s="38"/>
      <c r="B262" s="39"/>
      <c r="C262" s="40"/>
      <c r="D262" s="225" t="s">
        <v>153</v>
      </c>
      <c r="E262" s="40"/>
      <c r="F262" s="230" t="s">
        <v>499</v>
      </c>
      <c r="G262" s="40"/>
      <c r="H262" s="40"/>
      <c r="I262" s="227"/>
      <c r="J262" s="40"/>
      <c r="K262" s="40"/>
      <c r="L262" s="44"/>
      <c r="M262" s="228"/>
      <c r="N262" s="229"/>
      <c r="O262" s="84"/>
      <c r="P262" s="84"/>
      <c r="Q262" s="84"/>
      <c r="R262" s="84"/>
      <c r="S262" s="84"/>
      <c r="T262" s="85"/>
      <c r="U262" s="38"/>
      <c r="V262" s="38"/>
      <c r="W262" s="38"/>
      <c r="X262" s="38"/>
      <c r="Y262" s="38"/>
      <c r="Z262" s="38"/>
      <c r="AA262" s="38"/>
      <c r="AB262" s="38"/>
      <c r="AC262" s="38"/>
      <c r="AD262" s="38"/>
      <c r="AE262" s="38"/>
      <c r="AT262" s="17" t="s">
        <v>153</v>
      </c>
      <c r="AU262" s="17" t="s">
        <v>80</v>
      </c>
    </row>
    <row r="263" spans="1:51" s="13" customFormat="1" ht="12">
      <c r="A263" s="13"/>
      <c r="B263" s="231"/>
      <c r="C263" s="232"/>
      <c r="D263" s="225" t="s">
        <v>172</v>
      </c>
      <c r="E263" s="233" t="s">
        <v>19</v>
      </c>
      <c r="F263" s="234" t="s">
        <v>861</v>
      </c>
      <c r="G263" s="232"/>
      <c r="H263" s="235">
        <v>575</v>
      </c>
      <c r="I263" s="236"/>
      <c r="J263" s="232"/>
      <c r="K263" s="232"/>
      <c r="L263" s="237"/>
      <c r="M263" s="238"/>
      <c r="N263" s="239"/>
      <c r="O263" s="239"/>
      <c r="P263" s="239"/>
      <c r="Q263" s="239"/>
      <c r="R263" s="239"/>
      <c r="S263" s="239"/>
      <c r="T263" s="240"/>
      <c r="U263" s="13"/>
      <c r="V263" s="13"/>
      <c r="W263" s="13"/>
      <c r="X263" s="13"/>
      <c r="Y263" s="13"/>
      <c r="Z263" s="13"/>
      <c r="AA263" s="13"/>
      <c r="AB263" s="13"/>
      <c r="AC263" s="13"/>
      <c r="AD263" s="13"/>
      <c r="AE263" s="13"/>
      <c r="AT263" s="241" t="s">
        <v>172</v>
      </c>
      <c r="AU263" s="241" t="s">
        <v>80</v>
      </c>
      <c r="AV263" s="13" t="s">
        <v>80</v>
      </c>
      <c r="AW263" s="13" t="s">
        <v>33</v>
      </c>
      <c r="AX263" s="13" t="s">
        <v>78</v>
      </c>
      <c r="AY263" s="241" t="s">
        <v>142</v>
      </c>
    </row>
    <row r="264" spans="1:65" s="2" customFormat="1" ht="14.4" customHeight="1">
      <c r="A264" s="38"/>
      <c r="B264" s="39"/>
      <c r="C264" s="212" t="s">
        <v>429</v>
      </c>
      <c r="D264" s="212" t="s">
        <v>144</v>
      </c>
      <c r="E264" s="213" t="s">
        <v>501</v>
      </c>
      <c r="F264" s="214" t="s">
        <v>502</v>
      </c>
      <c r="G264" s="215" t="s">
        <v>147</v>
      </c>
      <c r="H264" s="216">
        <v>460</v>
      </c>
      <c r="I264" s="217"/>
      <c r="J264" s="218">
        <f>ROUND(I264*H264,2)</f>
        <v>0</v>
      </c>
      <c r="K264" s="214" t="s">
        <v>148</v>
      </c>
      <c r="L264" s="44"/>
      <c r="M264" s="219" t="s">
        <v>19</v>
      </c>
      <c r="N264" s="220" t="s">
        <v>42</v>
      </c>
      <c r="O264" s="84"/>
      <c r="P264" s="221">
        <f>O264*H264</f>
        <v>0</v>
      </c>
      <c r="Q264" s="221">
        <v>0.345</v>
      </c>
      <c r="R264" s="221">
        <f>Q264*H264</f>
        <v>158.7</v>
      </c>
      <c r="S264" s="221">
        <v>0</v>
      </c>
      <c r="T264" s="222">
        <f>S264*H264</f>
        <v>0</v>
      </c>
      <c r="U264" s="38"/>
      <c r="V264" s="38"/>
      <c r="W264" s="38"/>
      <c r="X264" s="38"/>
      <c r="Y264" s="38"/>
      <c r="Z264" s="38"/>
      <c r="AA264" s="38"/>
      <c r="AB264" s="38"/>
      <c r="AC264" s="38"/>
      <c r="AD264" s="38"/>
      <c r="AE264" s="38"/>
      <c r="AR264" s="223" t="s">
        <v>149</v>
      </c>
      <c r="AT264" s="223" t="s">
        <v>144</v>
      </c>
      <c r="AU264" s="223" t="s">
        <v>80</v>
      </c>
      <c r="AY264" s="17" t="s">
        <v>142</v>
      </c>
      <c r="BE264" s="224">
        <f>IF(N264="základní",J264,0)</f>
        <v>0</v>
      </c>
      <c r="BF264" s="224">
        <f>IF(N264="snížená",J264,0)</f>
        <v>0</v>
      </c>
      <c r="BG264" s="224">
        <f>IF(N264="zákl. přenesená",J264,0)</f>
        <v>0</v>
      </c>
      <c r="BH264" s="224">
        <f>IF(N264="sníž. přenesená",J264,0)</f>
        <v>0</v>
      </c>
      <c r="BI264" s="224">
        <f>IF(N264="nulová",J264,0)</f>
        <v>0</v>
      </c>
      <c r="BJ264" s="17" t="s">
        <v>78</v>
      </c>
      <c r="BK264" s="224">
        <f>ROUND(I264*H264,2)</f>
        <v>0</v>
      </c>
      <c r="BL264" s="17" t="s">
        <v>149</v>
      </c>
      <c r="BM264" s="223" t="s">
        <v>862</v>
      </c>
    </row>
    <row r="265" spans="1:47" s="2" customFormat="1" ht="12">
      <c r="A265" s="38"/>
      <c r="B265" s="39"/>
      <c r="C265" s="40"/>
      <c r="D265" s="225" t="s">
        <v>151</v>
      </c>
      <c r="E265" s="40"/>
      <c r="F265" s="226" t="s">
        <v>504</v>
      </c>
      <c r="G265" s="40"/>
      <c r="H265" s="40"/>
      <c r="I265" s="227"/>
      <c r="J265" s="40"/>
      <c r="K265" s="40"/>
      <c r="L265" s="44"/>
      <c r="M265" s="228"/>
      <c r="N265" s="229"/>
      <c r="O265" s="84"/>
      <c r="P265" s="84"/>
      <c r="Q265" s="84"/>
      <c r="R265" s="84"/>
      <c r="S265" s="84"/>
      <c r="T265" s="85"/>
      <c r="U265" s="38"/>
      <c r="V265" s="38"/>
      <c r="W265" s="38"/>
      <c r="X265" s="38"/>
      <c r="Y265" s="38"/>
      <c r="Z265" s="38"/>
      <c r="AA265" s="38"/>
      <c r="AB265" s="38"/>
      <c r="AC265" s="38"/>
      <c r="AD265" s="38"/>
      <c r="AE265" s="38"/>
      <c r="AT265" s="17" t="s">
        <v>151</v>
      </c>
      <c r="AU265" s="17" t="s">
        <v>80</v>
      </c>
    </row>
    <row r="266" spans="1:51" s="13" customFormat="1" ht="12">
      <c r="A266" s="13"/>
      <c r="B266" s="231"/>
      <c r="C266" s="232"/>
      <c r="D266" s="225" t="s">
        <v>172</v>
      </c>
      <c r="E266" s="233" t="s">
        <v>19</v>
      </c>
      <c r="F266" s="234" t="s">
        <v>863</v>
      </c>
      <c r="G266" s="232"/>
      <c r="H266" s="235">
        <v>460</v>
      </c>
      <c r="I266" s="236"/>
      <c r="J266" s="232"/>
      <c r="K266" s="232"/>
      <c r="L266" s="237"/>
      <c r="M266" s="238"/>
      <c r="N266" s="239"/>
      <c r="O266" s="239"/>
      <c r="P266" s="239"/>
      <c r="Q266" s="239"/>
      <c r="R266" s="239"/>
      <c r="S266" s="239"/>
      <c r="T266" s="240"/>
      <c r="U266" s="13"/>
      <c r="V266" s="13"/>
      <c r="W266" s="13"/>
      <c r="X266" s="13"/>
      <c r="Y266" s="13"/>
      <c r="Z266" s="13"/>
      <c r="AA266" s="13"/>
      <c r="AB266" s="13"/>
      <c r="AC266" s="13"/>
      <c r="AD266" s="13"/>
      <c r="AE266" s="13"/>
      <c r="AT266" s="241" t="s">
        <v>172</v>
      </c>
      <c r="AU266" s="241" t="s">
        <v>80</v>
      </c>
      <c r="AV266" s="13" t="s">
        <v>80</v>
      </c>
      <c r="AW266" s="13" t="s">
        <v>33</v>
      </c>
      <c r="AX266" s="13" t="s">
        <v>78</v>
      </c>
      <c r="AY266" s="241" t="s">
        <v>142</v>
      </c>
    </row>
    <row r="267" spans="1:65" s="2" customFormat="1" ht="14.4" customHeight="1">
      <c r="A267" s="38"/>
      <c r="B267" s="39"/>
      <c r="C267" s="212" t="s">
        <v>432</v>
      </c>
      <c r="D267" s="212" t="s">
        <v>144</v>
      </c>
      <c r="E267" s="213" t="s">
        <v>507</v>
      </c>
      <c r="F267" s="214" t="s">
        <v>508</v>
      </c>
      <c r="G267" s="215" t="s">
        <v>147</v>
      </c>
      <c r="H267" s="216">
        <v>635</v>
      </c>
      <c r="I267" s="217"/>
      <c r="J267" s="218">
        <f>ROUND(I267*H267,2)</f>
        <v>0</v>
      </c>
      <c r="K267" s="214" t="s">
        <v>148</v>
      </c>
      <c r="L267" s="44"/>
      <c r="M267" s="219" t="s">
        <v>19</v>
      </c>
      <c r="N267" s="220" t="s">
        <v>42</v>
      </c>
      <c r="O267" s="84"/>
      <c r="P267" s="221">
        <f>O267*H267</f>
        <v>0</v>
      </c>
      <c r="Q267" s="221">
        <v>0.46</v>
      </c>
      <c r="R267" s="221">
        <f>Q267*H267</f>
        <v>292.1</v>
      </c>
      <c r="S267" s="221">
        <v>0</v>
      </c>
      <c r="T267" s="222">
        <f>S267*H267</f>
        <v>0</v>
      </c>
      <c r="U267" s="38"/>
      <c r="V267" s="38"/>
      <c r="W267" s="38"/>
      <c r="X267" s="38"/>
      <c r="Y267" s="38"/>
      <c r="Z267" s="38"/>
      <c r="AA267" s="38"/>
      <c r="AB267" s="38"/>
      <c r="AC267" s="38"/>
      <c r="AD267" s="38"/>
      <c r="AE267" s="38"/>
      <c r="AR267" s="223" t="s">
        <v>149</v>
      </c>
      <c r="AT267" s="223" t="s">
        <v>144</v>
      </c>
      <c r="AU267" s="223" t="s">
        <v>80</v>
      </c>
      <c r="AY267" s="17" t="s">
        <v>142</v>
      </c>
      <c r="BE267" s="224">
        <f>IF(N267="základní",J267,0)</f>
        <v>0</v>
      </c>
      <c r="BF267" s="224">
        <f>IF(N267="snížená",J267,0)</f>
        <v>0</v>
      </c>
      <c r="BG267" s="224">
        <f>IF(N267="zákl. přenesená",J267,0)</f>
        <v>0</v>
      </c>
      <c r="BH267" s="224">
        <f>IF(N267="sníž. přenesená",J267,0)</f>
        <v>0</v>
      </c>
      <c r="BI267" s="224">
        <f>IF(N267="nulová",J267,0)</f>
        <v>0</v>
      </c>
      <c r="BJ267" s="17" t="s">
        <v>78</v>
      </c>
      <c r="BK267" s="224">
        <f>ROUND(I267*H267,2)</f>
        <v>0</v>
      </c>
      <c r="BL267" s="17" t="s">
        <v>149</v>
      </c>
      <c r="BM267" s="223" t="s">
        <v>864</v>
      </c>
    </row>
    <row r="268" spans="1:47" s="2" customFormat="1" ht="12">
      <c r="A268" s="38"/>
      <c r="B268" s="39"/>
      <c r="C268" s="40"/>
      <c r="D268" s="225" t="s">
        <v>151</v>
      </c>
      <c r="E268" s="40"/>
      <c r="F268" s="226" t="s">
        <v>510</v>
      </c>
      <c r="G268" s="40"/>
      <c r="H268" s="40"/>
      <c r="I268" s="227"/>
      <c r="J268" s="40"/>
      <c r="K268" s="40"/>
      <c r="L268" s="44"/>
      <c r="M268" s="228"/>
      <c r="N268" s="229"/>
      <c r="O268" s="84"/>
      <c r="P268" s="84"/>
      <c r="Q268" s="84"/>
      <c r="R268" s="84"/>
      <c r="S268" s="84"/>
      <c r="T268" s="85"/>
      <c r="U268" s="38"/>
      <c r="V268" s="38"/>
      <c r="W268" s="38"/>
      <c r="X268" s="38"/>
      <c r="Y268" s="38"/>
      <c r="Z268" s="38"/>
      <c r="AA268" s="38"/>
      <c r="AB268" s="38"/>
      <c r="AC268" s="38"/>
      <c r="AD268" s="38"/>
      <c r="AE268" s="38"/>
      <c r="AT268" s="17" t="s">
        <v>151</v>
      </c>
      <c r="AU268" s="17" t="s">
        <v>80</v>
      </c>
    </row>
    <row r="269" spans="1:51" s="13" customFormat="1" ht="12">
      <c r="A269" s="13"/>
      <c r="B269" s="231"/>
      <c r="C269" s="232"/>
      <c r="D269" s="225" t="s">
        <v>172</v>
      </c>
      <c r="E269" s="233" t="s">
        <v>19</v>
      </c>
      <c r="F269" s="234" t="s">
        <v>865</v>
      </c>
      <c r="G269" s="232"/>
      <c r="H269" s="235">
        <v>635</v>
      </c>
      <c r="I269" s="236"/>
      <c r="J269" s="232"/>
      <c r="K269" s="232"/>
      <c r="L269" s="237"/>
      <c r="M269" s="238"/>
      <c r="N269" s="239"/>
      <c r="O269" s="239"/>
      <c r="P269" s="239"/>
      <c r="Q269" s="239"/>
      <c r="R269" s="239"/>
      <c r="S269" s="239"/>
      <c r="T269" s="240"/>
      <c r="U269" s="13"/>
      <c r="V269" s="13"/>
      <c r="W269" s="13"/>
      <c r="X269" s="13"/>
      <c r="Y269" s="13"/>
      <c r="Z269" s="13"/>
      <c r="AA269" s="13"/>
      <c r="AB269" s="13"/>
      <c r="AC269" s="13"/>
      <c r="AD269" s="13"/>
      <c r="AE269" s="13"/>
      <c r="AT269" s="241" t="s">
        <v>172</v>
      </c>
      <c r="AU269" s="241" t="s">
        <v>80</v>
      </c>
      <c r="AV269" s="13" t="s">
        <v>80</v>
      </c>
      <c r="AW269" s="13" t="s">
        <v>33</v>
      </c>
      <c r="AX269" s="13" t="s">
        <v>78</v>
      </c>
      <c r="AY269" s="241" t="s">
        <v>142</v>
      </c>
    </row>
    <row r="270" spans="1:65" s="2" customFormat="1" ht="24.15" customHeight="1">
      <c r="A270" s="38"/>
      <c r="B270" s="39"/>
      <c r="C270" s="212" t="s">
        <v>439</v>
      </c>
      <c r="D270" s="212" t="s">
        <v>144</v>
      </c>
      <c r="E270" s="213" t="s">
        <v>513</v>
      </c>
      <c r="F270" s="214" t="s">
        <v>514</v>
      </c>
      <c r="G270" s="215" t="s">
        <v>147</v>
      </c>
      <c r="H270" s="216">
        <v>472.5</v>
      </c>
      <c r="I270" s="217"/>
      <c r="J270" s="218">
        <f>ROUND(I270*H270,2)</f>
        <v>0</v>
      </c>
      <c r="K270" s="214" t="s">
        <v>148</v>
      </c>
      <c r="L270" s="44"/>
      <c r="M270" s="219" t="s">
        <v>19</v>
      </c>
      <c r="N270" s="220" t="s">
        <v>42</v>
      </c>
      <c r="O270" s="84"/>
      <c r="P270" s="221">
        <f>O270*H270</f>
        <v>0</v>
      </c>
      <c r="Q270" s="221">
        <v>0.211</v>
      </c>
      <c r="R270" s="221">
        <f>Q270*H270</f>
        <v>99.69749999999999</v>
      </c>
      <c r="S270" s="221">
        <v>0</v>
      </c>
      <c r="T270" s="222">
        <f>S270*H270</f>
        <v>0</v>
      </c>
      <c r="U270" s="38"/>
      <c r="V270" s="38"/>
      <c r="W270" s="38"/>
      <c r="X270" s="38"/>
      <c r="Y270" s="38"/>
      <c r="Z270" s="38"/>
      <c r="AA270" s="38"/>
      <c r="AB270" s="38"/>
      <c r="AC270" s="38"/>
      <c r="AD270" s="38"/>
      <c r="AE270" s="38"/>
      <c r="AR270" s="223" t="s">
        <v>149</v>
      </c>
      <c r="AT270" s="223" t="s">
        <v>144</v>
      </c>
      <c r="AU270" s="223" t="s">
        <v>80</v>
      </c>
      <c r="AY270" s="17" t="s">
        <v>142</v>
      </c>
      <c r="BE270" s="224">
        <f>IF(N270="základní",J270,0)</f>
        <v>0</v>
      </c>
      <c r="BF270" s="224">
        <f>IF(N270="snížená",J270,0)</f>
        <v>0</v>
      </c>
      <c r="BG270" s="224">
        <f>IF(N270="zákl. přenesená",J270,0)</f>
        <v>0</v>
      </c>
      <c r="BH270" s="224">
        <f>IF(N270="sníž. přenesená",J270,0)</f>
        <v>0</v>
      </c>
      <c r="BI270" s="224">
        <f>IF(N270="nulová",J270,0)</f>
        <v>0</v>
      </c>
      <c r="BJ270" s="17" t="s">
        <v>78</v>
      </c>
      <c r="BK270" s="224">
        <f>ROUND(I270*H270,2)</f>
        <v>0</v>
      </c>
      <c r="BL270" s="17" t="s">
        <v>149</v>
      </c>
      <c r="BM270" s="223" t="s">
        <v>866</v>
      </c>
    </row>
    <row r="271" spans="1:47" s="2" customFormat="1" ht="12">
      <c r="A271" s="38"/>
      <c r="B271" s="39"/>
      <c r="C271" s="40"/>
      <c r="D271" s="225" t="s">
        <v>151</v>
      </c>
      <c r="E271" s="40"/>
      <c r="F271" s="226" t="s">
        <v>516</v>
      </c>
      <c r="G271" s="40"/>
      <c r="H271" s="40"/>
      <c r="I271" s="227"/>
      <c r="J271" s="40"/>
      <c r="K271" s="40"/>
      <c r="L271" s="44"/>
      <c r="M271" s="228"/>
      <c r="N271" s="229"/>
      <c r="O271" s="84"/>
      <c r="P271" s="84"/>
      <c r="Q271" s="84"/>
      <c r="R271" s="84"/>
      <c r="S271" s="84"/>
      <c r="T271" s="85"/>
      <c r="U271" s="38"/>
      <c r="V271" s="38"/>
      <c r="W271" s="38"/>
      <c r="X271" s="38"/>
      <c r="Y271" s="38"/>
      <c r="Z271" s="38"/>
      <c r="AA271" s="38"/>
      <c r="AB271" s="38"/>
      <c r="AC271" s="38"/>
      <c r="AD271" s="38"/>
      <c r="AE271" s="38"/>
      <c r="AT271" s="17" t="s">
        <v>151</v>
      </c>
      <c r="AU271" s="17" t="s">
        <v>80</v>
      </c>
    </row>
    <row r="272" spans="1:47" s="2" customFormat="1" ht="12">
      <c r="A272" s="38"/>
      <c r="B272" s="39"/>
      <c r="C272" s="40"/>
      <c r="D272" s="225" t="s">
        <v>153</v>
      </c>
      <c r="E272" s="40"/>
      <c r="F272" s="230" t="s">
        <v>517</v>
      </c>
      <c r="G272" s="40"/>
      <c r="H272" s="40"/>
      <c r="I272" s="227"/>
      <c r="J272" s="40"/>
      <c r="K272" s="40"/>
      <c r="L272" s="44"/>
      <c r="M272" s="228"/>
      <c r="N272" s="229"/>
      <c r="O272" s="84"/>
      <c r="P272" s="84"/>
      <c r="Q272" s="84"/>
      <c r="R272" s="84"/>
      <c r="S272" s="84"/>
      <c r="T272" s="85"/>
      <c r="U272" s="38"/>
      <c r="V272" s="38"/>
      <c r="W272" s="38"/>
      <c r="X272" s="38"/>
      <c r="Y272" s="38"/>
      <c r="Z272" s="38"/>
      <c r="AA272" s="38"/>
      <c r="AB272" s="38"/>
      <c r="AC272" s="38"/>
      <c r="AD272" s="38"/>
      <c r="AE272" s="38"/>
      <c r="AT272" s="17" t="s">
        <v>153</v>
      </c>
      <c r="AU272" s="17" t="s">
        <v>80</v>
      </c>
    </row>
    <row r="273" spans="1:51" s="13" customFormat="1" ht="12">
      <c r="A273" s="13"/>
      <c r="B273" s="231"/>
      <c r="C273" s="232"/>
      <c r="D273" s="225" t="s">
        <v>172</v>
      </c>
      <c r="E273" s="233" t="s">
        <v>19</v>
      </c>
      <c r="F273" s="234" t="s">
        <v>867</v>
      </c>
      <c r="G273" s="232"/>
      <c r="H273" s="235">
        <v>472.5</v>
      </c>
      <c r="I273" s="236"/>
      <c r="J273" s="232"/>
      <c r="K273" s="232"/>
      <c r="L273" s="237"/>
      <c r="M273" s="238"/>
      <c r="N273" s="239"/>
      <c r="O273" s="239"/>
      <c r="P273" s="239"/>
      <c r="Q273" s="239"/>
      <c r="R273" s="239"/>
      <c r="S273" s="239"/>
      <c r="T273" s="240"/>
      <c r="U273" s="13"/>
      <c r="V273" s="13"/>
      <c r="W273" s="13"/>
      <c r="X273" s="13"/>
      <c r="Y273" s="13"/>
      <c r="Z273" s="13"/>
      <c r="AA273" s="13"/>
      <c r="AB273" s="13"/>
      <c r="AC273" s="13"/>
      <c r="AD273" s="13"/>
      <c r="AE273" s="13"/>
      <c r="AT273" s="241" t="s">
        <v>172</v>
      </c>
      <c r="AU273" s="241" t="s">
        <v>80</v>
      </c>
      <c r="AV273" s="13" t="s">
        <v>80</v>
      </c>
      <c r="AW273" s="13" t="s">
        <v>33</v>
      </c>
      <c r="AX273" s="13" t="s">
        <v>78</v>
      </c>
      <c r="AY273" s="241" t="s">
        <v>142</v>
      </c>
    </row>
    <row r="274" spans="1:65" s="2" customFormat="1" ht="14.4" customHeight="1">
      <c r="A274" s="38"/>
      <c r="B274" s="39"/>
      <c r="C274" s="212" t="s">
        <v>446</v>
      </c>
      <c r="D274" s="212" t="s">
        <v>144</v>
      </c>
      <c r="E274" s="213" t="s">
        <v>520</v>
      </c>
      <c r="F274" s="214" t="s">
        <v>521</v>
      </c>
      <c r="G274" s="215" t="s">
        <v>147</v>
      </c>
      <c r="H274" s="216">
        <v>57.5</v>
      </c>
      <c r="I274" s="217"/>
      <c r="J274" s="218">
        <f>ROUND(I274*H274,2)</f>
        <v>0</v>
      </c>
      <c r="K274" s="214" t="s">
        <v>148</v>
      </c>
      <c r="L274" s="44"/>
      <c r="M274" s="219" t="s">
        <v>19</v>
      </c>
      <c r="N274" s="220" t="s">
        <v>42</v>
      </c>
      <c r="O274" s="84"/>
      <c r="P274" s="221">
        <f>O274*H274</f>
        <v>0</v>
      </c>
      <c r="Q274" s="221">
        <v>0.2916</v>
      </c>
      <c r="R274" s="221">
        <f>Q274*H274</f>
        <v>16.767000000000003</v>
      </c>
      <c r="S274" s="221">
        <v>0</v>
      </c>
      <c r="T274" s="222">
        <f>S274*H274</f>
        <v>0</v>
      </c>
      <c r="U274" s="38"/>
      <c r="V274" s="38"/>
      <c r="W274" s="38"/>
      <c r="X274" s="38"/>
      <c r="Y274" s="38"/>
      <c r="Z274" s="38"/>
      <c r="AA274" s="38"/>
      <c r="AB274" s="38"/>
      <c r="AC274" s="38"/>
      <c r="AD274" s="38"/>
      <c r="AE274" s="38"/>
      <c r="AR274" s="223" t="s">
        <v>149</v>
      </c>
      <c r="AT274" s="223" t="s">
        <v>144</v>
      </c>
      <c r="AU274" s="223" t="s">
        <v>80</v>
      </c>
      <c r="AY274" s="17" t="s">
        <v>142</v>
      </c>
      <c r="BE274" s="224">
        <f>IF(N274="základní",J274,0)</f>
        <v>0</v>
      </c>
      <c r="BF274" s="224">
        <f>IF(N274="snížená",J274,0)</f>
        <v>0</v>
      </c>
      <c r="BG274" s="224">
        <f>IF(N274="zákl. přenesená",J274,0)</f>
        <v>0</v>
      </c>
      <c r="BH274" s="224">
        <f>IF(N274="sníž. přenesená",J274,0)</f>
        <v>0</v>
      </c>
      <c r="BI274" s="224">
        <f>IF(N274="nulová",J274,0)</f>
        <v>0</v>
      </c>
      <c r="BJ274" s="17" t="s">
        <v>78</v>
      </c>
      <c r="BK274" s="224">
        <f>ROUND(I274*H274,2)</f>
        <v>0</v>
      </c>
      <c r="BL274" s="17" t="s">
        <v>149</v>
      </c>
      <c r="BM274" s="223" t="s">
        <v>868</v>
      </c>
    </row>
    <row r="275" spans="1:47" s="2" customFormat="1" ht="12">
      <c r="A275" s="38"/>
      <c r="B275" s="39"/>
      <c r="C275" s="40"/>
      <c r="D275" s="225" t="s">
        <v>151</v>
      </c>
      <c r="E275" s="40"/>
      <c r="F275" s="226" t="s">
        <v>523</v>
      </c>
      <c r="G275" s="40"/>
      <c r="H275" s="40"/>
      <c r="I275" s="227"/>
      <c r="J275" s="40"/>
      <c r="K275" s="40"/>
      <c r="L275" s="44"/>
      <c r="M275" s="228"/>
      <c r="N275" s="229"/>
      <c r="O275" s="84"/>
      <c r="P275" s="84"/>
      <c r="Q275" s="84"/>
      <c r="R275" s="84"/>
      <c r="S275" s="84"/>
      <c r="T275" s="85"/>
      <c r="U275" s="38"/>
      <c r="V275" s="38"/>
      <c r="W275" s="38"/>
      <c r="X275" s="38"/>
      <c r="Y275" s="38"/>
      <c r="Z275" s="38"/>
      <c r="AA275" s="38"/>
      <c r="AB275" s="38"/>
      <c r="AC275" s="38"/>
      <c r="AD275" s="38"/>
      <c r="AE275" s="38"/>
      <c r="AT275" s="17" t="s">
        <v>151</v>
      </c>
      <c r="AU275" s="17" t="s">
        <v>80</v>
      </c>
    </row>
    <row r="276" spans="1:47" s="2" customFormat="1" ht="12">
      <c r="A276" s="38"/>
      <c r="B276" s="39"/>
      <c r="C276" s="40"/>
      <c r="D276" s="225" t="s">
        <v>153</v>
      </c>
      <c r="E276" s="40"/>
      <c r="F276" s="230" t="s">
        <v>524</v>
      </c>
      <c r="G276" s="40"/>
      <c r="H276" s="40"/>
      <c r="I276" s="227"/>
      <c r="J276" s="40"/>
      <c r="K276" s="40"/>
      <c r="L276" s="44"/>
      <c r="M276" s="228"/>
      <c r="N276" s="229"/>
      <c r="O276" s="84"/>
      <c r="P276" s="84"/>
      <c r="Q276" s="84"/>
      <c r="R276" s="84"/>
      <c r="S276" s="84"/>
      <c r="T276" s="85"/>
      <c r="U276" s="38"/>
      <c r="V276" s="38"/>
      <c r="W276" s="38"/>
      <c r="X276" s="38"/>
      <c r="Y276" s="38"/>
      <c r="Z276" s="38"/>
      <c r="AA276" s="38"/>
      <c r="AB276" s="38"/>
      <c r="AC276" s="38"/>
      <c r="AD276" s="38"/>
      <c r="AE276" s="38"/>
      <c r="AT276" s="17" t="s">
        <v>153</v>
      </c>
      <c r="AU276" s="17" t="s">
        <v>80</v>
      </c>
    </row>
    <row r="277" spans="1:51" s="13" customFormat="1" ht="12">
      <c r="A277" s="13"/>
      <c r="B277" s="231"/>
      <c r="C277" s="232"/>
      <c r="D277" s="225" t="s">
        <v>172</v>
      </c>
      <c r="E277" s="233" t="s">
        <v>19</v>
      </c>
      <c r="F277" s="234" t="s">
        <v>869</v>
      </c>
      <c r="G277" s="232"/>
      <c r="H277" s="235">
        <v>57.5</v>
      </c>
      <c r="I277" s="236"/>
      <c r="J277" s="232"/>
      <c r="K277" s="232"/>
      <c r="L277" s="237"/>
      <c r="M277" s="238"/>
      <c r="N277" s="239"/>
      <c r="O277" s="239"/>
      <c r="P277" s="239"/>
      <c r="Q277" s="239"/>
      <c r="R277" s="239"/>
      <c r="S277" s="239"/>
      <c r="T277" s="240"/>
      <c r="U277" s="13"/>
      <c r="V277" s="13"/>
      <c r="W277" s="13"/>
      <c r="X277" s="13"/>
      <c r="Y277" s="13"/>
      <c r="Z277" s="13"/>
      <c r="AA277" s="13"/>
      <c r="AB277" s="13"/>
      <c r="AC277" s="13"/>
      <c r="AD277" s="13"/>
      <c r="AE277" s="13"/>
      <c r="AT277" s="241" t="s">
        <v>172</v>
      </c>
      <c r="AU277" s="241" t="s">
        <v>80</v>
      </c>
      <c r="AV277" s="13" t="s">
        <v>80</v>
      </c>
      <c r="AW277" s="13" t="s">
        <v>33</v>
      </c>
      <c r="AX277" s="13" t="s">
        <v>78</v>
      </c>
      <c r="AY277" s="241" t="s">
        <v>142</v>
      </c>
    </row>
    <row r="278" spans="1:65" s="2" customFormat="1" ht="14.4" customHeight="1">
      <c r="A278" s="38"/>
      <c r="B278" s="39"/>
      <c r="C278" s="212" t="s">
        <v>454</v>
      </c>
      <c r="D278" s="212" t="s">
        <v>144</v>
      </c>
      <c r="E278" s="213" t="s">
        <v>527</v>
      </c>
      <c r="F278" s="214" t="s">
        <v>528</v>
      </c>
      <c r="G278" s="215" t="s">
        <v>181</v>
      </c>
      <c r="H278" s="216">
        <v>17.25</v>
      </c>
      <c r="I278" s="217"/>
      <c r="J278" s="218">
        <f>ROUND(I278*H278,2)</f>
        <v>0</v>
      </c>
      <c r="K278" s="214" t="s">
        <v>148</v>
      </c>
      <c r="L278" s="44"/>
      <c r="M278" s="219" t="s">
        <v>19</v>
      </c>
      <c r="N278" s="220" t="s">
        <v>42</v>
      </c>
      <c r="O278" s="84"/>
      <c r="P278" s="221">
        <f>O278*H278</f>
        <v>0</v>
      </c>
      <c r="Q278" s="221">
        <v>0</v>
      </c>
      <c r="R278" s="221">
        <f>Q278*H278</f>
        <v>0</v>
      </c>
      <c r="S278" s="221">
        <v>0</v>
      </c>
      <c r="T278" s="222">
        <f>S278*H278</f>
        <v>0</v>
      </c>
      <c r="U278" s="38"/>
      <c r="V278" s="38"/>
      <c r="W278" s="38"/>
      <c r="X278" s="38"/>
      <c r="Y278" s="38"/>
      <c r="Z278" s="38"/>
      <c r="AA278" s="38"/>
      <c r="AB278" s="38"/>
      <c r="AC278" s="38"/>
      <c r="AD278" s="38"/>
      <c r="AE278" s="38"/>
      <c r="AR278" s="223" t="s">
        <v>149</v>
      </c>
      <c r="AT278" s="223" t="s">
        <v>144</v>
      </c>
      <c r="AU278" s="223" t="s">
        <v>80</v>
      </c>
      <c r="AY278" s="17" t="s">
        <v>142</v>
      </c>
      <c r="BE278" s="224">
        <f>IF(N278="základní",J278,0)</f>
        <v>0</v>
      </c>
      <c r="BF278" s="224">
        <f>IF(N278="snížená",J278,0)</f>
        <v>0</v>
      </c>
      <c r="BG278" s="224">
        <f>IF(N278="zákl. přenesená",J278,0)</f>
        <v>0</v>
      </c>
      <c r="BH278" s="224">
        <f>IF(N278="sníž. přenesená",J278,0)</f>
        <v>0</v>
      </c>
      <c r="BI278" s="224">
        <f>IF(N278="nulová",J278,0)</f>
        <v>0</v>
      </c>
      <c r="BJ278" s="17" t="s">
        <v>78</v>
      </c>
      <c r="BK278" s="224">
        <f>ROUND(I278*H278,2)</f>
        <v>0</v>
      </c>
      <c r="BL278" s="17" t="s">
        <v>149</v>
      </c>
      <c r="BM278" s="223" t="s">
        <v>870</v>
      </c>
    </row>
    <row r="279" spans="1:47" s="2" customFormat="1" ht="12">
      <c r="A279" s="38"/>
      <c r="B279" s="39"/>
      <c r="C279" s="40"/>
      <c r="D279" s="225" t="s">
        <v>151</v>
      </c>
      <c r="E279" s="40"/>
      <c r="F279" s="226" t="s">
        <v>530</v>
      </c>
      <c r="G279" s="40"/>
      <c r="H279" s="40"/>
      <c r="I279" s="227"/>
      <c r="J279" s="40"/>
      <c r="K279" s="40"/>
      <c r="L279" s="44"/>
      <c r="M279" s="228"/>
      <c r="N279" s="229"/>
      <c r="O279" s="84"/>
      <c r="P279" s="84"/>
      <c r="Q279" s="84"/>
      <c r="R279" s="84"/>
      <c r="S279" s="84"/>
      <c r="T279" s="85"/>
      <c r="U279" s="38"/>
      <c r="V279" s="38"/>
      <c r="W279" s="38"/>
      <c r="X279" s="38"/>
      <c r="Y279" s="38"/>
      <c r="Z279" s="38"/>
      <c r="AA279" s="38"/>
      <c r="AB279" s="38"/>
      <c r="AC279" s="38"/>
      <c r="AD279" s="38"/>
      <c r="AE279" s="38"/>
      <c r="AT279" s="17" t="s">
        <v>151</v>
      </c>
      <c r="AU279" s="17" t="s">
        <v>80</v>
      </c>
    </row>
    <row r="280" spans="1:47" s="2" customFormat="1" ht="12">
      <c r="A280" s="38"/>
      <c r="B280" s="39"/>
      <c r="C280" s="40"/>
      <c r="D280" s="225" t="s">
        <v>153</v>
      </c>
      <c r="E280" s="40"/>
      <c r="F280" s="230" t="s">
        <v>531</v>
      </c>
      <c r="G280" s="40"/>
      <c r="H280" s="40"/>
      <c r="I280" s="227"/>
      <c r="J280" s="40"/>
      <c r="K280" s="40"/>
      <c r="L280" s="44"/>
      <c r="M280" s="228"/>
      <c r="N280" s="229"/>
      <c r="O280" s="84"/>
      <c r="P280" s="84"/>
      <c r="Q280" s="84"/>
      <c r="R280" s="84"/>
      <c r="S280" s="84"/>
      <c r="T280" s="85"/>
      <c r="U280" s="38"/>
      <c r="V280" s="38"/>
      <c r="W280" s="38"/>
      <c r="X280" s="38"/>
      <c r="Y280" s="38"/>
      <c r="Z280" s="38"/>
      <c r="AA280" s="38"/>
      <c r="AB280" s="38"/>
      <c r="AC280" s="38"/>
      <c r="AD280" s="38"/>
      <c r="AE280" s="38"/>
      <c r="AT280" s="17" t="s">
        <v>153</v>
      </c>
      <c r="AU280" s="17" t="s">
        <v>80</v>
      </c>
    </row>
    <row r="281" spans="1:51" s="13" customFormat="1" ht="12">
      <c r="A281" s="13"/>
      <c r="B281" s="231"/>
      <c r="C281" s="232"/>
      <c r="D281" s="225" t="s">
        <v>172</v>
      </c>
      <c r="E281" s="233" t="s">
        <v>19</v>
      </c>
      <c r="F281" s="234" t="s">
        <v>871</v>
      </c>
      <c r="G281" s="232"/>
      <c r="H281" s="235">
        <v>17.25</v>
      </c>
      <c r="I281" s="236"/>
      <c r="J281" s="232"/>
      <c r="K281" s="232"/>
      <c r="L281" s="237"/>
      <c r="M281" s="238"/>
      <c r="N281" s="239"/>
      <c r="O281" s="239"/>
      <c r="P281" s="239"/>
      <c r="Q281" s="239"/>
      <c r="R281" s="239"/>
      <c r="S281" s="239"/>
      <c r="T281" s="240"/>
      <c r="U281" s="13"/>
      <c r="V281" s="13"/>
      <c r="W281" s="13"/>
      <c r="X281" s="13"/>
      <c r="Y281" s="13"/>
      <c r="Z281" s="13"/>
      <c r="AA281" s="13"/>
      <c r="AB281" s="13"/>
      <c r="AC281" s="13"/>
      <c r="AD281" s="13"/>
      <c r="AE281" s="13"/>
      <c r="AT281" s="241" t="s">
        <v>172</v>
      </c>
      <c r="AU281" s="241" t="s">
        <v>80</v>
      </c>
      <c r="AV281" s="13" t="s">
        <v>80</v>
      </c>
      <c r="AW281" s="13" t="s">
        <v>33</v>
      </c>
      <c r="AX281" s="13" t="s">
        <v>78</v>
      </c>
      <c r="AY281" s="241" t="s">
        <v>142</v>
      </c>
    </row>
    <row r="282" spans="1:65" s="2" customFormat="1" ht="24.15" customHeight="1">
      <c r="A282" s="38"/>
      <c r="B282" s="39"/>
      <c r="C282" s="212" t="s">
        <v>461</v>
      </c>
      <c r="D282" s="212" t="s">
        <v>144</v>
      </c>
      <c r="E282" s="213" t="s">
        <v>534</v>
      </c>
      <c r="F282" s="214" t="s">
        <v>535</v>
      </c>
      <c r="G282" s="215" t="s">
        <v>147</v>
      </c>
      <c r="H282" s="216">
        <v>6</v>
      </c>
      <c r="I282" s="217"/>
      <c r="J282" s="218">
        <f>ROUND(I282*H282,2)</f>
        <v>0</v>
      </c>
      <c r="K282" s="214" t="s">
        <v>148</v>
      </c>
      <c r="L282" s="44"/>
      <c r="M282" s="219" t="s">
        <v>19</v>
      </c>
      <c r="N282" s="220" t="s">
        <v>42</v>
      </c>
      <c r="O282" s="84"/>
      <c r="P282" s="221">
        <f>O282*H282</f>
        <v>0</v>
      </c>
      <c r="Q282" s="221">
        <v>0.00561</v>
      </c>
      <c r="R282" s="221">
        <f>Q282*H282</f>
        <v>0.03366</v>
      </c>
      <c r="S282" s="221">
        <v>0</v>
      </c>
      <c r="T282" s="222">
        <f>S282*H282</f>
        <v>0</v>
      </c>
      <c r="U282" s="38"/>
      <c r="V282" s="38"/>
      <c r="W282" s="38"/>
      <c r="X282" s="38"/>
      <c r="Y282" s="38"/>
      <c r="Z282" s="38"/>
      <c r="AA282" s="38"/>
      <c r="AB282" s="38"/>
      <c r="AC282" s="38"/>
      <c r="AD282" s="38"/>
      <c r="AE282" s="38"/>
      <c r="AR282" s="223" t="s">
        <v>149</v>
      </c>
      <c r="AT282" s="223" t="s">
        <v>144</v>
      </c>
      <c r="AU282" s="223" t="s">
        <v>80</v>
      </c>
      <c r="AY282" s="17" t="s">
        <v>142</v>
      </c>
      <c r="BE282" s="224">
        <f>IF(N282="základní",J282,0)</f>
        <v>0</v>
      </c>
      <c r="BF282" s="224">
        <f>IF(N282="snížená",J282,0)</f>
        <v>0</v>
      </c>
      <c r="BG282" s="224">
        <f>IF(N282="zákl. přenesená",J282,0)</f>
        <v>0</v>
      </c>
      <c r="BH282" s="224">
        <f>IF(N282="sníž. přenesená",J282,0)</f>
        <v>0</v>
      </c>
      <c r="BI282" s="224">
        <f>IF(N282="nulová",J282,0)</f>
        <v>0</v>
      </c>
      <c r="BJ282" s="17" t="s">
        <v>78</v>
      </c>
      <c r="BK282" s="224">
        <f>ROUND(I282*H282,2)</f>
        <v>0</v>
      </c>
      <c r="BL282" s="17" t="s">
        <v>149</v>
      </c>
      <c r="BM282" s="223" t="s">
        <v>872</v>
      </c>
    </row>
    <row r="283" spans="1:47" s="2" customFormat="1" ht="12">
      <c r="A283" s="38"/>
      <c r="B283" s="39"/>
      <c r="C283" s="40"/>
      <c r="D283" s="225" t="s">
        <v>151</v>
      </c>
      <c r="E283" s="40"/>
      <c r="F283" s="226" t="s">
        <v>537</v>
      </c>
      <c r="G283" s="40"/>
      <c r="H283" s="40"/>
      <c r="I283" s="227"/>
      <c r="J283" s="40"/>
      <c r="K283" s="40"/>
      <c r="L283" s="44"/>
      <c r="M283" s="228"/>
      <c r="N283" s="229"/>
      <c r="O283" s="84"/>
      <c r="P283" s="84"/>
      <c r="Q283" s="84"/>
      <c r="R283" s="84"/>
      <c r="S283" s="84"/>
      <c r="T283" s="85"/>
      <c r="U283" s="38"/>
      <c r="V283" s="38"/>
      <c r="W283" s="38"/>
      <c r="X283" s="38"/>
      <c r="Y283" s="38"/>
      <c r="Z283" s="38"/>
      <c r="AA283" s="38"/>
      <c r="AB283" s="38"/>
      <c r="AC283" s="38"/>
      <c r="AD283" s="38"/>
      <c r="AE283" s="38"/>
      <c r="AT283" s="17" t="s">
        <v>151</v>
      </c>
      <c r="AU283" s="17" t="s">
        <v>80</v>
      </c>
    </row>
    <row r="284" spans="1:65" s="2" customFormat="1" ht="14.4" customHeight="1">
      <c r="A284" s="38"/>
      <c r="B284" s="39"/>
      <c r="C284" s="212" t="s">
        <v>468</v>
      </c>
      <c r="D284" s="212" t="s">
        <v>144</v>
      </c>
      <c r="E284" s="213" t="s">
        <v>539</v>
      </c>
      <c r="F284" s="214" t="s">
        <v>540</v>
      </c>
      <c r="G284" s="215" t="s">
        <v>147</v>
      </c>
      <c r="H284" s="216">
        <v>25</v>
      </c>
      <c r="I284" s="217"/>
      <c r="J284" s="218">
        <f>ROUND(I284*H284,2)</f>
        <v>0</v>
      </c>
      <c r="K284" s="214" t="s">
        <v>148</v>
      </c>
      <c r="L284" s="44"/>
      <c r="M284" s="219" t="s">
        <v>19</v>
      </c>
      <c r="N284" s="220" t="s">
        <v>42</v>
      </c>
      <c r="O284" s="84"/>
      <c r="P284" s="221">
        <f>O284*H284</f>
        <v>0</v>
      </c>
      <c r="Q284" s="221">
        <v>0.00061</v>
      </c>
      <c r="R284" s="221">
        <f>Q284*H284</f>
        <v>0.01525</v>
      </c>
      <c r="S284" s="221">
        <v>0</v>
      </c>
      <c r="T284" s="222">
        <f>S284*H284</f>
        <v>0</v>
      </c>
      <c r="U284" s="38"/>
      <c r="V284" s="38"/>
      <c r="W284" s="38"/>
      <c r="X284" s="38"/>
      <c r="Y284" s="38"/>
      <c r="Z284" s="38"/>
      <c r="AA284" s="38"/>
      <c r="AB284" s="38"/>
      <c r="AC284" s="38"/>
      <c r="AD284" s="38"/>
      <c r="AE284" s="38"/>
      <c r="AR284" s="223" t="s">
        <v>149</v>
      </c>
      <c r="AT284" s="223" t="s">
        <v>144</v>
      </c>
      <c r="AU284" s="223" t="s">
        <v>80</v>
      </c>
      <c r="AY284" s="17" t="s">
        <v>142</v>
      </c>
      <c r="BE284" s="224">
        <f>IF(N284="základní",J284,0)</f>
        <v>0</v>
      </c>
      <c r="BF284" s="224">
        <f>IF(N284="snížená",J284,0)</f>
        <v>0</v>
      </c>
      <c r="BG284" s="224">
        <f>IF(N284="zákl. přenesená",J284,0)</f>
        <v>0</v>
      </c>
      <c r="BH284" s="224">
        <f>IF(N284="sníž. přenesená",J284,0)</f>
        <v>0</v>
      </c>
      <c r="BI284" s="224">
        <f>IF(N284="nulová",J284,0)</f>
        <v>0</v>
      </c>
      <c r="BJ284" s="17" t="s">
        <v>78</v>
      </c>
      <c r="BK284" s="224">
        <f>ROUND(I284*H284,2)</f>
        <v>0</v>
      </c>
      <c r="BL284" s="17" t="s">
        <v>149</v>
      </c>
      <c r="BM284" s="223" t="s">
        <v>873</v>
      </c>
    </row>
    <row r="285" spans="1:47" s="2" customFormat="1" ht="12">
      <c r="A285" s="38"/>
      <c r="B285" s="39"/>
      <c r="C285" s="40"/>
      <c r="D285" s="225" t="s">
        <v>151</v>
      </c>
      <c r="E285" s="40"/>
      <c r="F285" s="226" t="s">
        <v>542</v>
      </c>
      <c r="G285" s="40"/>
      <c r="H285" s="40"/>
      <c r="I285" s="227"/>
      <c r="J285" s="40"/>
      <c r="K285" s="40"/>
      <c r="L285" s="44"/>
      <c r="M285" s="228"/>
      <c r="N285" s="229"/>
      <c r="O285" s="84"/>
      <c r="P285" s="84"/>
      <c r="Q285" s="84"/>
      <c r="R285" s="84"/>
      <c r="S285" s="84"/>
      <c r="T285" s="85"/>
      <c r="U285" s="38"/>
      <c r="V285" s="38"/>
      <c r="W285" s="38"/>
      <c r="X285" s="38"/>
      <c r="Y285" s="38"/>
      <c r="Z285" s="38"/>
      <c r="AA285" s="38"/>
      <c r="AB285" s="38"/>
      <c r="AC285" s="38"/>
      <c r="AD285" s="38"/>
      <c r="AE285" s="38"/>
      <c r="AT285" s="17" t="s">
        <v>151</v>
      </c>
      <c r="AU285" s="17" t="s">
        <v>80</v>
      </c>
    </row>
    <row r="286" spans="1:51" s="13" customFormat="1" ht="12">
      <c r="A286" s="13"/>
      <c r="B286" s="231"/>
      <c r="C286" s="232"/>
      <c r="D286" s="225" t="s">
        <v>172</v>
      </c>
      <c r="E286" s="233" t="s">
        <v>19</v>
      </c>
      <c r="F286" s="234" t="s">
        <v>874</v>
      </c>
      <c r="G286" s="232"/>
      <c r="H286" s="235">
        <v>25</v>
      </c>
      <c r="I286" s="236"/>
      <c r="J286" s="232"/>
      <c r="K286" s="232"/>
      <c r="L286" s="237"/>
      <c r="M286" s="238"/>
      <c r="N286" s="239"/>
      <c r="O286" s="239"/>
      <c r="P286" s="239"/>
      <c r="Q286" s="239"/>
      <c r="R286" s="239"/>
      <c r="S286" s="239"/>
      <c r="T286" s="240"/>
      <c r="U286" s="13"/>
      <c r="V286" s="13"/>
      <c r="W286" s="13"/>
      <c r="X286" s="13"/>
      <c r="Y286" s="13"/>
      <c r="Z286" s="13"/>
      <c r="AA286" s="13"/>
      <c r="AB286" s="13"/>
      <c r="AC286" s="13"/>
      <c r="AD286" s="13"/>
      <c r="AE286" s="13"/>
      <c r="AT286" s="241" t="s">
        <v>172</v>
      </c>
      <c r="AU286" s="241" t="s">
        <v>80</v>
      </c>
      <c r="AV286" s="13" t="s">
        <v>80</v>
      </c>
      <c r="AW286" s="13" t="s">
        <v>33</v>
      </c>
      <c r="AX286" s="13" t="s">
        <v>78</v>
      </c>
      <c r="AY286" s="241" t="s">
        <v>142</v>
      </c>
    </row>
    <row r="287" spans="1:65" s="2" customFormat="1" ht="24.15" customHeight="1">
      <c r="A287" s="38"/>
      <c r="B287" s="39"/>
      <c r="C287" s="212" t="s">
        <v>475</v>
      </c>
      <c r="D287" s="212" t="s">
        <v>144</v>
      </c>
      <c r="E287" s="213" t="s">
        <v>544</v>
      </c>
      <c r="F287" s="214" t="s">
        <v>545</v>
      </c>
      <c r="G287" s="215" t="s">
        <v>147</v>
      </c>
      <c r="H287" s="216">
        <v>472.5</v>
      </c>
      <c r="I287" s="217"/>
      <c r="J287" s="218">
        <f>ROUND(I287*H287,2)</f>
        <v>0</v>
      </c>
      <c r="K287" s="214" t="s">
        <v>148</v>
      </c>
      <c r="L287" s="44"/>
      <c r="M287" s="219" t="s">
        <v>19</v>
      </c>
      <c r="N287" s="220" t="s">
        <v>42</v>
      </c>
      <c r="O287" s="84"/>
      <c r="P287" s="221">
        <f>O287*H287</f>
        <v>0</v>
      </c>
      <c r="Q287" s="221">
        <v>0.10373</v>
      </c>
      <c r="R287" s="221">
        <f>Q287*H287</f>
        <v>49.012425</v>
      </c>
      <c r="S287" s="221">
        <v>0</v>
      </c>
      <c r="T287" s="222">
        <f>S287*H287</f>
        <v>0</v>
      </c>
      <c r="U287" s="38"/>
      <c r="V287" s="38"/>
      <c r="W287" s="38"/>
      <c r="X287" s="38"/>
      <c r="Y287" s="38"/>
      <c r="Z287" s="38"/>
      <c r="AA287" s="38"/>
      <c r="AB287" s="38"/>
      <c r="AC287" s="38"/>
      <c r="AD287" s="38"/>
      <c r="AE287" s="38"/>
      <c r="AR287" s="223" t="s">
        <v>149</v>
      </c>
      <c r="AT287" s="223" t="s">
        <v>144</v>
      </c>
      <c r="AU287" s="223" t="s">
        <v>80</v>
      </c>
      <c r="AY287" s="17" t="s">
        <v>142</v>
      </c>
      <c r="BE287" s="224">
        <f>IF(N287="základní",J287,0)</f>
        <v>0</v>
      </c>
      <c r="BF287" s="224">
        <f>IF(N287="snížená",J287,0)</f>
        <v>0</v>
      </c>
      <c r="BG287" s="224">
        <f>IF(N287="zákl. přenesená",J287,0)</f>
        <v>0</v>
      </c>
      <c r="BH287" s="224">
        <f>IF(N287="sníž. přenesená",J287,0)</f>
        <v>0</v>
      </c>
      <c r="BI287" s="224">
        <f>IF(N287="nulová",J287,0)</f>
        <v>0</v>
      </c>
      <c r="BJ287" s="17" t="s">
        <v>78</v>
      </c>
      <c r="BK287" s="224">
        <f>ROUND(I287*H287,2)</f>
        <v>0</v>
      </c>
      <c r="BL287" s="17" t="s">
        <v>149</v>
      </c>
      <c r="BM287" s="223" t="s">
        <v>875</v>
      </c>
    </row>
    <row r="288" spans="1:47" s="2" customFormat="1" ht="12">
      <c r="A288" s="38"/>
      <c r="B288" s="39"/>
      <c r="C288" s="40"/>
      <c r="D288" s="225" t="s">
        <v>151</v>
      </c>
      <c r="E288" s="40"/>
      <c r="F288" s="226" t="s">
        <v>547</v>
      </c>
      <c r="G288" s="40"/>
      <c r="H288" s="40"/>
      <c r="I288" s="227"/>
      <c r="J288" s="40"/>
      <c r="K288" s="40"/>
      <c r="L288" s="44"/>
      <c r="M288" s="228"/>
      <c r="N288" s="229"/>
      <c r="O288" s="84"/>
      <c r="P288" s="84"/>
      <c r="Q288" s="84"/>
      <c r="R288" s="84"/>
      <c r="S288" s="84"/>
      <c r="T288" s="85"/>
      <c r="U288" s="38"/>
      <c r="V288" s="38"/>
      <c r="W288" s="38"/>
      <c r="X288" s="38"/>
      <c r="Y288" s="38"/>
      <c r="Z288" s="38"/>
      <c r="AA288" s="38"/>
      <c r="AB288" s="38"/>
      <c r="AC288" s="38"/>
      <c r="AD288" s="38"/>
      <c r="AE288" s="38"/>
      <c r="AT288" s="17" t="s">
        <v>151</v>
      </c>
      <c r="AU288" s="17" t="s">
        <v>80</v>
      </c>
    </row>
    <row r="289" spans="1:47" s="2" customFormat="1" ht="12">
      <c r="A289" s="38"/>
      <c r="B289" s="39"/>
      <c r="C289" s="40"/>
      <c r="D289" s="225" t="s">
        <v>153</v>
      </c>
      <c r="E289" s="40"/>
      <c r="F289" s="230" t="s">
        <v>548</v>
      </c>
      <c r="G289" s="40"/>
      <c r="H289" s="40"/>
      <c r="I289" s="227"/>
      <c r="J289" s="40"/>
      <c r="K289" s="40"/>
      <c r="L289" s="44"/>
      <c r="M289" s="228"/>
      <c r="N289" s="229"/>
      <c r="O289" s="84"/>
      <c r="P289" s="84"/>
      <c r="Q289" s="84"/>
      <c r="R289" s="84"/>
      <c r="S289" s="84"/>
      <c r="T289" s="85"/>
      <c r="U289" s="38"/>
      <c r="V289" s="38"/>
      <c r="W289" s="38"/>
      <c r="X289" s="38"/>
      <c r="Y289" s="38"/>
      <c r="Z289" s="38"/>
      <c r="AA289" s="38"/>
      <c r="AB289" s="38"/>
      <c r="AC289" s="38"/>
      <c r="AD289" s="38"/>
      <c r="AE289" s="38"/>
      <c r="AT289" s="17" t="s">
        <v>153</v>
      </c>
      <c r="AU289" s="17" t="s">
        <v>80</v>
      </c>
    </row>
    <row r="290" spans="1:51" s="13" customFormat="1" ht="12">
      <c r="A290" s="13"/>
      <c r="B290" s="231"/>
      <c r="C290" s="232"/>
      <c r="D290" s="225" t="s">
        <v>172</v>
      </c>
      <c r="E290" s="233" t="s">
        <v>19</v>
      </c>
      <c r="F290" s="234" t="s">
        <v>867</v>
      </c>
      <c r="G290" s="232"/>
      <c r="H290" s="235">
        <v>472.5</v>
      </c>
      <c r="I290" s="236"/>
      <c r="J290" s="232"/>
      <c r="K290" s="232"/>
      <c r="L290" s="237"/>
      <c r="M290" s="238"/>
      <c r="N290" s="239"/>
      <c r="O290" s="239"/>
      <c r="P290" s="239"/>
      <c r="Q290" s="239"/>
      <c r="R290" s="239"/>
      <c r="S290" s="239"/>
      <c r="T290" s="240"/>
      <c r="U290" s="13"/>
      <c r="V290" s="13"/>
      <c r="W290" s="13"/>
      <c r="X290" s="13"/>
      <c r="Y290" s="13"/>
      <c r="Z290" s="13"/>
      <c r="AA290" s="13"/>
      <c r="AB290" s="13"/>
      <c r="AC290" s="13"/>
      <c r="AD290" s="13"/>
      <c r="AE290" s="13"/>
      <c r="AT290" s="241" t="s">
        <v>172</v>
      </c>
      <c r="AU290" s="241" t="s">
        <v>80</v>
      </c>
      <c r="AV290" s="13" t="s">
        <v>80</v>
      </c>
      <c r="AW290" s="13" t="s">
        <v>33</v>
      </c>
      <c r="AX290" s="13" t="s">
        <v>78</v>
      </c>
      <c r="AY290" s="241" t="s">
        <v>142</v>
      </c>
    </row>
    <row r="291" spans="1:63" s="12" customFormat="1" ht="22.8" customHeight="1">
      <c r="A291" s="12"/>
      <c r="B291" s="196"/>
      <c r="C291" s="197"/>
      <c r="D291" s="198" t="s">
        <v>70</v>
      </c>
      <c r="E291" s="210" t="s">
        <v>207</v>
      </c>
      <c r="F291" s="210" t="s">
        <v>573</v>
      </c>
      <c r="G291" s="197"/>
      <c r="H291" s="197"/>
      <c r="I291" s="200"/>
      <c r="J291" s="211">
        <f>BK291</f>
        <v>0</v>
      </c>
      <c r="K291" s="197"/>
      <c r="L291" s="202"/>
      <c r="M291" s="203"/>
      <c r="N291" s="204"/>
      <c r="O291" s="204"/>
      <c r="P291" s="205">
        <f>SUM(P292:P297)</f>
        <v>0</v>
      </c>
      <c r="Q291" s="204"/>
      <c r="R291" s="205">
        <f>SUM(R292:R297)</f>
        <v>8.76426</v>
      </c>
      <c r="S291" s="204"/>
      <c r="T291" s="206">
        <f>SUM(T292:T297)</f>
        <v>0</v>
      </c>
      <c r="U291" s="12"/>
      <c r="V291" s="12"/>
      <c r="W291" s="12"/>
      <c r="X291" s="12"/>
      <c r="Y291" s="12"/>
      <c r="Z291" s="12"/>
      <c r="AA291" s="12"/>
      <c r="AB291" s="12"/>
      <c r="AC291" s="12"/>
      <c r="AD291" s="12"/>
      <c r="AE291" s="12"/>
      <c r="AR291" s="207" t="s">
        <v>78</v>
      </c>
      <c r="AT291" s="208" t="s">
        <v>70</v>
      </c>
      <c r="AU291" s="208" t="s">
        <v>78</v>
      </c>
      <c r="AY291" s="207" t="s">
        <v>142</v>
      </c>
      <c r="BK291" s="209">
        <f>SUM(BK292:BK297)</f>
        <v>0</v>
      </c>
    </row>
    <row r="292" spans="1:65" s="2" customFormat="1" ht="14.4" customHeight="1">
      <c r="A292" s="38"/>
      <c r="B292" s="39"/>
      <c r="C292" s="212" t="s">
        <v>481</v>
      </c>
      <c r="D292" s="212" t="s">
        <v>144</v>
      </c>
      <c r="E292" s="213" t="s">
        <v>585</v>
      </c>
      <c r="F292" s="214" t="s">
        <v>586</v>
      </c>
      <c r="G292" s="215" t="s">
        <v>471</v>
      </c>
      <c r="H292" s="216">
        <v>6</v>
      </c>
      <c r="I292" s="217"/>
      <c r="J292" s="218">
        <f>ROUND(I292*H292,2)</f>
        <v>0</v>
      </c>
      <c r="K292" s="214" t="s">
        <v>148</v>
      </c>
      <c r="L292" s="44"/>
      <c r="M292" s="219" t="s">
        <v>19</v>
      </c>
      <c r="N292" s="220" t="s">
        <v>42</v>
      </c>
      <c r="O292" s="84"/>
      <c r="P292" s="221">
        <f>O292*H292</f>
        <v>0</v>
      </c>
      <c r="Q292" s="221">
        <v>1.08911</v>
      </c>
      <c r="R292" s="221">
        <f>Q292*H292</f>
        <v>6.534660000000001</v>
      </c>
      <c r="S292" s="221">
        <v>0</v>
      </c>
      <c r="T292" s="222">
        <f>S292*H292</f>
        <v>0</v>
      </c>
      <c r="U292" s="38"/>
      <c r="V292" s="38"/>
      <c r="W292" s="38"/>
      <c r="X292" s="38"/>
      <c r="Y292" s="38"/>
      <c r="Z292" s="38"/>
      <c r="AA292" s="38"/>
      <c r="AB292" s="38"/>
      <c r="AC292" s="38"/>
      <c r="AD292" s="38"/>
      <c r="AE292" s="38"/>
      <c r="AR292" s="223" t="s">
        <v>149</v>
      </c>
      <c r="AT292" s="223" t="s">
        <v>144</v>
      </c>
      <c r="AU292" s="223" t="s">
        <v>80</v>
      </c>
      <c r="AY292" s="17" t="s">
        <v>142</v>
      </c>
      <c r="BE292" s="224">
        <f>IF(N292="základní",J292,0)</f>
        <v>0</v>
      </c>
      <c r="BF292" s="224">
        <f>IF(N292="snížená",J292,0)</f>
        <v>0</v>
      </c>
      <c r="BG292" s="224">
        <f>IF(N292="zákl. přenesená",J292,0)</f>
        <v>0</v>
      </c>
      <c r="BH292" s="224">
        <f>IF(N292="sníž. přenesená",J292,0)</f>
        <v>0</v>
      </c>
      <c r="BI292" s="224">
        <f>IF(N292="nulová",J292,0)</f>
        <v>0</v>
      </c>
      <c r="BJ292" s="17" t="s">
        <v>78</v>
      </c>
      <c r="BK292" s="224">
        <f>ROUND(I292*H292,2)</f>
        <v>0</v>
      </c>
      <c r="BL292" s="17" t="s">
        <v>149</v>
      </c>
      <c r="BM292" s="223" t="s">
        <v>876</v>
      </c>
    </row>
    <row r="293" spans="1:47" s="2" customFormat="1" ht="12">
      <c r="A293" s="38"/>
      <c r="B293" s="39"/>
      <c r="C293" s="40"/>
      <c r="D293" s="225" t="s">
        <v>151</v>
      </c>
      <c r="E293" s="40"/>
      <c r="F293" s="226" t="s">
        <v>588</v>
      </c>
      <c r="G293" s="40"/>
      <c r="H293" s="40"/>
      <c r="I293" s="227"/>
      <c r="J293" s="40"/>
      <c r="K293" s="40"/>
      <c r="L293" s="44"/>
      <c r="M293" s="228"/>
      <c r="N293" s="229"/>
      <c r="O293" s="84"/>
      <c r="P293" s="84"/>
      <c r="Q293" s="84"/>
      <c r="R293" s="84"/>
      <c r="S293" s="84"/>
      <c r="T293" s="85"/>
      <c r="U293" s="38"/>
      <c r="V293" s="38"/>
      <c r="W293" s="38"/>
      <c r="X293" s="38"/>
      <c r="Y293" s="38"/>
      <c r="Z293" s="38"/>
      <c r="AA293" s="38"/>
      <c r="AB293" s="38"/>
      <c r="AC293" s="38"/>
      <c r="AD293" s="38"/>
      <c r="AE293" s="38"/>
      <c r="AT293" s="17" t="s">
        <v>151</v>
      </c>
      <c r="AU293" s="17" t="s">
        <v>80</v>
      </c>
    </row>
    <row r="294" spans="1:47" s="2" customFormat="1" ht="12">
      <c r="A294" s="38"/>
      <c r="B294" s="39"/>
      <c r="C294" s="40"/>
      <c r="D294" s="225" t="s">
        <v>153</v>
      </c>
      <c r="E294" s="40"/>
      <c r="F294" s="230" t="s">
        <v>589</v>
      </c>
      <c r="G294" s="40"/>
      <c r="H294" s="40"/>
      <c r="I294" s="227"/>
      <c r="J294" s="40"/>
      <c r="K294" s="40"/>
      <c r="L294" s="44"/>
      <c r="M294" s="228"/>
      <c r="N294" s="229"/>
      <c r="O294" s="84"/>
      <c r="P294" s="84"/>
      <c r="Q294" s="84"/>
      <c r="R294" s="84"/>
      <c r="S294" s="84"/>
      <c r="T294" s="85"/>
      <c r="U294" s="38"/>
      <c r="V294" s="38"/>
      <c r="W294" s="38"/>
      <c r="X294" s="38"/>
      <c r="Y294" s="38"/>
      <c r="Z294" s="38"/>
      <c r="AA294" s="38"/>
      <c r="AB294" s="38"/>
      <c r="AC294" s="38"/>
      <c r="AD294" s="38"/>
      <c r="AE294" s="38"/>
      <c r="AT294" s="17" t="s">
        <v>153</v>
      </c>
      <c r="AU294" s="17" t="s">
        <v>80</v>
      </c>
    </row>
    <row r="295" spans="1:51" s="13" customFormat="1" ht="12">
      <c r="A295" s="13"/>
      <c r="B295" s="231"/>
      <c r="C295" s="232"/>
      <c r="D295" s="225" t="s">
        <v>172</v>
      </c>
      <c r="E295" s="233" t="s">
        <v>19</v>
      </c>
      <c r="F295" s="234" t="s">
        <v>877</v>
      </c>
      <c r="G295" s="232"/>
      <c r="H295" s="235">
        <v>6</v>
      </c>
      <c r="I295" s="236"/>
      <c r="J295" s="232"/>
      <c r="K295" s="232"/>
      <c r="L295" s="237"/>
      <c r="M295" s="238"/>
      <c r="N295" s="239"/>
      <c r="O295" s="239"/>
      <c r="P295" s="239"/>
      <c r="Q295" s="239"/>
      <c r="R295" s="239"/>
      <c r="S295" s="239"/>
      <c r="T295" s="240"/>
      <c r="U295" s="13"/>
      <c r="V295" s="13"/>
      <c r="W295" s="13"/>
      <c r="X295" s="13"/>
      <c r="Y295" s="13"/>
      <c r="Z295" s="13"/>
      <c r="AA295" s="13"/>
      <c r="AB295" s="13"/>
      <c r="AC295" s="13"/>
      <c r="AD295" s="13"/>
      <c r="AE295" s="13"/>
      <c r="AT295" s="241" t="s">
        <v>172</v>
      </c>
      <c r="AU295" s="241" t="s">
        <v>80</v>
      </c>
      <c r="AV295" s="13" t="s">
        <v>80</v>
      </c>
      <c r="AW295" s="13" t="s">
        <v>33</v>
      </c>
      <c r="AX295" s="13" t="s">
        <v>78</v>
      </c>
      <c r="AY295" s="241" t="s">
        <v>142</v>
      </c>
    </row>
    <row r="296" spans="1:65" s="2" customFormat="1" ht="14.4" customHeight="1">
      <c r="A296" s="38"/>
      <c r="B296" s="39"/>
      <c r="C296" s="253" t="s">
        <v>488</v>
      </c>
      <c r="D296" s="253" t="s">
        <v>275</v>
      </c>
      <c r="E296" s="254" t="s">
        <v>591</v>
      </c>
      <c r="F296" s="255" t="s">
        <v>592</v>
      </c>
      <c r="G296" s="256" t="s">
        <v>471</v>
      </c>
      <c r="H296" s="257">
        <v>6</v>
      </c>
      <c r="I296" s="258"/>
      <c r="J296" s="259">
        <f>ROUND(I296*H296,2)</f>
        <v>0</v>
      </c>
      <c r="K296" s="255" t="s">
        <v>148</v>
      </c>
      <c r="L296" s="260"/>
      <c r="M296" s="261" t="s">
        <v>19</v>
      </c>
      <c r="N296" s="262" t="s">
        <v>42</v>
      </c>
      <c r="O296" s="84"/>
      <c r="P296" s="221">
        <f>O296*H296</f>
        <v>0</v>
      </c>
      <c r="Q296" s="221">
        <v>0.3716</v>
      </c>
      <c r="R296" s="221">
        <f>Q296*H296</f>
        <v>2.2296</v>
      </c>
      <c r="S296" s="221">
        <v>0</v>
      </c>
      <c r="T296" s="222">
        <f>S296*H296</f>
        <v>0</v>
      </c>
      <c r="U296" s="38"/>
      <c r="V296" s="38"/>
      <c r="W296" s="38"/>
      <c r="X296" s="38"/>
      <c r="Y296" s="38"/>
      <c r="Z296" s="38"/>
      <c r="AA296" s="38"/>
      <c r="AB296" s="38"/>
      <c r="AC296" s="38"/>
      <c r="AD296" s="38"/>
      <c r="AE296" s="38"/>
      <c r="AR296" s="223" t="s">
        <v>201</v>
      </c>
      <c r="AT296" s="223" t="s">
        <v>275</v>
      </c>
      <c r="AU296" s="223" t="s">
        <v>80</v>
      </c>
      <c r="AY296" s="17" t="s">
        <v>142</v>
      </c>
      <c r="BE296" s="224">
        <f>IF(N296="základní",J296,0)</f>
        <v>0</v>
      </c>
      <c r="BF296" s="224">
        <f>IF(N296="snížená",J296,0)</f>
        <v>0</v>
      </c>
      <c r="BG296" s="224">
        <f>IF(N296="zákl. přenesená",J296,0)</f>
        <v>0</v>
      </c>
      <c r="BH296" s="224">
        <f>IF(N296="sníž. přenesená",J296,0)</f>
        <v>0</v>
      </c>
      <c r="BI296" s="224">
        <f>IF(N296="nulová",J296,0)</f>
        <v>0</v>
      </c>
      <c r="BJ296" s="17" t="s">
        <v>78</v>
      </c>
      <c r="BK296" s="224">
        <f>ROUND(I296*H296,2)</f>
        <v>0</v>
      </c>
      <c r="BL296" s="17" t="s">
        <v>149</v>
      </c>
      <c r="BM296" s="223" t="s">
        <v>878</v>
      </c>
    </row>
    <row r="297" spans="1:47" s="2" customFormat="1" ht="12">
      <c r="A297" s="38"/>
      <c r="B297" s="39"/>
      <c r="C297" s="40"/>
      <c r="D297" s="225" t="s">
        <v>151</v>
      </c>
      <c r="E297" s="40"/>
      <c r="F297" s="226" t="s">
        <v>592</v>
      </c>
      <c r="G297" s="40"/>
      <c r="H297" s="40"/>
      <c r="I297" s="227"/>
      <c r="J297" s="40"/>
      <c r="K297" s="40"/>
      <c r="L297" s="44"/>
      <c r="M297" s="228"/>
      <c r="N297" s="229"/>
      <c r="O297" s="84"/>
      <c r="P297" s="84"/>
      <c r="Q297" s="84"/>
      <c r="R297" s="84"/>
      <c r="S297" s="84"/>
      <c r="T297" s="85"/>
      <c r="U297" s="38"/>
      <c r="V297" s="38"/>
      <c r="W297" s="38"/>
      <c r="X297" s="38"/>
      <c r="Y297" s="38"/>
      <c r="Z297" s="38"/>
      <c r="AA297" s="38"/>
      <c r="AB297" s="38"/>
      <c r="AC297" s="38"/>
      <c r="AD297" s="38"/>
      <c r="AE297" s="38"/>
      <c r="AT297" s="17" t="s">
        <v>151</v>
      </c>
      <c r="AU297" s="17" t="s">
        <v>80</v>
      </c>
    </row>
    <row r="298" spans="1:63" s="12" customFormat="1" ht="22.8" customHeight="1">
      <c r="A298" s="12"/>
      <c r="B298" s="196"/>
      <c r="C298" s="197"/>
      <c r="D298" s="198" t="s">
        <v>70</v>
      </c>
      <c r="E298" s="210" t="s">
        <v>614</v>
      </c>
      <c r="F298" s="210" t="s">
        <v>615</v>
      </c>
      <c r="G298" s="197"/>
      <c r="H298" s="197"/>
      <c r="I298" s="200"/>
      <c r="J298" s="211">
        <f>BK298</f>
        <v>0</v>
      </c>
      <c r="K298" s="197"/>
      <c r="L298" s="202"/>
      <c r="M298" s="203"/>
      <c r="N298" s="204"/>
      <c r="O298" s="204"/>
      <c r="P298" s="205">
        <f>SUM(P299:P301)</f>
        <v>0</v>
      </c>
      <c r="Q298" s="204"/>
      <c r="R298" s="205">
        <f>SUM(R299:R301)</f>
        <v>0</v>
      </c>
      <c r="S298" s="204"/>
      <c r="T298" s="206">
        <f>SUM(T299:T301)</f>
        <v>0</v>
      </c>
      <c r="U298" s="12"/>
      <c r="V298" s="12"/>
      <c r="W298" s="12"/>
      <c r="X298" s="12"/>
      <c r="Y298" s="12"/>
      <c r="Z298" s="12"/>
      <c r="AA298" s="12"/>
      <c r="AB298" s="12"/>
      <c r="AC298" s="12"/>
      <c r="AD298" s="12"/>
      <c r="AE298" s="12"/>
      <c r="AR298" s="207" t="s">
        <v>78</v>
      </c>
      <c r="AT298" s="208" t="s">
        <v>70</v>
      </c>
      <c r="AU298" s="208" t="s">
        <v>78</v>
      </c>
      <c r="AY298" s="207" t="s">
        <v>142</v>
      </c>
      <c r="BK298" s="209">
        <f>SUM(BK299:BK301)</f>
        <v>0</v>
      </c>
    </row>
    <row r="299" spans="1:65" s="2" customFormat="1" ht="24.15" customHeight="1">
      <c r="A299" s="38"/>
      <c r="B299" s="39"/>
      <c r="C299" s="212" t="s">
        <v>494</v>
      </c>
      <c r="D299" s="212" t="s">
        <v>144</v>
      </c>
      <c r="E299" s="213" t="s">
        <v>617</v>
      </c>
      <c r="F299" s="214" t="s">
        <v>618</v>
      </c>
      <c r="G299" s="215" t="s">
        <v>248</v>
      </c>
      <c r="H299" s="216">
        <v>667.862</v>
      </c>
      <c r="I299" s="217"/>
      <c r="J299" s="218">
        <f>ROUND(I299*H299,2)</f>
        <v>0</v>
      </c>
      <c r="K299" s="214" t="s">
        <v>148</v>
      </c>
      <c r="L299" s="44"/>
      <c r="M299" s="219" t="s">
        <v>19</v>
      </c>
      <c r="N299" s="220" t="s">
        <v>42</v>
      </c>
      <c r="O299" s="84"/>
      <c r="P299" s="221">
        <f>O299*H299</f>
        <v>0</v>
      </c>
      <c r="Q299" s="221">
        <v>0</v>
      </c>
      <c r="R299" s="221">
        <f>Q299*H299</f>
        <v>0</v>
      </c>
      <c r="S299" s="221">
        <v>0</v>
      </c>
      <c r="T299" s="222">
        <f>S299*H299</f>
        <v>0</v>
      </c>
      <c r="U299" s="38"/>
      <c r="V299" s="38"/>
      <c r="W299" s="38"/>
      <c r="X299" s="38"/>
      <c r="Y299" s="38"/>
      <c r="Z299" s="38"/>
      <c r="AA299" s="38"/>
      <c r="AB299" s="38"/>
      <c r="AC299" s="38"/>
      <c r="AD299" s="38"/>
      <c r="AE299" s="38"/>
      <c r="AR299" s="223" t="s">
        <v>149</v>
      </c>
      <c r="AT299" s="223" t="s">
        <v>144</v>
      </c>
      <c r="AU299" s="223" t="s">
        <v>80</v>
      </c>
      <c r="AY299" s="17" t="s">
        <v>142</v>
      </c>
      <c r="BE299" s="224">
        <f>IF(N299="základní",J299,0)</f>
        <v>0</v>
      </c>
      <c r="BF299" s="224">
        <f>IF(N299="snížená",J299,0)</f>
        <v>0</v>
      </c>
      <c r="BG299" s="224">
        <f>IF(N299="zákl. přenesená",J299,0)</f>
        <v>0</v>
      </c>
      <c r="BH299" s="224">
        <f>IF(N299="sníž. přenesená",J299,0)</f>
        <v>0</v>
      </c>
      <c r="BI299" s="224">
        <f>IF(N299="nulová",J299,0)</f>
        <v>0</v>
      </c>
      <c r="BJ299" s="17" t="s">
        <v>78</v>
      </c>
      <c r="BK299" s="224">
        <f>ROUND(I299*H299,2)</f>
        <v>0</v>
      </c>
      <c r="BL299" s="17" t="s">
        <v>149</v>
      </c>
      <c r="BM299" s="223" t="s">
        <v>879</v>
      </c>
    </row>
    <row r="300" spans="1:47" s="2" customFormat="1" ht="12">
      <c r="A300" s="38"/>
      <c r="B300" s="39"/>
      <c r="C300" s="40"/>
      <c r="D300" s="225" t="s">
        <v>151</v>
      </c>
      <c r="E300" s="40"/>
      <c r="F300" s="226" t="s">
        <v>620</v>
      </c>
      <c r="G300" s="40"/>
      <c r="H300" s="40"/>
      <c r="I300" s="227"/>
      <c r="J300" s="40"/>
      <c r="K300" s="40"/>
      <c r="L300" s="44"/>
      <c r="M300" s="228"/>
      <c r="N300" s="229"/>
      <c r="O300" s="84"/>
      <c r="P300" s="84"/>
      <c r="Q300" s="84"/>
      <c r="R300" s="84"/>
      <c r="S300" s="84"/>
      <c r="T300" s="85"/>
      <c r="U300" s="38"/>
      <c r="V300" s="38"/>
      <c r="W300" s="38"/>
      <c r="X300" s="38"/>
      <c r="Y300" s="38"/>
      <c r="Z300" s="38"/>
      <c r="AA300" s="38"/>
      <c r="AB300" s="38"/>
      <c r="AC300" s="38"/>
      <c r="AD300" s="38"/>
      <c r="AE300" s="38"/>
      <c r="AT300" s="17" t="s">
        <v>151</v>
      </c>
      <c r="AU300" s="17" t="s">
        <v>80</v>
      </c>
    </row>
    <row r="301" spans="1:47" s="2" customFormat="1" ht="12">
      <c r="A301" s="38"/>
      <c r="B301" s="39"/>
      <c r="C301" s="40"/>
      <c r="D301" s="225" t="s">
        <v>153</v>
      </c>
      <c r="E301" s="40"/>
      <c r="F301" s="230" t="s">
        <v>621</v>
      </c>
      <c r="G301" s="40"/>
      <c r="H301" s="40"/>
      <c r="I301" s="227"/>
      <c r="J301" s="40"/>
      <c r="K301" s="40"/>
      <c r="L301" s="44"/>
      <c r="M301" s="263"/>
      <c r="N301" s="264"/>
      <c r="O301" s="265"/>
      <c r="P301" s="265"/>
      <c r="Q301" s="265"/>
      <c r="R301" s="265"/>
      <c r="S301" s="265"/>
      <c r="T301" s="266"/>
      <c r="U301" s="38"/>
      <c r="V301" s="38"/>
      <c r="W301" s="38"/>
      <c r="X301" s="38"/>
      <c r="Y301" s="38"/>
      <c r="Z301" s="38"/>
      <c r="AA301" s="38"/>
      <c r="AB301" s="38"/>
      <c r="AC301" s="38"/>
      <c r="AD301" s="38"/>
      <c r="AE301" s="38"/>
      <c r="AT301" s="17" t="s">
        <v>153</v>
      </c>
      <c r="AU301" s="17" t="s">
        <v>80</v>
      </c>
    </row>
    <row r="302" spans="1:31" s="2" customFormat="1" ht="6.95" customHeight="1">
      <c r="A302" s="38"/>
      <c r="B302" s="59"/>
      <c r="C302" s="60"/>
      <c r="D302" s="60"/>
      <c r="E302" s="60"/>
      <c r="F302" s="60"/>
      <c r="G302" s="60"/>
      <c r="H302" s="60"/>
      <c r="I302" s="60"/>
      <c r="J302" s="60"/>
      <c r="K302" s="60"/>
      <c r="L302" s="44"/>
      <c r="M302" s="38"/>
      <c r="O302" s="38"/>
      <c r="P302" s="38"/>
      <c r="Q302" s="38"/>
      <c r="R302" s="38"/>
      <c r="S302" s="38"/>
      <c r="T302" s="38"/>
      <c r="U302" s="38"/>
      <c r="V302" s="38"/>
      <c r="W302" s="38"/>
      <c r="X302" s="38"/>
      <c r="Y302" s="38"/>
      <c r="Z302" s="38"/>
      <c r="AA302" s="38"/>
      <c r="AB302" s="38"/>
      <c r="AC302" s="38"/>
      <c r="AD302" s="38"/>
      <c r="AE302" s="38"/>
    </row>
  </sheetData>
  <sheetProtection password="CC35" sheet="1" objects="1" scenarios="1" formatColumns="0" formatRows="0" autoFilter="0"/>
  <autoFilter ref="C91:K301"/>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4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97</v>
      </c>
    </row>
    <row r="3" spans="2:46" s="1" customFormat="1" ht="6.95" customHeight="1">
      <c r="B3" s="138"/>
      <c r="C3" s="139"/>
      <c r="D3" s="139"/>
      <c r="E3" s="139"/>
      <c r="F3" s="139"/>
      <c r="G3" s="139"/>
      <c r="H3" s="139"/>
      <c r="I3" s="139"/>
      <c r="J3" s="139"/>
      <c r="K3" s="139"/>
      <c r="L3" s="20"/>
      <c r="AT3" s="17" t="s">
        <v>80</v>
      </c>
    </row>
    <row r="4" spans="2:46" s="1" customFormat="1" ht="24.95" customHeight="1">
      <c r="B4" s="20"/>
      <c r="D4" s="140" t="s">
        <v>107</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Soubor staveb společných zařízení v k. ú. Třebom</v>
      </c>
      <c r="F7" s="142"/>
      <c r="G7" s="142"/>
      <c r="H7" s="142"/>
      <c r="L7" s="20"/>
    </row>
    <row r="8" spans="2:12" s="1" customFormat="1" ht="12" customHeight="1">
      <c r="B8" s="20"/>
      <c r="D8" s="142" t="s">
        <v>108</v>
      </c>
      <c r="L8" s="20"/>
    </row>
    <row r="9" spans="1:31" s="2" customFormat="1" ht="16.5" customHeight="1">
      <c r="A9" s="38"/>
      <c r="B9" s="44"/>
      <c r="C9" s="38"/>
      <c r="D9" s="38"/>
      <c r="E9" s="143" t="s">
        <v>880</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110</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16.5" customHeight="1">
      <c r="A11" s="38"/>
      <c r="B11" s="44"/>
      <c r="C11" s="38"/>
      <c r="D11" s="38"/>
      <c r="E11" s="145" t="s">
        <v>881</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18</v>
      </c>
      <c r="E13" s="38"/>
      <c r="F13" s="133" t="s">
        <v>19</v>
      </c>
      <c r="G13" s="38"/>
      <c r="H13" s="38"/>
      <c r="I13" s="142" t="s">
        <v>20</v>
      </c>
      <c r="J13" s="133" t="s">
        <v>19</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21</v>
      </c>
      <c r="E14" s="38"/>
      <c r="F14" s="133" t="s">
        <v>22</v>
      </c>
      <c r="G14" s="38"/>
      <c r="H14" s="38"/>
      <c r="I14" s="142" t="s">
        <v>23</v>
      </c>
      <c r="J14" s="146" t="str">
        <f>'Rekapitulace stavby'!AN8</f>
        <v>15. 10. 2020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25</v>
      </c>
      <c r="E16" s="38"/>
      <c r="F16" s="38"/>
      <c r="G16" s="38"/>
      <c r="H16" s="38"/>
      <c r="I16" s="142" t="s">
        <v>26</v>
      </c>
      <c r="J16" s="133" t="s">
        <v>19</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27</v>
      </c>
      <c r="F17" s="38"/>
      <c r="G17" s="38"/>
      <c r="H17" s="38"/>
      <c r="I17" s="142" t="s">
        <v>28</v>
      </c>
      <c r="J17" s="133" t="s">
        <v>19</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29</v>
      </c>
      <c r="E19" s="38"/>
      <c r="F19" s="38"/>
      <c r="G19" s="38"/>
      <c r="H19" s="38"/>
      <c r="I19" s="142" t="s">
        <v>26</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28</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31</v>
      </c>
      <c r="E22" s="38"/>
      <c r="F22" s="38"/>
      <c r="G22" s="38"/>
      <c r="H22" s="38"/>
      <c r="I22" s="142" t="s">
        <v>26</v>
      </c>
      <c r="J22" s="133" t="str">
        <f>IF('Rekapitulace stavby'!AN16="","",'Rekapitulace stavby'!AN16)</f>
        <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tr">
        <f>IF('Rekapitulace stavby'!E17="","",'Rekapitulace stavby'!E17)</f>
        <v>AGROPROJEKT PSO, s.r.o.</v>
      </c>
      <c r="F23" s="38"/>
      <c r="G23" s="38"/>
      <c r="H23" s="38"/>
      <c r="I23" s="142" t="s">
        <v>28</v>
      </c>
      <c r="J23" s="133" t="str">
        <f>IF('Rekapitulace stavby'!AN17="","",'Rekapitulace stavby'!AN17)</f>
        <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34</v>
      </c>
      <c r="E25" s="38"/>
      <c r="F25" s="38"/>
      <c r="G25" s="38"/>
      <c r="H25" s="38"/>
      <c r="I25" s="142" t="s">
        <v>26</v>
      </c>
      <c r="J25" s="133" t="s">
        <v>19</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
        <v>113</v>
      </c>
      <c r="F26" s="38"/>
      <c r="G26" s="38"/>
      <c r="H26" s="38"/>
      <c r="I26" s="142" t="s">
        <v>28</v>
      </c>
      <c r="J26" s="133" t="s">
        <v>19</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35</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19</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37</v>
      </c>
      <c r="E32" s="38"/>
      <c r="F32" s="38"/>
      <c r="G32" s="38"/>
      <c r="H32" s="38"/>
      <c r="I32" s="38"/>
      <c r="J32" s="153">
        <f>ROUND(J98,2)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39</v>
      </c>
      <c r="G34" s="38"/>
      <c r="H34" s="38"/>
      <c r="I34" s="154" t="s">
        <v>38</v>
      </c>
      <c r="J34" s="154" t="s">
        <v>40</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41</v>
      </c>
      <c r="E35" s="142" t="s">
        <v>42</v>
      </c>
      <c r="F35" s="156">
        <f>ROUND((SUM(BE98:BE498)),2)</f>
        <v>0</v>
      </c>
      <c r="G35" s="38"/>
      <c r="H35" s="38"/>
      <c r="I35" s="157">
        <v>0.21</v>
      </c>
      <c r="J35" s="156">
        <f>ROUND(((SUM(BE98:BE498))*I35),2)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43</v>
      </c>
      <c r="F36" s="156">
        <f>ROUND((SUM(BF98:BF498)),2)</f>
        <v>0</v>
      </c>
      <c r="G36" s="38"/>
      <c r="H36" s="38"/>
      <c r="I36" s="157">
        <v>0.15</v>
      </c>
      <c r="J36" s="156">
        <f>ROUND(((SUM(BF98:BF498))*I36),2)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44</v>
      </c>
      <c r="F37" s="156">
        <f>ROUND((SUM(BG98:BG498)),2)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45</v>
      </c>
      <c r="F38" s="156">
        <f>ROUND((SUM(BH98:BH498)),2)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46</v>
      </c>
      <c r="F39" s="156">
        <f>ROUND((SUM(BI98:BI498)),2)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47</v>
      </c>
      <c r="E41" s="160"/>
      <c r="F41" s="160"/>
      <c r="G41" s="161" t="s">
        <v>48</v>
      </c>
      <c r="H41" s="162" t="s">
        <v>49</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114</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Soubor staveb společných zařízení v k. ú. Třebom</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108</v>
      </c>
      <c r="D51" s="22"/>
      <c r="E51" s="22"/>
      <c r="F51" s="22"/>
      <c r="G51" s="22"/>
      <c r="H51" s="22"/>
      <c r="I51" s="22"/>
      <c r="J51" s="22"/>
      <c r="K51" s="22"/>
      <c r="L51" s="20"/>
    </row>
    <row r="52" spans="1:31" s="2" customFormat="1" ht="16.5" customHeight="1">
      <c r="A52" s="38"/>
      <c r="B52" s="39"/>
      <c r="C52" s="40"/>
      <c r="D52" s="40"/>
      <c r="E52" s="169" t="s">
        <v>880</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110</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16.5" customHeight="1">
      <c r="A54" s="38"/>
      <c r="B54" s="39"/>
      <c r="C54" s="40"/>
      <c r="D54" s="40"/>
      <c r="E54" s="69" t="str">
        <f>E11</f>
        <v>2917-17-2-4 - SO-04 Poldr Třebom</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21</v>
      </c>
      <c r="D56" s="40"/>
      <c r="E56" s="40"/>
      <c r="F56" s="27" t="str">
        <f>F14</f>
        <v>Brno</v>
      </c>
      <c r="G56" s="40"/>
      <c r="H56" s="40"/>
      <c r="I56" s="32" t="s">
        <v>23</v>
      </c>
      <c r="J56" s="72" t="str">
        <f>IF(J14="","",J14)</f>
        <v>15. 10. 2020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25.65" customHeight="1">
      <c r="A58" s="38"/>
      <c r="B58" s="39"/>
      <c r="C58" s="32" t="s">
        <v>25</v>
      </c>
      <c r="D58" s="40"/>
      <c r="E58" s="40"/>
      <c r="F58" s="27" t="str">
        <f>E17</f>
        <v>SPÚ ČR</v>
      </c>
      <c r="G58" s="40"/>
      <c r="H58" s="40"/>
      <c r="I58" s="32" t="s">
        <v>31</v>
      </c>
      <c r="J58" s="36" t="str">
        <f>E23</f>
        <v>AGROPROJEKT PSO, s.r.o.</v>
      </c>
      <c r="K58" s="40"/>
      <c r="L58" s="144"/>
      <c r="S58" s="38"/>
      <c r="T58" s="38"/>
      <c r="U58" s="38"/>
      <c r="V58" s="38"/>
      <c r="W58" s="38"/>
      <c r="X58" s="38"/>
      <c r="Y58" s="38"/>
      <c r="Z58" s="38"/>
      <c r="AA58" s="38"/>
      <c r="AB58" s="38"/>
      <c r="AC58" s="38"/>
      <c r="AD58" s="38"/>
      <c r="AE58" s="38"/>
    </row>
    <row r="59" spans="1:31" s="2" customFormat="1" ht="25.65" customHeight="1">
      <c r="A59" s="38"/>
      <c r="B59" s="39"/>
      <c r="C59" s="32" t="s">
        <v>29</v>
      </c>
      <c r="D59" s="40"/>
      <c r="E59" s="40"/>
      <c r="F59" s="27" t="str">
        <f>IF(E20="","",E20)</f>
        <v>Vyplň údaj</v>
      </c>
      <c r="G59" s="40"/>
      <c r="H59" s="40"/>
      <c r="I59" s="32" t="s">
        <v>34</v>
      </c>
      <c r="J59" s="36" t="str">
        <f>E26</f>
        <v>Agroprojekt PSO, s.r.o.</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115</v>
      </c>
      <c r="D61" s="171"/>
      <c r="E61" s="171"/>
      <c r="F61" s="171"/>
      <c r="G61" s="171"/>
      <c r="H61" s="171"/>
      <c r="I61" s="171"/>
      <c r="J61" s="172" t="s">
        <v>116</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69</v>
      </c>
      <c r="D63" s="40"/>
      <c r="E63" s="40"/>
      <c r="F63" s="40"/>
      <c r="G63" s="40"/>
      <c r="H63" s="40"/>
      <c r="I63" s="40"/>
      <c r="J63" s="102">
        <f>J98</f>
        <v>0</v>
      </c>
      <c r="K63" s="40"/>
      <c r="L63" s="144"/>
      <c r="S63" s="38"/>
      <c r="T63" s="38"/>
      <c r="U63" s="38"/>
      <c r="V63" s="38"/>
      <c r="W63" s="38"/>
      <c r="X63" s="38"/>
      <c r="Y63" s="38"/>
      <c r="Z63" s="38"/>
      <c r="AA63" s="38"/>
      <c r="AB63" s="38"/>
      <c r="AC63" s="38"/>
      <c r="AD63" s="38"/>
      <c r="AE63" s="38"/>
      <c r="AU63" s="17" t="s">
        <v>117</v>
      </c>
    </row>
    <row r="64" spans="1:31" s="9" customFormat="1" ht="24.95" customHeight="1">
      <c r="A64" s="9"/>
      <c r="B64" s="174"/>
      <c r="C64" s="175"/>
      <c r="D64" s="176" t="s">
        <v>882</v>
      </c>
      <c r="E64" s="177"/>
      <c r="F64" s="177"/>
      <c r="G64" s="177"/>
      <c r="H64" s="177"/>
      <c r="I64" s="177"/>
      <c r="J64" s="178">
        <f>J99</f>
        <v>0</v>
      </c>
      <c r="K64" s="175"/>
      <c r="L64" s="179"/>
      <c r="S64" s="9"/>
      <c r="T64" s="9"/>
      <c r="U64" s="9"/>
      <c r="V64" s="9"/>
      <c r="W64" s="9"/>
      <c r="X64" s="9"/>
      <c r="Y64" s="9"/>
      <c r="Z64" s="9"/>
      <c r="AA64" s="9"/>
      <c r="AB64" s="9"/>
      <c r="AC64" s="9"/>
      <c r="AD64" s="9"/>
      <c r="AE64" s="9"/>
    </row>
    <row r="65" spans="1:31" s="9" customFormat="1" ht="24.95" customHeight="1">
      <c r="A65" s="9"/>
      <c r="B65" s="174"/>
      <c r="C65" s="175"/>
      <c r="D65" s="176" t="s">
        <v>883</v>
      </c>
      <c r="E65" s="177"/>
      <c r="F65" s="177"/>
      <c r="G65" s="177"/>
      <c r="H65" s="177"/>
      <c r="I65" s="177"/>
      <c r="J65" s="178">
        <f>J298</f>
        <v>0</v>
      </c>
      <c r="K65" s="175"/>
      <c r="L65" s="179"/>
      <c r="S65" s="9"/>
      <c r="T65" s="9"/>
      <c r="U65" s="9"/>
      <c r="V65" s="9"/>
      <c r="W65" s="9"/>
      <c r="X65" s="9"/>
      <c r="Y65" s="9"/>
      <c r="Z65" s="9"/>
      <c r="AA65" s="9"/>
      <c r="AB65" s="9"/>
      <c r="AC65" s="9"/>
      <c r="AD65" s="9"/>
      <c r="AE65" s="9"/>
    </row>
    <row r="66" spans="1:31" s="9" customFormat="1" ht="24.95" customHeight="1">
      <c r="A66" s="9"/>
      <c r="B66" s="174"/>
      <c r="C66" s="175"/>
      <c r="D66" s="176" t="s">
        <v>884</v>
      </c>
      <c r="E66" s="177"/>
      <c r="F66" s="177"/>
      <c r="G66" s="177"/>
      <c r="H66" s="177"/>
      <c r="I66" s="177"/>
      <c r="J66" s="178">
        <f>J306</f>
        <v>0</v>
      </c>
      <c r="K66" s="175"/>
      <c r="L66" s="179"/>
      <c r="S66" s="9"/>
      <c r="T66" s="9"/>
      <c r="U66" s="9"/>
      <c r="V66" s="9"/>
      <c r="W66" s="9"/>
      <c r="X66" s="9"/>
      <c r="Y66" s="9"/>
      <c r="Z66" s="9"/>
      <c r="AA66" s="9"/>
      <c r="AB66" s="9"/>
      <c r="AC66" s="9"/>
      <c r="AD66" s="9"/>
      <c r="AE66" s="9"/>
    </row>
    <row r="67" spans="1:31" s="9" customFormat="1" ht="24.95" customHeight="1">
      <c r="A67" s="9"/>
      <c r="B67" s="174"/>
      <c r="C67" s="175"/>
      <c r="D67" s="176" t="s">
        <v>885</v>
      </c>
      <c r="E67" s="177"/>
      <c r="F67" s="177"/>
      <c r="G67" s="177"/>
      <c r="H67" s="177"/>
      <c r="I67" s="177"/>
      <c r="J67" s="178">
        <f>J373</f>
        <v>0</v>
      </c>
      <c r="K67" s="175"/>
      <c r="L67" s="179"/>
      <c r="S67" s="9"/>
      <c r="T67" s="9"/>
      <c r="U67" s="9"/>
      <c r="V67" s="9"/>
      <c r="W67" s="9"/>
      <c r="X67" s="9"/>
      <c r="Y67" s="9"/>
      <c r="Z67" s="9"/>
      <c r="AA67" s="9"/>
      <c r="AB67" s="9"/>
      <c r="AC67" s="9"/>
      <c r="AD67" s="9"/>
      <c r="AE67" s="9"/>
    </row>
    <row r="68" spans="1:31" s="9" customFormat="1" ht="24.95" customHeight="1">
      <c r="A68" s="9"/>
      <c r="B68" s="174"/>
      <c r="C68" s="175"/>
      <c r="D68" s="176" t="s">
        <v>886</v>
      </c>
      <c r="E68" s="177"/>
      <c r="F68" s="177"/>
      <c r="G68" s="177"/>
      <c r="H68" s="177"/>
      <c r="I68" s="177"/>
      <c r="J68" s="178">
        <f>J417</f>
        <v>0</v>
      </c>
      <c r="K68" s="175"/>
      <c r="L68" s="179"/>
      <c r="S68" s="9"/>
      <c r="T68" s="9"/>
      <c r="U68" s="9"/>
      <c r="V68" s="9"/>
      <c r="W68" s="9"/>
      <c r="X68" s="9"/>
      <c r="Y68" s="9"/>
      <c r="Z68" s="9"/>
      <c r="AA68" s="9"/>
      <c r="AB68" s="9"/>
      <c r="AC68" s="9"/>
      <c r="AD68" s="9"/>
      <c r="AE68" s="9"/>
    </row>
    <row r="69" spans="1:31" s="9" customFormat="1" ht="24.95" customHeight="1">
      <c r="A69" s="9"/>
      <c r="B69" s="174"/>
      <c r="C69" s="175"/>
      <c r="D69" s="176" t="s">
        <v>887</v>
      </c>
      <c r="E69" s="177"/>
      <c r="F69" s="177"/>
      <c r="G69" s="177"/>
      <c r="H69" s="177"/>
      <c r="I69" s="177"/>
      <c r="J69" s="178">
        <f>J420</f>
        <v>0</v>
      </c>
      <c r="K69" s="175"/>
      <c r="L69" s="179"/>
      <c r="S69" s="9"/>
      <c r="T69" s="9"/>
      <c r="U69" s="9"/>
      <c r="V69" s="9"/>
      <c r="W69" s="9"/>
      <c r="X69" s="9"/>
      <c r="Y69" s="9"/>
      <c r="Z69" s="9"/>
      <c r="AA69" s="9"/>
      <c r="AB69" s="9"/>
      <c r="AC69" s="9"/>
      <c r="AD69" s="9"/>
      <c r="AE69" s="9"/>
    </row>
    <row r="70" spans="1:31" s="9" customFormat="1" ht="24.95" customHeight="1">
      <c r="A70" s="9"/>
      <c r="B70" s="174"/>
      <c r="C70" s="175"/>
      <c r="D70" s="176" t="s">
        <v>888</v>
      </c>
      <c r="E70" s="177"/>
      <c r="F70" s="177"/>
      <c r="G70" s="177"/>
      <c r="H70" s="177"/>
      <c r="I70" s="177"/>
      <c r="J70" s="178">
        <f>J437</f>
        <v>0</v>
      </c>
      <c r="K70" s="175"/>
      <c r="L70" s="179"/>
      <c r="S70" s="9"/>
      <c r="T70" s="9"/>
      <c r="U70" s="9"/>
      <c r="V70" s="9"/>
      <c r="W70" s="9"/>
      <c r="X70" s="9"/>
      <c r="Y70" s="9"/>
      <c r="Z70" s="9"/>
      <c r="AA70" s="9"/>
      <c r="AB70" s="9"/>
      <c r="AC70" s="9"/>
      <c r="AD70" s="9"/>
      <c r="AE70" s="9"/>
    </row>
    <row r="71" spans="1:31" s="9" customFormat="1" ht="24.95" customHeight="1">
      <c r="A71" s="9"/>
      <c r="B71" s="174"/>
      <c r="C71" s="175"/>
      <c r="D71" s="176" t="s">
        <v>889</v>
      </c>
      <c r="E71" s="177"/>
      <c r="F71" s="177"/>
      <c r="G71" s="177"/>
      <c r="H71" s="177"/>
      <c r="I71" s="177"/>
      <c r="J71" s="178">
        <f>J447</f>
        <v>0</v>
      </c>
      <c r="K71" s="175"/>
      <c r="L71" s="179"/>
      <c r="S71" s="9"/>
      <c r="T71" s="9"/>
      <c r="U71" s="9"/>
      <c r="V71" s="9"/>
      <c r="W71" s="9"/>
      <c r="X71" s="9"/>
      <c r="Y71" s="9"/>
      <c r="Z71" s="9"/>
      <c r="AA71" s="9"/>
      <c r="AB71" s="9"/>
      <c r="AC71" s="9"/>
      <c r="AD71" s="9"/>
      <c r="AE71" s="9"/>
    </row>
    <row r="72" spans="1:31" s="9" customFormat="1" ht="24.95" customHeight="1">
      <c r="A72" s="9"/>
      <c r="B72" s="174"/>
      <c r="C72" s="175"/>
      <c r="D72" s="176" t="s">
        <v>890</v>
      </c>
      <c r="E72" s="177"/>
      <c r="F72" s="177"/>
      <c r="G72" s="177"/>
      <c r="H72" s="177"/>
      <c r="I72" s="177"/>
      <c r="J72" s="178">
        <f>J458</f>
        <v>0</v>
      </c>
      <c r="K72" s="175"/>
      <c r="L72" s="179"/>
      <c r="S72" s="9"/>
      <c r="T72" s="9"/>
      <c r="U72" s="9"/>
      <c r="V72" s="9"/>
      <c r="W72" s="9"/>
      <c r="X72" s="9"/>
      <c r="Y72" s="9"/>
      <c r="Z72" s="9"/>
      <c r="AA72" s="9"/>
      <c r="AB72" s="9"/>
      <c r="AC72" s="9"/>
      <c r="AD72" s="9"/>
      <c r="AE72" s="9"/>
    </row>
    <row r="73" spans="1:31" s="9" customFormat="1" ht="24.95" customHeight="1">
      <c r="A73" s="9"/>
      <c r="B73" s="174"/>
      <c r="C73" s="175"/>
      <c r="D73" s="176" t="s">
        <v>891</v>
      </c>
      <c r="E73" s="177"/>
      <c r="F73" s="177"/>
      <c r="G73" s="177"/>
      <c r="H73" s="177"/>
      <c r="I73" s="177"/>
      <c r="J73" s="178">
        <f>J472</f>
        <v>0</v>
      </c>
      <c r="K73" s="175"/>
      <c r="L73" s="179"/>
      <c r="S73" s="9"/>
      <c r="T73" s="9"/>
      <c r="U73" s="9"/>
      <c r="V73" s="9"/>
      <c r="W73" s="9"/>
      <c r="X73" s="9"/>
      <c r="Y73" s="9"/>
      <c r="Z73" s="9"/>
      <c r="AA73" s="9"/>
      <c r="AB73" s="9"/>
      <c r="AC73" s="9"/>
      <c r="AD73" s="9"/>
      <c r="AE73" s="9"/>
    </row>
    <row r="74" spans="1:31" s="9" customFormat="1" ht="24.95" customHeight="1">
      <c r="A74" s="9"/>
      <c r="B74" s="174"/>
      <c r="C74" s="175"/>
      <c r="D74" s="176" t="s">
        <v>892</v>
      </c>
      <c r="E74" s="177"/>
      <c r="F74" s="177"/>
      <c r="G74" s="177"/>
      <c r="H74" s="177"/>
      <c r="I74" s="177"/>
      <c r="J74" s="178">
        <f>J476</f>
        <v>0</v>
      </c>
      <c r="K74" s="175"/>
      <c r="L74" s="179"/>
      <c r="S74" s="9"/>
      <c r="T74" s="9"/>
      <c r="U74" s="9"/>
      <c r="V74" s="9"/>
      <c r="W74" s="9"/>
      <c r="X74" s="9"/>
      <c r="Y74" s="9"/>
      <c r="Z74" s="9"/>
      <c r="AA74" s="9"/>
      <c r="AB74" s="9"/>
      <c r="AC74" s="9"/>
      <c r="AD74" s="9"/>
      <c r="AE74" s="9"/>
    </row>
    <row r="75" spans="1:31" s="9" customFormat="1" ht="24.95" customHeight="1">
      <c r="A75" s="9"/>
      <c r="B75" s="174"/>
      <c r="C75" s="175"/>
      <c r="D75" s="176" t="s">
        <v>893</v>
      </c>
      <c r="E75" s="177"/>
      <c r="F75" s="177"/>
      <c r="G75" s="177"/>
      <c r="H75" s="177"/>
      <c r="I75" s="177"/>
      <c r="J75" s="178">
        <f>J483</f>
        <v>0</v>
      </c>
      <c r="K75" s="175"/>
      <c r="L75" s="179"/>
      <c r="S75" s="9"/>
      <c r="T75" s="9"/>
      <c r="U75" s="9"/>
      <c r="V75" s="9"/>
      <c r="W75" s="9"/>
      <c r="X75" s="9"/>
      <c r="Y75" s="9"/>
      <c r="Z75" s="9"/>
      <c r="AA75" s="9"/>
      <c r="AB75" s="9"/>
      <c r="AC75" s="9"/>
      <c r="AD75" s="9"/>
      <c r="AE75" s="9"/>
    </row>
    <row r="76" spans="1:31" s="9" customFormat="1" ht="24.95" customHeight="1">
      <c r="A76" s="9"/>
      <c r="B76" s="174"/>
      <c r="C76" s="175"/>
      <c r="D76" s="176" t="s">
        <v>894</v>
      </c>
      <c r="E76" s="177"/>
      <c r="F76" s="177"/>
      <c r="G76" s="177"/>
      <c r="H76" s="177"/>
      <c r="I76" s="177"/>
      <c r="J76" s="178">
        <f>J490</f>
        <v>0</v>
      </c>
      <c r="K76" s="175"/>
      <c r="L76" s="179"/>
      <c r="S76" s="9"/>
      <c r="T76" s="9"/>
      <c r="U76" s="9"/>
      <c r="V76" s="9"/>
      <c r="W76" s="9"/>
      <c r="X76" s="9"/>
      <c r="Y76" s="9"/>
      <c r="Z76" s="9"/>
      <c r="AA76" s="9"/>
      <c r="AB76" s="9"/>
      <c r="AC76" s="9"/>
      <c r="AD76" s="9"/>
      <c r="AE76" s="9"/>
    </row>
    <row r="77" spans="1:31" s="2" customFormat="1" ht="21.8" customHeight="1">
      <c r="A77" s="38"/>
      <c r="B77" s="39"/>
      <c r="C77" s="40"/>
      <c r="D77" s="40"/>
      <c r="E77" s="40"/>
      <c r="F77" s="40"/>
      <c r="G77" s="40"/>
      <c r="H77" s="40"/>
      <c r="I77" s="40"/>
      <c r="J77" s="40"/>
      <c r="K77" s="40"/>
      <c r="L77" s="144"/>
      <c r="S77" s="38"/>
      <c r="T77" s="38"/>
      <c r="U77" s="38"/>
      <c r="V77" s="38"/>
      <c r="W77" s="38"/>
      <c r="X77" s="38"/>
      <c r="Y77" s="38"/>
      <c r="Z77" s="38"/>
      <c r="AA77" s="38"/>
      <c r="AB77" s="38"/>
      <c r="AC77" s="38"/>
      <c r="AD77" s="38"/>
      <c r="AE77" s="38"/>
    </row>
    <row r="78" spans="1:31" s="2" customFormat="1" ht="6.95" customHeight="1">
      <c r="A78" s="38"/>
      <c r="B78" s="59"/>
      <c r="C78" s="60"/>
      <c r="D78" s="60"/>
      <c r="E78" s="60"/>
      <c r="F78" s="60"/>
      <c r="G78" s="60"/>
      <c r="H78" s="60"/>
      <c r="I78" s="60"/>
      <c r="J78" s="60"/>
      <c r="K78" s="60"/>
      <c r="L78" s="144"/>
      <c r="S78" s="38"/>
      <c r="T78" s="38"/>
      <c r="U78" s="38"/>
      <c r="V78" s="38"/>
      <c r="W78" s="38"/>
      <c r="X78" s="38"/>
      <c r="Y78" s="38"/>
      <c r="Z78" s="38"/>
      <c r="AA78" s="38"/>
      <c r="AB78" s="38"/>
      <c r="AC78" s="38"/>
      <c r="AD78" s="38"/>
      <c r="AE78" s="38"/>
    </row>
    <row r="82" spans="1:31" s="2" customFormat="1" ht="6.95" customHeight="1">
      <c r="A82" s="38"/>
      <c r="B82" s="61"/>
      <c r="C82" s="62"/>
      <c r="D82" s="62"/>
      <c r="E82" s="62"/>
      <c r="F82" s="62"/>
      <c r="G82" s="62"/>
      <c r="H82" s="62"/>
      <c r="I82" s="62"/>
      <c r="J82" s="62"/>
      <c r="K82" s="62"/>
      <c r="L82" s="144"/>
      <c r="S82" s="38"/>
      <c r="T82" s="38"/>
      <c r="U82" s="38"/>
      <c r="V82" s="38"/>
      <c r="W82" s="38"/>
      <c r="X82" s="38"/>
      <c r="Y82" s="38"/>
      <c r="Z82" s="38"/>
      <c r="AA82" s="38"/>
      <c r="AB82" s="38"/>
      <c r="AC82" s="38"/>
      <c r="AD82" s="38"/>
      <c r="AE82" s="38"/>
    </row>
    <row r="83" spans="1:31" s="2" customFormat="1" ht="24.95" customHeight="1">
      <c r="A83" s="38"/>
      <c r="B83" s="39"/>
      <c r="C83" s="23" t="s">
        <v>127</v>
      </c>
      <c r="D83" s="40"/>
      <c r="E83" s="40"/>
      <c r="F83" s="40"/>
      <c r="G83" s="40"/>
      <c r="H83" s="40"/>
      <c r="I83" s="40"/>
      <c r="J83" s="40"/>
      <c r="K83" s="40"/>
      <c r="L83" s="144"/>
      <c r="S83" s="38"/>
      <c r="T83" s="38"/>
      <c r="U83" s="38"/>
      <c r="V83" s="38"/>
      <c r="W83" s="38"/>
      <c r="X83" s="38"/>
      <c r="Y83" s="38"/>
      <c r="Z83" s="38"/>
      <c r="AA83" s="38"/>
      <c r="AB83" s="38"/>
      <c r="AC83" s="38"/>
      <c r="AD83" s="38"/>
      <c r="AE83" s="38"/>
    </row>
    <row r="84" spans="1:31" s="2" customFormat="1" ht="6.95" customHeight="1">
      <c r="A84" s="38"/>
      <c r="B84" s="39"/>
      <c r="C84" s="40"/>
      <c r="D84" s="40"/>
      <c r="E84" s="40"/>
      <c r="F84" s="40"/>
      <c r="G84" s="40"/>
      <c r="H84" s="40"/>
      <c r="I84" s="40"/>
      <c r="J84" s="40"/>
      <c r="K84" s="40"/>
      <c r="L84" s="144"/>
      <c r="S84" s="38"/>
      <c r="T84" s="38"/>
      <c r="U84" s="38"/>
      <c r="V84" s="38"/>
      <c r="W84" s="38"/>
      <c r="X84" s="38"/>
      <c r="Y84" s="38"/>
      <c r="Z84" s="38"/>
      <c r="AA84" s="38"/>
      <c r="AB84" s="38"/>
      <c r="AC84" s="38"/>
      <c r="AD84" s="38"/>
      <c r="AE84" s="38"/>
    </row>
    <row r="85" spans="1:31" s="2" customFormat="1" ht="12" customHeight="1">
      <c r="A85" s="38"/>
      <c r="B85" s="39"/>
      <c r="C85" s="32" t="s">
        <v>16</v>
      </c>
      <c r="D85" s="40"/>
      <c r="E85" s="40"/>
      <c r="F85" s="40"/>
      <c r="G85" s="40"/>
      <c r="H85" s="40"/>
      <c r="I85" s="40"/>
      <c r="J85" s="40"/>
      <c r="K85" s="40"/>
      <c r="L85" s="144"/>
      <c r="S85" s="38"/>
      <c r="T85" s="38"/>
      <c r="U85" s="38"/>
      <c r="V85" s="38"/>
      <c r="W85" s="38"/>
      <c r="X85" s="38"/>
      <c r="Y85" s="38"/>
      <c r="Z85" s="38"/>
      <c r="AA85" s="38"/>
      <c r="AB85" s="38"/>
      <c r="AC85" s="38"/>
      <c r="AD85" s="38"/>
      <c r="AE85" s="38"/>
    </row>
    <row r="86" spans="1:31" s="2" customFormat="1" ht="16.5" customHeight="1">
      <c r="A86" s="38"/>
      <c r="B86" s="39"/>
      <c r="C86" s="40"/>
      <c r="D86" s="40"/>
      <c r="E86" s="169" t="str">
        <f>E7</f>
        <v>Soubor staveb společných zařízení v k. ú. Třebom</v>
      </c>
      <c r="F86" s="32"/>
      <c r="G86" s="32"/>
      <c r="H86" s="32"/>
      <c r="I86" s="40"/>
      <c r="J86" s="40"/>
      <c r="K86" s="40"/>
      <c r="L86" s="144"/>
      <c r="S86" s="38"/>
      <c r="T86" s="38"/>
      <c r="U86" s="38"/>
      <c r="V86" s="38"/>
      <c r="W86" s="38"/>
      <c r="X86" s="38"/>
      <c r="Y86" s="38"/>
      <c r="Z86" s="38"/>
      <c r="AA86" s="38"/>
      <c r="AB86" s="38"/>
      <c r="AC86" s="38"/>
      <c r="AD86" s="38"/>
      <c r="AE86" s="38"/>
    </row>
    <row r="87" spans="2:12" s="1" customFormat="1" ht="12" customHeight="1">
      <c r="B87" s="21"/>
      <c r="C87" s="32" t="s">
        <v>108</v>
      </c>
      <c r="D87" s="22"/>
      <c r="E87" s="22"/>
      <c r="F87" s="22"/>
      <c r="G87" s="22"/>
      <c r="H87" s="22"/>
      <c r="I87" s="22"/>
      <c r="J87" s="22"/>
      <c r="K87" s="22"/>
      <c r="L87" s="20"/>
    </row>
    <row r="88" spans="1:31" s="2" customFormat="1" ht="16.5" customHeight="1">
      <c r="A88" s="38"/>
      <c r="B88" s="39"/>
      <c r="C88" s="40"/>
      <c r="D88" s="40"/>
      <c r="E88" s="169" t="s">
        <v>880</v>
      </c>
      <c r="F88" s="40"/>
      <c r="G88" s="40"/>
      <c r="H88" s="40"/>
      <c r="I88" s="40"/>
      <c r="J88" s="40"/>
      <c r="K88" s="40"/>
      <c r="L88" s="144"/>
      <c r="S88" s="38"/>
      <c r="T88" s="38"/>
      <c r="U88" s="38"/>
      <c r="V88" s="38"/>
      <c r="W88" s="38"/>
      <c r="X88" s="38"/>
      <c r="Y88" s="38"/>
      <c r="Z88" s="38"/>
      <c r="AA88" s="38"/>
      <c r="AB88" s="38"/>
      <c r="AC88" s="38"/>
      <c r="AD88" s="38"/>
      <c r="AE88" s="38"/>
    </row>
    <row r="89" spans="1:31" s="2" customFormat="1" ht="12" customHeight="1">
      <c r="A89" s="38"/>
      <c r="B89" s="39"/>
      <c r="C89" s="32" t="s">
        <v>110</v>
      </c>
      <c r="D89" s="40"/>
      <c r="E89" s="40"/>
      <c r="F89" s="40"/>
      <c r="G89" s="40"/>
      <c r="H89" s="40"/>
      <c r="I89" s="40"/>
      <c r="J89" s="40"/>
      <c r="K89" s="40"/>
      <c r="L89" s="144"/>
      <c r="S89" s="38"/>
      <c r="T89" s="38"/>
      <c r="U89" s="38"/>
      <c r="V89" s="38"/>
      <c r="W89" s="38"/>
      <c r="X89" s="38"/>
      <c r="Y89" s="38"/>
      <c r="Z89" s="38"/>
      <c r="AA89" s="38"/>
      <c r="AB89" s="38"/>
      <c r="AC89" s="38"/>
      <c r="AD89" s="38"/>
      <c r="AE89" s="38"/>
    </row>
    <row r="90" spans="1:31" s="2" customFormat="1" ht="16.5" customHeight="1">
      <c r="A90" s="38"/>
      <c r="B90" s="39"/>
      <c r="C90" s="40"/>
      <c r="D90" s="40"/>
      <c r="E90" s="69" t="str">
        <f>E11</f>
        <v>2917-17-2-4 - SO-04 Poldr Třebom</v>
      </c>
      <c r="F90" s="40"/>
      <c r="G90" s="40"/>
      <c r="H90" s="40"/>
      <c r="I90" s="40"/>
      <c r="J90" s="40"/>
      <c r="K90" s="40"/>
      <c r="L90" s="144"/>
      <c r="S90" s="38"/>
      <c r="T90" s="38"/>
      <c r="U90" s="38"/>
      <c r="V90" s="38"/>
      <c r="W90" s="38"/>
      <c r="X90" s="38"/>
      <c r="Y90" s="38"/>
      <c r="Z90" s="38"/>
      <c r="AA90" s="38"/>
      <c r="AB90" s="38"/>
      <c r="AC90" s="38"/>
      <c r="AD90" s="38"/>
      <c r="AE90" s="38"/>
    </row>
    <row r="91" spans="1:31" s="2" customFormat="1" ht="6.95" customHeight="1">
      <c r="A91" s="38"/>
      <c r="B91" s="39"/>
      <c r="C91" s="40"/>
      <c r="D91" s="40"/>
      <c r="E91" s="40"/>
      <c r="F91" s="40"/>
      <c r="G91" s="40"/>
      <c r="H91" s="40"/>
      <c r="I91" s="40"/>
      <c r="J91" s="40"/>
      <c r="K91" s="40"/>
      <c r="L91" s="144"/>
      <c r="S91" s="38"/>
      <c r="T91" s="38"/>
      <c r="U91" s="38"/>
      <c r="V91" s="38"/>
      <c r="W91" s="38"/>
      <c r="X91" s="38"/>
      <c r="Y91" s="38"/>
      <c r="Z91" s="38"/>
      <c r="AA91" s="38"/>
      <c r="AB91" s="38"/>
      <c r="AC91" s="38"/>
      <c r="AD91" s="38"/>
      <c r="AE91" s="38"/>
    </row>
    <row r="92" spans="1:31" s="2" customFormat="1" ht="12" customHeight="1">
      <c r="A92" s="38"/>
      <c r="B92" s="39"/>
      <c r="C92" s="32" t="s">
        <v>21</v>
      </c>
      <c r="D92" s="40"/>
      <c r="E92" s="40"/>
      <c r="F92" s="27" t="str">
        <f>F14</f>
        <v>Brno</v>
      </c>
      <c r="G92" s="40"/>
      <c r="H92" s="40"/>
      <c r="I92" s="32" t="s">
        <v>23</v>
      </c>
      <c r="J92" s="72" t="str">
        <f>IF(J14="","",J14)</f>
        <v>15. 10. 2020</v>
      </c>
      <c r="K92" s="40"/>
      <c r="L92" s="144"/>
      <c r="S92" s="38"/>
      <c r="T92" s="38"/>
      <c r="U92" s="38"/>
      <c r="V92" s="38"/>
      <c r="W92" s="38"/>
      <c r="X92" s="38"/>
      <c r="Y92" s="38"/>
      <c r="Z92" s="38"/>
      <c r="AA92" s="38"/>
      <c r="AB92" s="38"/>
      <c r="AC92" s="38"/>
      <c r="AD92" s="38"/>
      <c r="AE92" s="38"/>
    </row>
    <row r="93" spans="1:31" s="2" customFormat="1" ht="6.95" customHeight="1">
      <c r="A93" s="38"/>
      <c r="B93" s="39"/>
      <c r="C93" s="40"/>
      <c r="D93" s="40"/>
      <c r="E93" s="40"/>
      <c r="F93" s="40"/>
      <c r="G93" s="40"/>
      <c r="H93" s="40"/>
      <c r="I93" s="40"/>
      <c r="J93" s="40"/>
      <c r="K93" s="40"/>
      <c r="L93" s="144"/>
      <c r="S93" s="38"/>
      <c r="T93" s="38"/>
      <c r="U93" s="38"/>
      <c r="V93" s="38"/>
      <c r="W93" s="38"/>
      <c r="X93" s="38"/>
      <c r="Y93" s="38"/>
      <c r="Z93" s="38"/>
      <c r="AA93" s="38"/>
      <c r="AB93" s="38"/>
      <c r="AC93" s="38"/>
      <c r="AD93" s="38"/>
      <c r="AE93" s="38"/>
    </row>
    <row r="94" spans="1:31" s="2" customFormat="1" ht="25.65" customHeight="1">
      <c r="A94" s="38"/>
      <c r="B94" s="39"/>
      <c r="C94" s="32" t="s">
        <v>25</v>
      </c>
      <c r="D94" s="40"/>
      <c r="E94" s="40"/>
      <c r="F94" s="27" t="str">
        <f>E17</f>
        <v>SPÚ ČR</v>
      </c>
      <c r="G94" s="40"/>
      <c r="H94" s="40"/>
      <c r="I94" s="32" t="s">
        <v>31</v>
      </c>
      <c r="J94" s="36" t="str">
        <f>E23</f>
        <v>AGROPROJEKT PSO, s.r.o.</v>
      </c>
      <c r="K94" s="40"/>
      <c r="L94" s="144"/>
      <c r="S94" s="38"/>
      <c r="T94" s="38"/>
      <c r="U94" s="38"/>
      <c r="V94" s="38"/>
      <c r="W94" s="38"/>
      <c r="X94" s="38"/>
      <c r="Y94" s="38"/>
      <c r="Z94" s="38"/>
      <c r="AA94" s="38"/>
      <c r="AB94" s="38"/>
      <c r="AC94" s="38"/>
      <c r="AD94" s="38"/>
      <c r="AE94" s="38"/>
    </row>
    <row r="95" spans="1:31" s="2" customFormat="1" ht="25.65" customHeight="1">
      <c r="A95" s="38"/>
      <c r="B95" s="39"/>
      <c r="C95" s="32" t="s">
        <v>29</v>
      </c>
      <c r="D95" s="40"/>
      <c r="E95" s="40"/>
      <c r="F95" s="27" t="str">
        <f>IF(E20="","",E20)</f>
        <v>Vyplň údaj</v>
      </c>
      <c r="G95" s="40"/>
      <c r="H95" s="40"/>
      <c r="I95" s="32" t="s">
        <v>34</v>
      </c>
      <c r="J95" s="36" t="str">
        <f>E26</f>
        <v>Agroprojekt PSO, s.r.o.</v>
      </c>
      <c r="K95" s="40"/>
      <c r="L95" s="144"/>
      <c r="S95" s="38"/>
      <c r="T95" s="38"/>
      <c r="U95" s="38"/>
      <c r="V95" s="38"/>
      <c r="W95" s="38"/>
      <c r="X95" s="38"/>
      <c r="Y95" s="38"/>
      <c r="Z95" s="38"/>
      <c r="AA95" s="38"/>
      <c r="AB95" s="38"/>
      <c r="AC95" s="38"/>
      <c r="AD95" s="38"/>
      <c r="AE95" s="38"/>
    </row>
    <row r="96" spans="1:31" s="2" customFormat="1" ht="10.3" customHeight="1">
      <c r="A96" s="38"/>
      <c r="B96" s="39"/>
      <c r="C96" s="40"/>
      <c r="D96" s="40"/>
      <c r="E96" s="40"/>
      <c r="F96" s="40"/>
      <c r="G96" s="40"/>
      <c r="H96" s="40"/>
      <c r="I96" s="40"/>
      <c r="J96" s="40"/>
      <c r="K96" s="40"/>
      <c r="L96" s="144"/>
      <c r="S96" s="38"/>
      <c r="T96" s="38"/>
      <c r="U96" s="38"/>
      <c r="V96" s="38"/>
      <c r="W96" s="38"/>
      <c r="X96" s="38"/>
      <c r="Y96" s="38"/>
      <c r="Z96" s="38"/>
      <c r="AA96" s="38"/>
      <c r="AB96" s="38"/>
      <c r="AC96" s="38"/>
      <c r="AD96" s="38"/>
      <c r="AE96" s="38"/>
    </row>
    <row r="97" spans="1:31" s="11" customFormat="1" ht="29.25" customHeight="1">
      <c r="A97" s="185"/>
      <c r="B97" s="186"/>
      <c r="C97" s="187" t="s">
        <v>128</v>
      </c>
      <c r="D97" s="188" t="s">
        <v>56</v>
      </c>
      <c r="E97" s="188" t="s">
        <v>52</v>
      </c>
      <c r="F97" s="188" t="s">
        <v>53</v>
      </c>
      <c r="G97" s="188" t="s">
        <v>129</v>
      </c>
      <c r="H97" s="188" t="s">
        <v>130</v>
      </c>
      <c r="I97" s="188" t="s">
        <v>131</v>
      </c>
      <c r="J97" s="188" t="s">
        <v>116</v>
      </c>
      <c r="K97" s="189" t="s">
        <v>132</v>
      </c>
      <c r="L97" s="190"/>
      <c r="M97" s="92" t="s">
        <v>19</v>
      </c>
      <c r="N97" s="93" t="s">
        <v>41</v>
      </c>
      <c r="O97" s="93" t="s">
        <v>133</v>
      </c>
      <c r="P97" s="93" t="s">
        <v>134</v>
      </c>
      <c r="Q97" s="93" t="s">
        <v>135</v>
      </c>
      <c r="R97" s="93" t="s">
        <v>136</v>
      </c>
      <c r="S97" s="93" t="s">
        <v>137</v>
      </c>
      <c r="T97" s="94" t="s">
        <v>138</v>
      </c>
      <c r="U97" s="185"/>
      <c r="V97" s="185"/>
      <c r="W97" s="185"/>
      <c r="X97" s="185"/>
      <c r="Y97" s="185"/>
      <c r="Z97" s="185"/>
      <c r="AA97" s="185"/>
      <c r="AB97" s="185"/>
      <c r="AC97" s="185"/>
      <c r="AD97" s="185"/>
      <c r="AE97" s="185"/>
    </row>
    <row r="98" spans="1:63" s="2" customFormat="1" ht="22.8" customHeight="1">
      <c r="A98" s="38"/>
      <c r="B98" s="39"/>
      <c r="C98" s="99" t="s">
        <v>139</v>
      </c>
      <c r="D98" s="40"/>
      <c r="E98" s="40"/>
      <c r="F98" s="40"/>
      <c r="G98" s="40"/>
      <c r="H98" s="40"/>
      <c r="I98" s="40"/>
      <c r="J98" s="191">
        <f>BK98</f>
        <v>0</v>
      </c>
      <c r="K98" s="40"/>
      <c r="L98" s="44"/>
      <c r="M98" s="95"/>
      <c r="N98" s="192"/>
      <c r="O98" s="96"/>
      <c r="P98" s="193">
        <f>P99+P298+P306+P373+P417+P420+P437+P447+P458+P472+P476+P483+P490</f>
        <v>0</v>
      </c>
      <c r="Q98" s="96"/>
      <c r="R98" s="193">
        <f>R99+R298+R306+R373+R417+R420+R437+R447+R458+R472+R476+R483+R490</f>
        <v>2664.083472903265</v>
      </c>
      <c r="S98" s="96"/>
      <c r="T98" s="194">
        <f>T99+T298+T306+T373+T417+T420+T437+T447+T458+T472+T476+T483+T490</f>
        <v>21.42</v>
      </c>
      <c r="U98" s="38"/>
      <c r="V98" s="38"/>
      <c r="W98" s="38"/>
      <c r="X98" s="38"/>
      <c r="Y98" s="38"/>
      <c r="Z98" s="38"/>
      <c r="AA98" s="38"/>
      <c r="AB98" s="38"/>
      <c r="AC98" s="38"/>
      <c r="AD98" s="38"/>
      <c r="AE98" s="38"/>
      <c r="AT98" s="17" t="s">
        <v>70</v>
      </c>
      <c r="AU98" s="17" t="s">
        <v>117</v>
      </c>
      <c r="BK98" s="195">
        <f>BK99+BK298+BK306+BK373+BK417+BK420+BK437+BK447+BK458+BK472+BK476+BK483+BK490</f>
        <v>0</v>
      </c>
    </row>
    <row r="99" spans="1:63" s="12" customFormat="1" ht="25.9" customHeight="1">
      <c r="A99" s="12"/>
      <c r="B99" s="196"/>
      <c r="C99" s="197"/>
      <c r="D99" s="198" t="s">
        <v>70</v>
      </c>
      <c r="E99" s="199" t="s">
        <v>78</v>
      </c>
      <c r="F99" s="199" t="s">
        <v>143</v>
      </c>
      <c r="G99" s="197"/>
      <c r="H99" s="197"/>
      <c r="I99" s="200"/>
      <c r="J99" s="201">
        <f>BK99</f>
        <v>0</v>
      </c>
      <c r="K99" s="197"/>
      <c r="L99" s="202"/>
      <c r="M99" s="203"/>
      <c r="N99" s="204"/>
      <c r="O99" s="204"/>
      <c r="P99" s="205">
        <f>SUM(P100:P297)</f>
        <v>0</v>
      </c>
      <c r="Q99" s="204"/>
      <c r="R99" s="205">
        <f>SUM(R100:R297)</f>
        <v>1.05389366</v>
      </c>
      <c r="S99" s="204"/>
      <c r="T99" s="206">
        <f>SUM(T100:T297)</f>
        <v>0</v>
      </c>
      <c r="U99" s="12"/>
      <c r="V99" s="12"/>
      <c r="W99" s="12"/>
      <c r="X99" s="12"/>
      <c r="Y99" s="12"/>
      <c r="Z99" s="12"/>
      <c r="AA99" s="12"/>
      <c r="AB99" s="12"/>
      <c r="AC99" s="12"/>
      <c r="AD99" s="12"/>
      <c r="AE99" s="12"/>
      <c r="AR99" s="207" t="s">
        <v>78</v>
      </c>
      <c r="AT99" s="208" t="s">
        <v>70</v>
      </c>
      <c r="AU99" s="208" t="s">
        <v>71</v>
      </c>
      <c r="AY99" s="207" t="s">
        <v>142</v>
      </c>
      <c r="BK99" s="209">
        <f>SUM(BK100:BK297)</f>
        <v>0</v>
      </c>
    </row>
    <row r="100" spans="1:65" s="2" customFormat="1" ht="24.15" customHeight="1">
      <c r="A100" s="38"/>
      <c r="B100" s="39"/>
      <c r="C100" s="212" t="s">
        <v>78</v>
      </c>
      <c r="D100" s="212" t="s">
        <v>144</v>
      </c>
      <c r="E100" s="213" t="s">
        <v>895</v>
      </c>
      <c r="F100" s="214" t="s">
        <v>896</v>
      </c>
      <c r="G100" s="215" t="s">
        <v>181</v>
      </c>
      <c r="H100" s="216">
        <v>4200</v>
      </c>
      <c r="I100" s="217"/>
      <c r="J100" s="218">
        <f>ROUND(I100*H100,2)</f>
        <v>0</v>
      </c>
      <c r="K100" s="214" t="s">
        <v>148</v>
      </c>
      <c r="L100" s="44"/>
      <c r="M100" s="219" t="s">
        <v>19</v>
      </c>
      <c r="N100" s="220" t="s">
        <v>42</v>
      </c>
      <c r="O100" s="84"/>
      <c r="P100" s="221">
        <f>O100*H100</f>
        <v>0</v>
      </c>
      <c r="Q100" s="221">
        <v>0</v>
      </c>
      <c r="R100" s="221">
        <f>Q100*H100</f>
        <v>0</v>
      </c>
      <c r="S100" s="221">
        <v>0</v>
      </c>
      <c r="T100" s="222">
        <f>S100*H100</f>
        <v>0</v>
      </c>
      <c r="U100" s="38"/>
      <c r="V100" s="38"/>
      <c r="W100" s="38"/>
      <c r="X100" s="38"/>
      <c r="Y100" s="38"/>
      <c r="Z100" s="38"/>
      <c r="AA100" s="38"/>
      <c r="AB100" s="38"/>
      <c r="AC100" s="38"/>
      <c r="AD100" s="38"/>
      <c r="AE100" s="38"/>
      <c r="AR100" s="223" t="s">
        <v>149</v>
      </c>
      <c r="AT100" s="223" t="s">
        <v>144</v>
      </c>
      <c r="AU100" s="223" t="s">
        <v>78</v>
      </c>
      <c r="AY100" s="17" t="s">
        <v>142</v>
      </c>
      <c r="BE100" s="224">
        <f>IF(N100="základní",J100,0)</f>
        <v>0</v>
      </c>
      <c r="BF100" s="224">
        <f>IF(N100="snížená",J100,0)</f>
        <v>0</v>
      </c>
      <c r="BG100" s="224">
        <f>IF(N100="zákl. přenesená",J100,0)</f>
        <v>0</v>
      </c>
      <c r="BH100" s="224">
        <f>IF(N100="sníž. přenesená",J100,0)</f>
        <v>0</v>
      </c>
      <c r="BI100" s="224">
        <f>IF(N100="nulová",J100,0)</f>
        <v>0</v>
      </c>
      <c r="BJ100" s="17" t="s">
        <v>78</v>
      </c>
      <c r="BK100" s="224">
        <f>ROUND(I100*H100,2)</f>
        <v>0</v>
      </c>
      <c r="BL100" s="17" t="s">
        <v>149</v>
      </c>
      <c r="BM100" s="223" t="s">
        <v>897</v>
      </c>
    </row>
    <row r="101" spans="1:47" s="2" customFormat="1" ht="12">
      <c r="A101" s="38"/>
      <c r="B101" s="39"/>
      <c r="C101" s="40"/>
      <c r="D101" s="225" t="s">
        <v>151</v>
      </c>
      <c r="E101" s="40"/>
      <c r="F101" s="226" t="s">
        <v>898</v>
      </c>
      <c r="G101" s="40"/>
      <c r="H101" s="40"/>
      <c r="I101" s="227"/>
      <c r="J101" s="40"/>
      <c r="K101" s="40"/>
      <c r="L101" s="44"/>
      <c r="M101" s="228"/>
      <c r="N101" s="229"/>
      <c r="O101" s="84"/>
      <c r="P101" s="84"/>
      <c r="Q101" s="84"/>
      <c r="R101" s="84"/>
      <c r="S101" s="84"/>
      <c r="T101" s="85"/>
      <c r="U101" s="38"/>
      <c r="V101" s="38"/>
      <c r="W101" s="38"/>
      <c r="X101" s="38"/>
      <c r="Y101" s="38"/>
      <c r="Z101" s="38"/>
      <c r="AA101" s="38"/>
      <c r="AB101" s="38"/>
      <c r="AC101" s="38"/>
      <c r="AD101" s="38"/>
      <c r="AE101" s="38"/>
      <c r="AT101" s="17" t="s">
        <v>151</v>
      </c>
      <c r="AU101" s="17" t="s">
        <v>78</v>
      </c>
    </row>
    <row r="102" spans="1:47" s="2" customFormat="1" ht="12">
      <c r="A102" s="38"/>
      <c r="B102" s="39"/>
      <c r="C102" s="40"/>
      <c r="D102" s="225" t="s">
        <v>153</v>
      </c>
      <c r="E102" s="40"/>
      <c r="F102" s="230" t="s">
        <v>184</v>
      </c>
      <c r="G102" s="40"/>
      <c r="H102" s="40"/>
      <c r="I102" s="227"/>
      <c r="J102" s="40"/>
      <c r="K102" s="40"/>
      <c r="L102" s="44"/>
      <c r="M102" s="228"/>
      <c r="N102" s="229"/>
      <c r="O102" s="84"/>
      <c r="P102" s="84"/>
      <c r="Q102" s="84"/>
      <c r="R102" s="84"/>
      <c r="S102" s="84"/>
      <c r="T102" s="85"/>
      <c r="U102" s="38"/>
      <c r="V102" s="38"/>
      <c r="W102" s="38"/>
      <c r="X102" s="38"/>
      <c r="Y102" s="38"/>
      <c r="Z102" s="38"/>
      <c r="AA102" s="38"/>
      <c r="AB102" s="38"/>
      <c r="AC102" s="38"/>
      <c r="AD102" s="38"/>
      <c r="AE102" s="38"/>
      <c r="AT102" s="17" t="s">
        <v>153</v>
      </c>
      <c r="AU102" s="17" t="s">
        <v>78</v>
      </c>
    </row>
    <row r="103" spans="1:65" s="2" customFormat="1" ht="24.15" customHeight="1">
      <c r="A103" s="38"/>
      <c r="B103" s="39"/>
      <c r="C103" s="212" t="s">
        <v>80</v>
      </c>
      <c r="D103" s="212" t="s">
        <v>144</v>
      </c>
      <c r="E103" s="213" t="s">
        <v>899</v>
      </c>
      <c r="F103" s="214" t="s">
        <v>900</v>
      </c>
      <c r="G103" s="215" t="s">
        <v>157</v>
      </c>
      <c r="H103" s="216">
        <v>2</v>
      </c>
      <c r="I103" s="217"/>
      <c r="J103" s="218">
        <f>ROUND(I103*H103,2)</f>
        <v>0</v>
      </c>
      <c r="K103" s="214" t="s">
        <v>148</v>
      </c>
      <c r="L103" s="44"/>
      <c r="M103" s="219" t="s">
        <v>19</v>
      </c>
      <c r="N103" s="220" t="s">
        <v>42</v>
      </c>
      <c r="O103" s="84"/>
      <c r="P103" s="221">
        <f>O103*H103</f>
        <v>0</v>
      </c>
      <c r="Q103" s="221">
        <v>0</v>
      </c>
      <c r="R103" s="221">
        <f>Q103*H103</f>
        <v>0</v>
      </c>
      <c r="S103" s="221">
        <v>0</v>
      </c>
      <c r="T103" s="222">
        <f>S103*H103</f>
        <v>0</v>
      </c>
      <c r="U103" s="38"/>
      <c r="V103" s="38"/>
      <c r="W103" s="38"/>
      <c r="X103" s="38"/>
      <c r="Y103" s="38"/>
      <c r="Z103" s="38"/>
      <c r="AA103" s="38"/>
      <c r="AB103" s="38"/>
      <c r="AC103" s="38"/>
      <c r="AD103" s="38"/>
      <c r="AE103" s="38"/>
      <c r="AR103" s="223" t="s">
        <v>149</v>
      </c>
      <c r="AT103" s="223" t="s">
        <v>144</v>
      </c>
      <c r="AU103" s="223" t="s">
        <v>78</v>
      </c>
      <c r="AY103" s="17" t="s">
        <v>142</v>
      </c>
      <c r="BE103" s="224">
        <f>IF(N103="základní",J103,0)</f>
        <v>0</v>
      </c>
      <c r="BF103" s="224">
        <f>IF(N103="snížená",J103,0)</f>
        <v>0</v>
      </c>
      <c r="BG103" s="224">
        <f>IF(N103="zákl. přenesená",J103,0)</f>
        <v>0</v>
      </c>
      <c r="BH103" s="224">
        <f>IF(N103="sníž. přenesená",J103,0)</f>
        <v>0</v>
      </c>
      <c r="BI103" s="224">
        <f>IF(N103="nulová",J103,0)</f>
        <v>0</v>
      </c>
      <c r="BJ103" s="17" t="s">
        <v>78</v>
      </c>
      <c r="BK103" s="224">
        <f>ROUND(I103*H103,2)</f>
        <v>0</v>
      </c>
      <c r="BL103" s="17" t="s">
        <v>149</v>
      </c>
      <c r="BM103" s="223" t="s">
        <v>901</v>
      </c>
    </row>
    <row r="104" spans="1:47" s="2" customFormat="1" ht="12">
      <c r="A104" s="38"/>
      <c r="B104" s="39"/>
      <c r="C104" s="40"/>
      <c r="D104" s="225" t="s">
        <v>151</v>
      </c>
      <c r="E104" s="40"/>
      <c r="F104" s="226" t="s">
        <v>902</v>
      </c>
      <c r="G104" s="40"/>
      <c r="H104" s="40"/>
      <c r="I104" s="227"/>
      <c r="J104" s="40"/>
      <c r="K104" s="40"/>
      <c r="L104" s="44"/>
      <c r="M104" s="228"/>
      <c r="N104" s="229"/>
      <c r="O104" s="84"/>
      <c r="P104" s="84"/>
      <c r="Q104" s="84"/>
      <c r="R104" s="84"/>
      <c r="S104" s="84"/>
      <c r="T104" s="85"/>
      <c r="U104" s="38"/>
      <c r="V104" s="38"/>
      <c r="W104" s="38"/>
      <c r="X104" s="38"/>
      <c r="Y104" s="38"/>
      <c r="Z104" s="38"/>
      <c r="AA104" s="38"/>
      <c r="AB104" s="38"/>
      <c r="AC104" s="38"/>
      <c r="AD104" s="38"/>
      <c r="AE104" s="38"/>
      <c r="AT104" s="17" t="s">
        <v>151</v>
      </c>
      <c r="AU104" s="17" t="s">
        <v>78</v>
      </c>
    </row>
    <row r="105" spans="1:47" s="2" customFormat="1" ht="12">
      <c r="A105" s="38"/>
      <c r="B105" s="39"/>
      <c r="C105" s="40"/>
      <c r="D105" s="225" t="s">
        <v>153</v>
      </c>
      <c r="E105" s="40"/>
      <c r="F105" s="230" t="s">
        <v>206</v>
      </c>
      <c r="G105" s="40"/>
      <c r="H105" s="40"/>
      <c r="I105" s="227"/>
      <c r="J105" s="40"/>
      <c r="K105" s="40"/>
      <c r="L105" s="44"/>
      <c r="M105" s="228"/>
      <c r="N105" s="229"/>
      <c r="O105" s="84"/>
      <c r="P105" s="84"/>
      <c r="Q105" s="84"/>
      <c r="R105" s="84"/>
      <c r="S105" s="84"/>
      <c r="T105" s="85"/>
      <c r="U105" s="38"/>
      <c r="V105" s="38"/>
      <c r="W105" s="38"/>
      <c r="X105" s="38"/>
      <c r="Y105" s="38"/>
      <c r="Z105" s="38"/>
      <c r="AA105" s="38"/>
      <c r="AB105" s="38"/>
      <c r="AC105" s="38"/>
      <c r="AD105" s="38"/>
      <c r="AE105" s="38"/>
      <c r="AT105" s="17" t="s">
        <v>153</v>
      </c>
      <c r="AU105" s="17" t="s">
        <v>78</v>
      </c>
    </row>
    <row r="106" spans="1:65" s="2" customFormat="1" ht="24.15" customHeight="1">
      <c r="A106" s="38"/>
      <c r="B106" s="39"/>
      <c r="C106" s="212" t="s">
        <v>161</v>
      </c>
      <c r="D106" s="212" t="s">
        <v>144</v>
      </c>
      <c r="E106" s="213" t="s">
        <v>208</v>
      </c>
      <c r="F106" s="214" t="s">
        <v>209</v>
      </c>
      <c r="G106" s="215" t="s">
        <v>157</v>
      </c>
      <c r="H106" s="216">
        <v>75</v>
      </c>
      <c r="I106" s="217"/>
      <c r="J106" s="218">
        <f>ROUND(I106*H106,2)</f>
        <v>0</v>
      </c>
      <c r="K106" s="214" t="s">
        <v>148</v>
      </c>
      <c r="L106" s="44"/>
      <c r="M106" s="219" t="s">
        <v>19</v>
      </c>
      <c r="N106" s="220" t="s">
        <v>42</v>
      </c>
      <c r="O106" s="84"/>
      <c r="P106" s="221">
        <f>O106*H106</f>
        <v>0</v>
      </c>
      <c r="Q106" s="221">
        <v>0</v>
      </c>
      <c r="R106" s="221">
        <f>Q106*H106</f>
        <v>0</v>
      </c>
      <c r="S106" s="221">
        <v>0</v>
      </c>
      <c r="T106" s="222">
        <f>S106*H106</f>
        <v>0</v>
      </c>
      <c r="U106" s="38"/>
      <c r="V106" s="38"/>
      <c r="W106" s="38"/>
      <c r="X106" s="38"/>
      <c r="Y106" s="38"/>
      <c r="Z106" s="38"/>
      <c r="AA106" s="38"/>
      <c r="AB106" s="38"/>
      <c r="AC106" s="38"/>
      <c r="AD106" s="38"/>
      <c r="AE106" s="38"/>
      <c r="AR106" s="223" t="s">
        <v>149</v>
      </c>
      <c r="AT106" s="223" t="s">
        <v>144</v>
      </c>
      <c r="AU106" s="223" t="s">
        <v>78</v>
      </c>
      <c r="AY106" s="17" t="s">
        <v>142</v>
      </c>
      <c r="BE106" s="224">
        <f>IF(N106="základní",J106,0)</f>
        <v>0</v>
      </c>
      <c r="BF106" s="224">
        <f>IF(N106="snížená",J106,0)</f>
        <v>0</v>
      </c>
      <c r="BG106" s="224">
        <f>IF(N106="zákl. přenesená",J106,0)</f>
        <v>0</v>
      </c>
      <c r="BH106" s="224">
        <f>IF(N106="sníž. přenesená",J106,0)</f>
        <v>0</v>
      </c>
      <c r="BI106" s="224">
        <f>IF(N106="nulová",J106,0)</f>
        <v>0</v>
      </c>
      <c r="BJ106" s="17" t="s">
        <v>78</v>
      </c>
      <c r="BK106" s="224">
        <f>ROUND(I106*H106,2)</f>
        <v>0</v>
      </c>
      <c r="BL106" s="17" t="s">
        <v>149</v>
      </c>
      <c r="BM106" s="223" t="s">
        <v>903</v>
      </c>
    </row>
    <row r="107" spans="1:47" s="2" customFormat="1" ht="12">
      <c r="A107" s="38"/>
      <c r="B107" s="39"/>
      <c r="C107" s="40"/>
      <c r="D107" s="225" t="s">
        <v>151</v>
      </c>
      <c r="E107" s="40"/>
      <c r="F107" s="226" t="s">
        <v>211</v>
      </c>
      <c r="G107" s="40"/>
      <c r="H107" s="40"/>
      <c r="I107" s="227"/>
      <c r="J107" s="40"/>
      <c r="K107" s="40"/>
      <c r="L107" s="44"/>
      <c r="M107" s="228"/>
      <c r="N107" s="229"/>
      <c r="O107" s="84"/>
      <c r="P107" s="84"/>
      <c r="Q107" s="84"/>
      <c r="R107" s="84"/>
      <c r="S107" s="84"/>
      <c r="T107" s="85"/>
      <c r="U107" s="38"/>
      <c r="V107" s="38"/>
      <c r="W107" s="38"/>
      <c r="X107" s="38"/>
      <c r="Y107" s="38"/>
      <c r="Z107" s="38"/>
      <c r="AA107" s="38"/>
      <c r="AB107" s="38"/>
      <c r="AC107" s="38"/>
      <c r="AD107" s="38"/>
      <c r="AE107" s="38"/>
      <c r="AT107" s="17" t="s">
        <v>151</v>
      </c>
      <c r="AU107" s="17" t="s">
        <v>78</v>
      </c>
    </row>
    <row r="108" spans="1:47" s="2" customFormat="1" ht="12">
      <c r="A108" s="38"/>
      <c r="B108" s="39"/>
      <c r="C108" s="40"/>
      <c r="D108" s="225" t="s">
        <v>153</v>
      </c>
      <c r="E108" s="40"/>
      <c r="F108" s="230" t="s">
        <v>206</v>
      </c>
      <c r="G108" s="40"/>
      <c r="H108" s="40"/>
      <c r="I108" s="227"/>
      <c r="J108" s="40"/>
      <c r="K108" s="40"/>
      <c r="L108" s="44"/>
      <c r="M108" s="228"/>
      <c r="N108" s="229"/>
      <c r="O108" s="84"/>
      <c r="P108" s="84"/>
      <c r="Q108" s="84"/>
      <c r="R108" s="84"/>
      <c r="S108" s="84"/>
      <c r="T108" s="85"/>
      <c r="U108" s="38"/>
      <c r="V108" s="38"/>
      <c r="W108" s="38"/>
      <c r="X108" s="38"/>
      <c r="Y108" s="38"/>
      <c r="Z108" s="38"/>
      <c r="AA108" s="38"/>
      <c r="AB108" s="38"/>
      <c r="AC108" s="38"/>
      <c r="AD108" s="38"/>
      <c r="AE108" s="38"/>
      <c r="AT108" s="17" t="s">
        <v>153</v>
      </c>
      <c r="AU108" s="17" t="s">
        <v>78</v>
      </c>
    </row>
    <row r="109" spans="1:65" s="2" customFormat="1" ht="24.15" customHeight="1">
      <c r="A109" s="38"/>
      <c r="B109" s="39"/>
      <c r="C109" s="212" t="s">
        <v>149</v>
      </c>
      <c r="D109" s="212" t="s">
        <v>144</v>
      </c>
      <c r="E109" s="213" t="s">
        <v>904</v>
      </c>
      <c r="F109" s="214" t="s">
        <v>905</v>
      </c>
      <c r="G109" s="215" t="s">
        <v>157</v>
      </c>
      <c r="H109" s="216">
        <v>12</v>
      </c>
      <c r="I109" s="217"/>
      <c r="J109" s="218">
        <f>ROUND(I109*H109,2)</f>
        <v>0</v>
      </c>
      <c r="K109" s="214" t="s">
        <v>148</v>
      </c>
      <c r="L109" s="44"/>
      <c r="M109" s="219" t="s">
        <v>19</v>
      </c>
      <c r="N109" s="220" t="s">
        <v>42</v>
      </c>
      <c r="O109" s="84"/>
      <c r="P109" s="221">
        <f>O109*H109</f>
        <v>0</v>
      </c>
      <c r="Q109" s="221">
        <v>0</v>
      </c>
      <c r="R109" s="221">
        <f>Q109*H109</f>
        <v>0</v>
      </c>
      <c r="S109" s="221">
        <v>0</v>
      </c>
      <c r="T109" s="222">
        <f>S109*H109</f>
        <v>0</v>
      </c>
      <c r="U109" s="38"/>
      <c r="V109" s="38"/>
      <c r="W109" s="38"/>
      <c r="X109" s="38"/>
      <c r="Y109" s="38"/>
      <c r="Z109" s="38"/>
      <c r="AA109" s="38"/>
      <c r="AB109" s="38"/>
      <c r="AC109" s="38"/>
      <c r="AD109" s="38"/>
      <c r="AE109" s="38"/>
      <c r="AR109" s="223" t="s">
        <v>149</v>
      </c>
      <c r="AT109" s="223" t="s">
        <v>144</v>
      </c>
      <c r="AU109" s="223" t="s">
        <v>78</v>
      </c>
      <c r="AY109" s="17" t="s">
        <v>142</v>
      </c>
      <c r="BE109" s="224">
        <f>IF(N109="základní",J109,0)</f>
        <v>0</v>
      </c>
      <c r="BF109" s="224">
        <f>IF(N109="snížená",J109,0)</f>
        <v>0</v>
      </c>
      <c r="BG109" s="224">
        <f>IF(N109="zákl. přenesená",J109,0)</f>
        <v>0</v>
      </c>
      <c r="BH109" s="224">
        <f>IF(N109="sníž. přenesená",J109,0)</f>
        <v>0</v>
      </c>
      <c r="BI109" s="224">
        <f>IF(N109="nulová",J109,0)</f>
        <v>0</v>
      </c>
      <c r="BJ109" s="17" t="s">
        <v>78</v>
      </c>
      <c r="BK109" s="224">
        <f>ROUND(I109*H109,2)</f>
        <v>0</v>
      </c>
      <c r="BL109" s="17" t="s">
        <v>149</v>
      </c>
      <c r="BM109" s="223" t="s">
        <v>906</v>
      </c>
    </row>
    <row r="110" spans="1:47" s="2" customFormat="1" ht="12">
      <c r="A110" s="38"/>
      <c r="B110" s="39"/>
      <c r="C110" s="40"/>
      <c r="D110" s="225" t="s">
        <v>151</v>
      </c>
      <c r="E110" s="40"/>
      <c r="F110" s="226" t="s">
        <v>907</v>
      </c>
      <c r="G110" s="40"/>
      <c r="H110" s="40"/>
      <c r="I110" s="227"/>
      <c r="J110" s="40"/>
      <c r="K110" s="40"/>
      <c r="L110" s="44"/>
      <c r="M110" s="228"/>
      <c r="N110" s="229"/>
      <c r="O110" s="84"/>
      <c r="P110" s="84"/>
      <c r="Q110" s="84"/>
      <c r="R110" s="84"/>
      <c r="S110" s="84"/>
      <c r="T110" s="85"/>
      <c r="U110" s="38"/>
      <c r="V110" s="38"/>
      <c r="W110" s="38"/>
      <c r="X110" s="38"/>
      <c r="Y110" s="38"/>
      <c r="Z110" s="38"/>
      <c r="AA110" s="38"/>
      <c r="AB110" s="38"/>
      <c r="AC110" s="38"/>
      <c r="AD110" s="38"/>
      <c r="AE110" s="38"/>
      <c r="AT110" s="17" t="s">
        <v>151</v>
      </c>
      <c r="AU110" s="17" t="s">
        <v>78</v>
      </c>
    </row>
    <row r="111" spans="1:47" s="2" customFormat="1" ht="12">
      <c r="A111" s="38"/>
      <c r="B111" s="39"/>
      <c r="C111" s="40"/>
      <c r="D111" s="225" t="s">
        <v>153</v>
      </c>
      <c r="E111" s="40"/>
      <c r="F111" s="230" t="s">
        <v>206</v>
      </c>
      <c r="G111" s="40"/>
      <c r="H111" s="40"/>
      <c r="I111" s="227"/>
      <c r="J111" s="40"/>
      <c r="K111" s="40"/>
      <c r="L111" s="44"/>
      <c r="M111" s="228"/>
      <c r="N111" s="229"/>
      <c r="O111" s="84"/>
      <c r="P111" s="84"/>
      <c r="Q111" s="84"/>
      <c r="R111" s="84"/>
      <c r="S111" s="84"/>
      <c r="T111" s="85"/>
      <c r="U111" s="38"/>
      <c r="V111" s="38"/>
      <c r="W111" s="38"/>
      <c r="X111" s="38"/>
      <c r="Y111" s="38"/>
      <c r="Z111" s="38"/>
      <c r="AA111" s="38"/>
      <c r="AB111" s="38"/>
      <c r="AC111" s="38"/>
      <c r="AD111" s="38"/>
      <c r="AE111" s="38"/>
      <c r="AT111" s="17" t="s">
        <v>153</v>
      </c>
      <c r="AU111" s="17" t="s">
        <v>78</v>
      </c>
    </row>
    <row r="112" spans="1:65" s="2" customFormat="1" ht="24.15" customHeight="1">
      <c r="A112" s="38"/>
      <c r="B112" s="39"/>
      <c r="C112" s="212" t="s">
        <v>178</v>
      </c>
      <c r="D112" s="212" t="s">
        <v>144</v>
      </c>
      <c r="E112" s="213" t="s">
        <v>908</v>
      </c>
      <c r="F112" s="214" t="s">
        <v>909</v>
      </c>
      <c r="G112" s="215" t="s">
        <v>157</v>
      </c>
      <c r="H112" s="216">
        <v>2</v>
      </c>
      <c r="I112" s="217"/>
      <c r="J112" s="218">
        <f>ROUND(I112*H112,2)</f>
        <v>0</v>
      </c>
      <c r="K112" s="214" t="s">
        <v>148</v>
      </c>
      <c r="L112" s="44"/>
      <c r="M112" s="219" t="s">
        <v>19</v>
      </c>
      <c r="N112" s="220" t="s">
        <v>42</v>
      </c>
      <c r="O112" s="84"/>
      <c r="P112" s="221">
        <f>O112*H112</f>
        <v>0</v>
      </c>
      <c r="Q112" s="221">
        <v>0</v>
      </c>
      <c r="R112" s="221">
        <f>Q112*H112</f>
        <v>0</v>
      </c>
      <c r="S112" s="221">
        <v>0</v>
      </c>
      <c r="T112" s="222">
        <f>S112*H112</f>
        <v>0</v>
      </c>
      <c r="U112" s="38"/>
      <c r="V112" s="38"/>
      <c r="W112" s="38"/>
      <c r="X112" s="38"/>
      <c r="Y112" s="38"/>
      <c r="Z112" s="38"/>
      <c r="AA112" s="38"/>
      <c r="AB112" s="38"/>
      <c r="AC112" s="38"/>
      <c r="AD112" s="38"/>
      <c r="AE112" s="38"/>
      <c r="AR112" s="223" t="s">
        <v>149</v>
      </c>
      <c r="AT112" s="223" t="s">
        <v>144</v>
      </c>
      <c r="AU112" s="223" t="s">
        <v>78</v>
      </c>
      <c r="AY112" s="17" t="s">
        <v>142</v>
      </c>
      <c r="BE112" s="224">
        <f>IF(N112="základní",J112,0)</f>
        <v>0</v>
      </c>
      <c r="BF112" s="224">
        <f>IF(N112="snížená",J112,0)</f>
        <v>0</v>
      </c>
      <c r="BG112" s="224">
        <f>IF(N112="zákl. přenesená",J112,0)</f>
        <v>0</v>
      </c>
      <c r="BH112" s="224">
        <f>IF(N112="sníž. přenesená",J112,0)</f>
        <v>0</v>
      </c>
      <c r="BI112" s="224">
        <f>IF(N112="nulová",J112,0)</f>
        <v>0</v>
      </c>
      <c r="BJ112" s="17" t="s">
        <v>78</v>
      </c>
      <c r="BK112" s="224">
        <f>ROUND(I112*H112,2)</f>
        <v>0</v>
      </c>
      <c r="BL112" s="17" t="s">
        <v>149</v>
      </c>
      <c r="BM112" s="223" t="s">
        <v>910</v>
      </c>
    </row>
    <row r="113" spans="1:47" s="2" customFormat="1" ht="12">
      <c r="A113" s="38"/>
      <c r="B113" s="39"/>
      <c r="C113" s="40"/>
      <c r="D113" s="225" t="s">
        <v>151</v>
      </c>
      <c r="E113" s="40"/>
      <c r="F113" s="226" t="s">
        <v>911</v>
      </c>
      <c r="G113" s="40"/>
      <c r="H113" s="40"/>
      <c r="I113" s="227"/>
      <c r="J113" s="40"/>
      <c r="K113" s="40"/>
      <c r="L113" s="44"/>
      <c r="M113" s="228"/>
      <c r="N113" s="229"/>
      <c r="O113" s="84"/>
      <c r="P113" s="84"/>
      <c r="Q113" s="84"/>
      <c r="R113" s="84"/>
      <c r="S113" s="84"/>
      <c r="T113" s="85"/>
      <c r="U113" s="38"/>
      <c r="V113" s="38"/>
      <c r="W113" s="38"/>
      <c r="X113" s="38"/>
      <c r="Y113" s="38"/>
      <c r="Z113" s="38"/>
      <c r="AA113" s="38"/>
      <c r="AB113" s="38"/>
      <c r="AC113" s="38"/>
      <c r="AD113" s="38"/>
      <c r="AE113" s="38"/>
      <c r="AT113" s="17" t="s">
        <v>151</v>
      </c>
      <c r="AU113" s="17" t="s">
        <v>78</v>
      </c>
    </row>
    <row r="114" spans="1:47" s="2" customFormat="1" ht="12">
      <c r="A114" s="38"/>
      <c r="B114" s="39"/>
      <c r="C114" s="40"/>
      <c r="D114" s="225" t="s">
        <v>153</v>
      </c>
      <c r="E114" s="40"/>
      <c r="F114" s="230" t="s">
        <v>206</v>
      </c>
      <c r="G114" s="40"/>
      <c r="H114" s="40"/>
      <c r="I114" s="227"/>
      <c r="J114" s="40"/>
      <c r="K114" s="40"/>
      <c r="L114" s="44"/>
      <c r="M114" s="228"/>
      <c r="N114" s="229"/>
      <c r="O114" s="84"/>
      <c r="P114" s="84"/>
      <c r="Q114" s="84"/>
      <c r="R114" s="84"/>
      <c r="S114" s="84"/>
      <c r="T114" s="85"/>
      <c r="U114" s="38"/>
      <c r="V114" s="38"/>
      <c r="W114" s="38"/>
      <c r="X114" s="38"/>
      <c r="Y114" s="38"/>
      <c r="Z114" s="38"/>
      <c r="AA114" s="38"/>
      <c r="AB114" s="38"/>
      <c r="AC114" s="38"/>
      <c r="AD114" s="38"/>
      <c r="AE114" s="38"/>
      <c r="AT114" s="17" t="s">
        <v>153</v>
      </c>
      <c r="AU114" s="17" t="s">
        <v>78</v>
      </c>
    </row>
    <row r="115" spans="1:65" s="2" customFormat="1" ht="24.15" customHeight="1">
      <c r="A115" s="38"/>
      <c r="B115" s="39"/>
      <c r="C115" s="212" t="s">
        <v>189</v>
      </c>
      <c r="D115" s="212" t="s">
        <v>144</v>
      </c>
      <c r="E115" s="213" t="s">
        <v>218</v>
      </c>
      <c r="F115" s="214" t="s">
        <v>219</v>
      </c>
      <c r="G115" s="215" t="s">
        <v>157</v>
      </c>
      <c r="H115" s="216">
        <v>75</v>
      </c>
      <c r="I115" s="217"/>
      <c r="J115" s="218">
        <f>ROUND(I115*H115,2)</f>
        <v>0</v>
      </c>
      <c r="K115" s="214" t="s">
        <v>148</v>
      </c>
      <c r="L115" s="44"/>
      <c r="M115" s="219" t="s">
        <v>19</v>
      </c>
      <c r="N115" s="220" t="s">
        <v>42</v>
      </c>
      <c r="O115" s="84"/>
      <c r="P115" s="221">
        <f>O115*H115</f>
        <v>0</v>
      </c>
      <c r="Q115" s="221">
        <v>0</v>
      </c>
      <c r="R115" s="221">
        <f>Q115*H115</f>
        <v>0</v>
      </c>
      <c r="S115" s="221">
        <v>0</v>
      </c>
      <c r="T115" s="222">
        <f>S115*H115</f>
        <v>0</v>
      </c>
      <c r="U115" s="38"/>
      <c r="V115" s="38"/>
      <c r="W115" s="38"/>
      <c r="X115" s="38"/>
      <c r="Y115" s="38"/>
      <c r="Z115" s="38"/>
      <c r="AA115" s="38"/>
      <c r="AB115" s="38"/>
      <c r="AC115" s="38"/>
      <c r="AD115" s="38"/>
      <c r="AE115" s="38"/>
      <c r="AR115" s="223" t="s">
        <v>149</v>
      </c>
      <c r="AT115" s="223" t="s">
        <v>144</v>
      </c>
      <c r="AU115" s="223" t="s">
        <v>78</v>
      </c>
      <c r="AY115" s="17" t="s">
        <v>142</v>
      </c>
      <c r="BE115" s="224">
        <f>IF(N115="základní",J115,0)</f>
        <v>0</v>
      </c>
      <c r="BF115" s="224">
        <f>IF(N115="snížená",J115,0)</f>
        <v>0</v>
      </c>
      <c r="BG115" s="224">
        <f>IF(N115="zákl. přenesená",J115,0)</f>
        <v>0</v>
      </c>
      <c r="BH115" s="224">
        <f>IF(N115="sníž. přenesená",J115,0)</f>
        <v>0</v>
      </c>
      <c r="BI115" s="224">
        <f>IF(N115="nulová",J115,0)</f>
        <v>0</v>
      </c>
      <c r="BJ115" s="17" t="s">
        <v>78</v>
      </c>
      <c r="BK115" s="224">
        <f>ROUND(I115*H115,2)</f>
        <v>0</v>
      </c>
      <c r="BL115" s="17" t="s">
        <v>149</v>
      </c>
      <c r="BM115" s="223" t="s">
        <v>912</v>
      </c>
    </row>
    <row r="116" spans="1:47" s="2" customFormat="1" ht="12">
      <c r="A116" s="38"/>
      <c r="B116" s="39"/>
      <c r="C116" s="40"/>
      <c r="D116" s="225" t="s">
        <v>151</v>
      </c>
      <c r="E116" s="40"/>
      <c r="F116" s="226" t="s">
        <v>221</v>
      </c>
      <c r="G116" s="40"/>
      <c r="H116" s="40"/>
      <c r="I116" s="227"/>
      <c r="J116" s="40"/>
      <c r="K116" s="40"/>
      <c r="L116" s="44"/>
      <c r="M116" s="228"/>
      <c r="N116" s="229"/>
      <c r="O116" s="84"/>
      <c r="P116" s="84"/>
      <c r="Q116" s="84"/>
      <c r="R116" s="84"/>
      <c r="S116" s="84"/>
      <c r="T116" s="85"/>
      <c r="U116" s="38"/>
      <c r="V116" s="38"/>
      <c r="W116" s="38"/>
      <c r="X116" s="38"/>
      <c r="Y116" s="38"/>
      <c r="Z116" s="38"/>
      <c r="AA116" s="38"/>
      <c r="AB116" s="38"/>
      <c r="AC116" s="38"/>
      <c r="AD116" s="38"/>
      <c r="AE116" s="38"/>
      <c r="AT116" s="17" t="s">
        <v>151</v>
      </c>
      <c r="AU116" s="17" t="s">
        <v>78</v>
      </c>
    </row>
    <row r="117" spans="1:47" s="2" customFormat="1" ht="12">
      <c r="A117" s="38"/>
      <c r="B117" s="39"/>
      <c r="C117" s="40"/>
      <c r="D117" s="225" t="s">
        <v>153</v>
      </c>
      <c r="E117" s="40"/>
      <c r="F117" s="230" t="s">
        <v>206</v>
      </c>
      <c r="G117" s="40"/>
      <c r="H117" s="40"/>
      <c r="I117" s="227"/>
      <c r="J117" s="40"/>
      <c r="K117" s="40"/>
      <c r="L117" s="44"/>
      <c r="M117" s="228"/>
      <c r="N117" s="229"/>
      <c r="O117" s="84"/>
      <c r="P117" s="84"/>
      <c r="Q117" s="84"/>
      <c r="R117" s="84"/>
      <c r="S117" s="84"/>
      <c r="T117" s="85"/>
      <c r="U117" s="38"/>
      <c r="V117" s="38"/>
      <c r="W117" s="38"/>
      <c r="X117" s="38"/>
      <c r="Y117" s="38"/>
      <c r="Z117" s="38"/>
      <c r="AA117" s="38"/>
      <c r="AB117" s="38"/>
      <c r="AC117" s="38"/>
      <c r="AD117" s="38"/>
      <c r="AE117" s="38"/>
      <c r="AT117" s="17" t="s">
        <v>153</v>
      </c>
      <c r="AU117" s="17" t="s">
        <v>78</v>
      </c>
    </row>
    <row r="118" spans="1:65" s="2" customFormat="1" ht="24.15" customHeight="1">
      <c r="A118" s="38"/>
      <c r="B118" s="39"/>
      <c r="C118" s="212" t="s">
        <v>195</v>
      </c>
      <c r="D118" s="212" t="s">
        <v>144</v>
      </c>
      <c r="E118" s="213" t="s">
        <v>913</v>
      </c>
      <c r="F118" s="214" t="s">
        <v>914</v>
      </c>
      <c r="G118" s="215" t="s">
        <v>157</v>
      </c>
      <c r="H118" s="216">
        <v>12</v>
      </c>
      <c r="I118" s="217"/>
      <c r="J118" s="218">
        <f>ROUND(I118*H118,2)</f>
        <v>0</v>
      </c>
      <c r="K118" s="214" t="s">
        <v>148</v>
      </c>
      <c r="L118" s="44"/>
      <c r="M118" s="219" t="s">
        <v>19</v>
      </c>
      <c r="N118" s="220" t="s">
        <v>42</v>
      </c>
      <c r="O118" s="84"/>
      <c r="P118" s="221">
        <f>O118*H118</f>
        <v>0</v>
      </c>
      <c r="Q118" s="221">
        <v>0</v>
      </c>
      <c r="R118" s="221">
        <f>Q118*H118</f>
        <v>0</v>
      </c>
      <c r="S118" s="221">
        <v>0</v>
      </c>
      <c r="T118" s="222">
        <f>S118*H118</f>
        <v>0</v>
      </c>
      <c r="U118" s="38"/>
      <c r="V118" s="38"/>
      <c r="W118" s="38"/>
      <c r="X118" s="38"/>
      <c r="Y118" s="38"/>
      <c r="Z118" s="38"/>
      <c r="AA118" s="38"/>
      <c r="AB118" s="38"/>
      <c r="AC118" s="38"/>
      <c r="AD118" s="38"/>
      <c r="AE118" s="38"/>
      <c r="AR118" s="223" t="s">
        <v>149</v>
      </c>
      <c r="AT118" s="223" t="s">
        <v>144</v>
      </c>
      <c r="AU118" s="223" t="s">
        <v>78</v>
      </c>
      <c r="AY118" s="17" t="s">
        <v>142</v>
      </c>
      <c r="BE118" s="224">
        <f>IF(N118="základní",J118,0)</f>
        <v>0</v>
      </c>
      <c r="BF118" s="224">
        <f>IF(N118="snížená",J118,0)</f>
        <v>0</v>
      </c>
      <c r="BG118" s="224">
        <f>IF(N118="zákl. přenesená",J118,0)</f>
        <v>0</v>
      </c>
      <c r="BH118" s="224">
        <f>IF(N118="sníž. přenesená",J118,0)</f>
        <v>0</v>
      </c>
      <c r="BI118" s="224">
        <f>IF(N118="nulová",J118,0)</f>
        <v>0</v>
      </c>
      <c r="BJ118" s="17" t="s">
        <v>78</v>
      </c>
      <c r="BK118" s="224">
        <f>ROUND(I118*H118,2)</f>
        <v>0</v>
      </c>
      <c r="BL118" s="17" t="s">
        <v>149</v>
      </c>
      <c r="BM118" s="223" t="s">
        <v>915</v>
      </c>
    </row>
    <row r="119" spans="1:47" s="2" customFormat="1" ht="12">
      <c r="A119" s="38"/>
      <c r="B119" s="39"/>
      <c r="C119" s="40"/>
      <c r="D119" s="225" t="s">
        <v>151</v>
      </c>
      <c r="E119" s="40"/>
      <c r="F119" s="226" t="s">
        <v>916</v>
      </c>
      <c r="G119" s="40"/>
      <c r="H119" s="40"/>
      <c r="I119" s="227"/>
      <c r="J119" s="40"/>
      <c r="K119" s="40"/>
      <c r="L119" s="44"/>
      <c r="M119" s="228"/>
      <c r="N119" s="229"/>
      <c r="O119" s="84"/>
      <c r="P119" s="84"/>
      <c r="Q119" s="84"/>
      <c r="R119" s="84"/>
      <c r="S119" s="84"/>
      <c r="T119" s="85"/>
      <c r="U119" s="38"/>
      <c r="V119" s="38"/>
      <c r="W119" s="38"/>
      <c r="X119" s="38"/>
      <c r="Y119" s="38"/>
      <c r="Z119" s="38"/>
      <c r="AA119" s="38"/>
      <c r="AB119" s="38"/>
      <c r="AC119" s="38"/>
      <c r="AD119" s="38"/>
      <c r="AE119" s="38"/>
      <c r="AT119" s="17" t="s">
        <v>151</v>
      </c>
      <c r="AU119" s="17" t="s">
        <v>78</v>
      </c>
    </row>
    <row r="120" spans="1:47" s="2" customFormat="1" ht="12">
      <c r="A120" s="38"/>
      <c r="B120" s="39"/>
      <c r="C120" s="40"/>
      <c r="D120" s="225" t="s">
        <v>153</v>
      </c>
      <c r="E120" s="40"/>
      <c r="F120" s="230" t="s">
        <v>206</v>
      </c>
      <c r="G120" s="40"/>
      <c r="H120" s="40"/>
      <c r="I120" s="227"/>
      <c r="J120" s="40"/>
      <c r="K120" s="40"/>
      <c r="L120" s="44"/>
      <c r="M120" s="228"/>
      <c r="N120" s="229"/>
      <c r="O120" s="84"/>
      <c r="P120" s="84"/>
      <c r="Q120" s="84"/>
      <c r="R120" s="84"/>
      <c r="S120" s="84"/>
      <c r="T120" s="85"/>
      <c r="U120" s="38"/>
      <c r="V120" s="38"/>
      <c r="W120" s="38"/>
      <c r="X120" s="38"/>
      <c r="Y120" s="38"/>
      <c r="Z120" s="38"/>
      <c r="AA120" s="38"/>
      <c r="AB120" s="38"/>
      <c r="AC120" s="38"/>
      <c r="AD120" s="38"/>
      <c r="AE120" s="38"/>
      <c r="AT120" s="17" t="s">
        <v>153</v>
      </c>
      <c r="AU120" s="17" t="s">
        <v>78</v>
      </c>
    </row>
    <row r="121" spans="1:65" s="2" customFormat="1" ht="24.15" customHeight="1">
      <c r="A121" s="38"/>
      <c r="B121" s="39"/>
      <c r="C121" s="212" t="s">
        <v>201</v>
      </c>
      <c r="D121" s="212" t="s">
        <v>144</v>
      </c>
      <c r="E121" s="213" t="s">
        <v>917</v>
      </c>
      <c r="F121" s="214" t="s">
        <v>918</v>
      </c>
      <c r="G121" s="215" t="s">
        <v>157</v>
      </c>
      <c r="H121" s="216">
        <v>2</v>
      </c>
      <c r="I121" s="217"/>
      <c r="J121" s="218">
        <f>ROUND(I121*H121,2)</f>
        <v>0</v>
      </c>
      <c r="K121" s="214" t="s">
        <v>148</v>
      </c>
      <c r="L121" s="44"/>
      <c r="M121" s="219" t="s">
        <v>19</v>
      </c>
      <c r="N121" s="220" t="s">
        <v>42</v>
      </c>
      <c r="O121" s="84"/>
      <c r="P121" s="221">
        <f>O121*H121</f>
        <v>0</v>
      </c>
      <c r="Q121" s="221">
        <v>0</v>
      </c>
      <c r="R121" s="221">
        <f>Q121*H121</f>
        <v>0</v>
      </c>
      <c r="S121" s="221">
        <v>0</v>
      </c>
      <c r="T121" s="222">
        <f>S121*H121</f>
        <v>0</v>
      </c>
      <c r="U121" s="38"/>
      <c r="V121" s="38"/>
      <c r="W121" s="38"/>
      <c r="X121" s="38"/>
      <c r="Y121" s="38"/>
      <c r="Z121" s="38"/>
      <c r="AA121" s="38"/>
      <c r="AB121" s="38"/>
      <c r="AC121" s="38"/>
      <c r="AD121" s="38"/>
      <c r="AE121" s="38"/>
      <c r="AR121" s="223" t="s">
        <v>149</v>
      </c>
      <c r="AT121" s="223" t="s">
        <v>144</v>
      </c>
      <c r="AU121" s="223" t="s">
        <v>78</v>
      </c>
      <c r="AY121" s="17" t="s">
        <v>142</v>
      </c>
      <c r="BE121" s="224">
        <f>IF(N121="základní",J121,0)</f>
        <v>0</v>
      </c>
      <c r="BF121" s="224">
        <f>IF(N121="snížená",J121,0)</f>
        <v>0</v>
      </c>
      <c r="BG121" s="224">
        <f>IF(N121="zákl. přenesená",J121,0)</f>
        <v>0</v>
      </c>
      <c r="BH121" s="224">
        <f>IF(N121="sníž. přenesená",J121,0)</f>
        <v>0</v>
      </c>
      <c r="BI121" s="224">
        <f>IF(N121="nulová",J121,0)</f>
        <v>0</v>
      </c>
      <c r="BJ121" s="17" t="s">
        <v>78</v>
      </c>
      <c r="BK121" s="224">
        <f>ROUND(I121*H121,2)</f>
        <v>0</v>
      </c>
      <c r="BL121" s="17" t="s">
        <v>149</v>
      </c>
      <c r="BM121" s="223" t="s">
        <v>919</v>
      </c>
    </row>
    <row r="122" spans="1:47" s="2" customFormat="1" ht="12">
      <c r="A122" s="38"/>
      <c r="B122" s="39"/>
      <c r="C122" s="40"/>
      <c r="D122" s="225" t="s">
        <v>151</v>
      </c>
      <c r="E122" s="40"/>
      <c r="F122" s="226" t="s">
        <v>920</v>
      </c>
      <c r="G122" s="40"/>
      <c r="H122" s="40"/>
      <c r="I122" s="227"/>
      <c r="J122" s="40"/>
      <c r="K122" s="40"/>
      <c r="L122" s="44"/>
      <c r="M122" s="228"/>
      <c r="N122" s="229"/>
      <c r="O122" s="84"/>
      <c r="P122" s="84"/>
      <c r="Q122" s="84"/>
      <c r="R122" s="84"/>
      <c r="S122" s="84"/>
      <c r="T122" s="85"/>
      <c r="U122" s="38"/>
      <c r="V122" s="38"/>
      <c r="W122" s="38"/>
      <c r="X122" s="38"/>
      <c r="Y122" s="38"/>
      <c r="Z122" s="38"/>
      <c r="AA122" s="38"/>
      <c r="AB122" s="38"/>
      <c r="AC122" s="38"/>
      <c r="AD122" s="38"/>
      <c r="AE122" s="38"/>
      <c r="AT122" s="17" t="s">
        <v>151</v>
      </c>
      <c r="AU122" s="17" t="s">
        <v>78</v>
      </c>
    </row>
    <row r="123" spans="1:47" s="2" customFormat="1" ht="12">
      <c r="A123" s="38"/>
      <c r="B123" s="39"/>
      <c r="C123" s="40"/>
      <c r="D123" s="225" t="s">
        <v>153</v>
      </c>
      <c r="E123" s="40"/>
      <c r="F123" s="230" t="s">
        <v>206</v>
      </c>
      <c r="G123" s="40"/>
      <c r="H123" s="40"/>
      <c r="I123" s="227"/>
      <c r="J123" s="40"/>
      <c r="K123" s="40"/>
      <c r="L123" s="44"/>
      <c r="M123" s="228"/>
      <c r="N123" s="229"/>
      <c r="O123" s="84"/>
      <c r="P123" s="84"/>
      <c r="Q123" s="84"/>
      <c r="R123" s="84"/>
      <c r="S123" s="84"/>
      <c r="T123" s="85"/>
      <c r="U123" s="38"/>
      <c r="V123" s="38"/>
      <c r="W123" s="38"/>
      <c r="X123" s="38"/>
      <c r="Y123" s="38"/>
      <c r="Z123" s="38"/>
      <c r="AA123" s="38"/>
      <c r="AB123" s="38"/>
      <c r="AC123" s="38"/>
      <c r="AD123" s="38"/>
      <c r="AE123" s="38"/>
      <c r="AT123" s="17" t="s">
        <v>153</v>
      </c>
      <c r="AU123" s="17" t="s">
        <v>78</v>
      </c>
    </row>
    <row r="124" spans="1:65" s="2" customFormat="1" ht="24.15" customHeight="1">
      <c r="A124" s="38"/>
      <c r="B124" s="39"/>
      <c r="C124" s="212" t="s">
        <v>207</v>
      </c>
      <c r="D124" s="212" t="s">
        <v>144</v>
      </c>
      <c r="E124" s="213" t="s">
        <v>224</v>
      </c>
      <c r="F124" s="214" t="s">
        <v>225</v>
      </c>
      <c r="G124" s="215" t="s">
        <v>157</v>
      </c>
      <c r="H124" s="216">
        <v>75</v>
      </c>
      <c r="I124" s="217"/>
      <c r="J124" s="218">
        <f>ROUND(I124*H124,2)</f>
        <v>0</v>
      </c>
      <c r="K124" s="214" t="s">
        <v>148</v>
      </c>
      <c r="L124" s="44"/>
      <c r="M124" s="219" t="s">
        <v>19</v>
      </c>
      <c r="N124" s="220" t="s">
        <v>42</v>
      </c>
      <c r="O124" s="84"/>
      <c r="P124" s="221">
        <f>O124*H124</f>
        <v>0</v>
      </c>
      <c r="Q124" s="221">
        <v>0</v>
      </c>
      <c r="R124" s="221">
        <f>Q124*H124</f>
        <v>0</v>
      </c>
      <c r="S124" s="221">
        <v>0</v>
      </c>
      <c r="T124" s="222">
        <f>S124*H124</f>
        <v>0</v>
      </c>
      <c r="U124" s="38"/>
      <c r="V124" s="38"/>
      <c r="W124" s="38"/>
      <c r="X124" s="38"/>
      <c r="Y124" s="38"/>
      <c r="Z124" s="38"/>
      <c r="AA124" s="38"/>
      <c r="AB124" s="38"/>
      <c r="AC124" s="38"/>
      <c r="AD124" s="38"/>
      <c r="AE124" s="38"/>
      <c r="AR124" s="223" t="s">
        <v>149</v>
      </c>
      <c r="AT124" s="223" t="s">
        <v>144</v>
      </c>
      <c r="AU124" s="223" t="s">
        <v>78</v>
      </c>
      <c r="AY124" s="17" t="s">
        <v>142</v>
      </c>
      <c r="BE124" s="224">
        <f>IF(N124="základní",J124,0)</f>
        <v>0</v>
      </c>
      <c r="BF124" s="224">
        <f>IF(N124="snížená",J124,0)</f>
        <v>0</v>
      </c>
      <c r="BG124" s="224">
        <f>IF(N124="zákl. přenesená",J124,0)</f>
        <v>0</v>
      </c>
      <c r="BH124" s="224">
        <f>IF(N124="sníž. přenesená",J124,0)</f>
        <v>0</v>
      </c>
      <c r="BI124" s="224">
        <f>IF(N124="nulová",J124,0)</f>
        <v>0</v>
      </c>
      <c r="BJ124" s="17" t="s">
        <v>78</v>
      </c>
      <c r="BK124" s="224">
        <f>ROUND(I124*H124,2)</f>
        <v>0</v>
      </c>
      <c r="BL124" s="17" t="s">
        <v>149</v>
      </c>
      <c r="BM124" s="223" t="s">
        <v>921</v>
      </c>
    </row>
    <row r="125" spans="1:47" s="2" customFormat="1" ht="12">
      <c r="A125" s="38"/>
      <c r="B125" s="39"/>
      <c r="C125" s="40"/>
      <c r="D125" s="225" t="s">
        <v>151</v>
      </c>
      <c r="E125" s="40"/>
      <c r="F125" s="226" t="s">
        <v>227</v>
      </c>
      <c r="G125" s="40"/>
      <c r="H125" s="40"/>
      <c r="I125" s="227"/>
      <c r="J125" s="40"/>
      <c r="K125" s="40"/>
      <c r="L125" s="44"/>
      <c r="M125" s="228"/>
      <c r="N125" s="229"/>
      <c r="O125" s="84"/>
      <c r="P125" s="84"/>
      <c r="Q125" s="84"/>
      <c r="R125" s="84"/>
      <c r="S125" s="84"/>
      <c r="T125" s="85"/>
      <c r="U125" s="38"/>
      <c r="V125" s="38"/>
      <c r="W125" s="38"/>
      <c r="X125" s="38"/>
      <c r="Y125" s="38"/>
      <c r="Z125" s="38"/>
      <c r="AA125" s="38"/>
      <c r="AB125" s="38"/>
      <c r="AC125" s="38"/>
      <c r="AD125" s="38"/>
      <c r="AE125" s="38"/>
      <c r="AT125" s="17" t="s">
        <v>151</v>
      </c>
      <c r="AU125" s="17" t="s">
        <v>78</v>
      </c>
    </row>
    <row r="126" spans="1:47" s="2" customFormat="1" ht="12">
      <c r="A126" s="38"/>
      <c r="B126" s="39"/>
      <c r="C126" s="40"/>
      <c r="D126" s="225" t="s">
        <v>153</v>
      </c>
      <c r="E126" s="40"/>
      <c r="F126" s="230" t="s">
        <v>206</v>
      </c>
      <c r="G126" s="40"/>
      <c r="H126" s="40"/>
      <c r="I126" s="227"/>
      <c r="J126" s="40"/>
      <c r="K126" s="40"/>
      <c r="L126" s="44"/>
      <c r="M126" s="228"/>
      <c r="N126" s="229"/>
      <c r="O126" s="84"/>
      <c r="P126" s="84"/>
      <c r="Q126" s="84"/>
      <c r="R126" s="84"/>
      <c r="S126" s="84"/>
      <c r="T126" s="85"/>
      <c r="U126" s="38"/>
      <c r="V126" s="38"/>
      <c r="W126" s="38"/>
      <c r="X126" s="38"/>
      <c r="Y126" s="38"/>
      <c r="Z126" s="38"/>
      <c r="AA126" s="38"/>
      <c r="AB126" s="38"/>
      <c r="AC126" s="38"/>
      <c r="AD126" s="38"/>
      <c r="AE126" s="38"/>
      <c r="AT126" s="17" t="s">
        <v>153</v>
      </c>
      <c r="AU126" s="17" t="s">
        <v>78</v>
      </c>
    </row>
    <row r="127" spans="1:65" s="2" customFormat="1" ht="24.15" customHeight="1">
      <c r="A127" s="38"/>
      <c r="B127" s="39"/>
      <c r="C127" s="212" t="s">
        <v>212</v>
      </c>
      <c r="D127" s="212" t="s">
        <v>144</v>
      </c>
      <c r="E127" s="213" t="s">
        <v>922</v>
      </c>
      <c r="F127" s="214" t="s">
        <v>923</v>
      </c>
      <c r="G127" s="215" t="s">
        <v>157</v>
      </c>
      <c r="H127" s="216">
        <v>12</v>
      </c>
      <c r="I127" s="217"/>
      <c r="J127" s="218">
        <f>ROUND(I127*H127,2)</f>
        <v>0</v>
      </c>
      <c r="K127" s="214" t="s">
        <v>148</v>
      </c>
      <c r="L127" s="44"/>
      <c r="M127" s="219" t="s">
        <v>19</v>
      </c>
      <c r="N127" s="220" t="s">
        <v>42</v>
      </c>
      <c r="O127" s="84"/>
      <c r="P127" s="221">
        <f>O127*H127</f>
        <v>0</v>
      </c>
      <c r="Q127" s="221">
        <v>0</v>
      </c>
      <c r="R127" s="221">
        <f>Q127*H127</f>
        <v>0</v>
      </c>
      <c r="S127" s="221">
        <v>0</v>
      </c>
      <c r="T127" s="222">
        <f>S127*H127</f>
        <v>0</v>
      </c>
      <c r="U127" s="38"/>
      <c r="V127" s="38"/>
      <c r="W127" s="38"/>
      <c r="X127" s="38"/>
      <c r="Y127" s="38"/>
      <c r="Z127" s="38"/>
      <c r="AA127" s="38"/>
      <c r="AB127" s="38"/>
      <c r="AC127" s="38"/>
      <c r="AD127" s="38"/>
      <c r="AE127" s="38"/>
      <c r="AR127" s="223" t="s">
        <v>149</v>
      </c>
      <c r="AT127" s="223" t="s">
        <v>144</v>
      </c>
      <c r="AU127" s="223" t="s">
        <v>78</v>
      </c>
      <c r="AY127" s="17" t="s">
        <v>142</v>
      </c>
      <c r="BE127" s="224">
        <f>IF(N127="základní",J127,0)</f>
        <v>0</v>
      </c>
      <c r="BF127" s="224">
        <f>IF(N127="snížená",J127,0)</f>
        <v>0</v>
      </c>
      <c r="BG127" s="224">
        <f>IF(N127="zákl. přenesená",J127,0)</f>
        <v>0</v>
      </c>
      <c r="BH127" s="224">
        <f>IF(N127="sníž. přenesená",J127,0)</f>
        <v>0</v>
      </c>
      <c r="BI127" s="224">
        <f>IF(N127="nulová",J127,0)</f>
        <v>0</v>
      </c>
      <c r="BJ127" s="17" t="s">
        <v>78</v>
      </c>
      <c r="BK127" s="224">
        <f>ROUND(I127*H127,2)</f>
        <v>0</v>
      </c>
      <c r="BL127" s="17" t="s">
        <v>149</v>
      </c>
      <c r="BM127" s="223" t="s">
        <v>924</v>
      </c>
    </row>
    <row r="128" spans="1:47" s="2" customFormat="1" ht="12">
      <c r="A128" s="38"/>
      <c r="B128" s="39"/>
      <c r="C128" s="40"/>
      <c r="D128" s="225" t="s">
        <v>151</v>
      </c>
      <c r="E128" s="40"/>
      <c r="F128" s="226" t="s">
        <v>925</v>
      </c>
      <c r="G128" s="40"/>
      <c r="H128" s="40"/>
      <c r="I128" s="227"/>
      <c r="J128" s="40"/>
      <c r="K128" s="40"/>
      <c r="L128" s="44"/>
      <c r="M128" s="228"/>
      <c r="N128" s="229"/>
      <c r="O128" s="84"/>
      <c r="P128" s="84"/>
      <c r="Q128" s="84"/>
      <c r="R128" s="84"/>
      <c r="S128" s="84"/>
      <c r="T128" s="85"/>
      <c r="U128" s="38"/>
      <c r="V128" s="38"/>
      <c r="W128" s="38"/>
      <c r="X128" s="38"/>
      <c r="Y128" s="38"/>
      <c r="Z128" s="38"/>
      <c r="AA128" s="38"/>
      <c r="AB128" s="38"/>
      <c r="AC128" s="38"/>
      <c r="AD128" s="38"/>
      <c r="AE128" s="38"/>
      <c r="AT128" s="17" t="s">
        <v>151</v>
      </c>
      <c r="AU128" s="17" t="s">
        <v>78</v>
      </c>
    </row>
    <row r="129" spans="1:47" s="2" customFormat="1" ht="12">
      <c r="A129" s="38"/>
      <c r="B129" s="39"/>
      <c r="C129" s="40"/>
      <c r="D129" s="225" t="s">
        <v>153</v>
      </c>
      <c r="E129" s="40"/>
      <c r="F129" s="230" t="s">
        <v>206</v>
      </c>
      <c r="G129" s="40"/>
      <c r="H129" s="40"/>
      <c r="I129" s="227"/>
      <c r="J129" s="40"/>
      <c r="K129" s="40"/>
      <c r="L129" s="44"/>
      <c r="M129" s="228"/>
      <c r="N129" s="229"/>
      <c r="O129" s="84"/>
      <c r="P129" s="84"/>
      <c r="Q129" s="84"/>
      <c r="R129" s="84"/>
      <c r="S129" s="84"/>
      <c r="T129" s="85"/>
      <c r="U129" s="38"/>
      <c r="V129" s="38"/>
      <c r="W129" s="38"/>
      <c r="X129" s="38"/>
      <c r="Y129" s="38"/>
      <c r="Z129" s="38"/>
      <c r="AA129" s="38"/>
      <c r="AB129" s="38"/>
      <c r="AC129" s="38"/>
      <c r="AD129" s="38"/>
      <c r="AE129" s="38"/>
      <c r="AT129" s="17" t="s">
        <v>153</v>
      </c>
      <c r="AU129" s="17" t="s">
        <v>78</v>
      </c>
    </row>
    <row r="130" spans="1:65" s="2" customFormat="1" ht="24.15" customHeight="1">
      <c r="A130" s="38"/>
      <c r="B130" s="39"/>
      <c r="C130" s="212" t="s">
        <v>217</v>
      </c>
      <c r="D130" s="212" t="s">
        <v>144</v>
      </c>
      <c r="E130" s="213" t="s">
        <v>926</v>
      </c>
      <c r="F130" s="214" t="s">
        <v>927</v>
      </c>
      <c r="G130" s="215" t="s">
        <v>157</v>
      </c>
      <c r="H130" s="216">
        <v>2</v>
      </c>
      <c r="I130" s="217"/>
      <c r="J130" s="218">
        <f>ROUND(I130*H130,2)</f>
        <v>0</v>
      </c>
      <c r="K130" s="214" t="s">
        <v>148</v>
      </c>
      <c r="L130" s="44"/>
      <c r="M130" s="219" t="s">
        <v>19</v>
      </c>
      <c r="N130" s="220" t="s">
        <v>42</v>
      </c>
      <c r="O130" s="84"/>
      <c r="P130" s="221">
        <f>O130*H130</f>
        <v>0</v>
      </c>
      <c r="Q130" s="221">
        <v>0</v>
      </c>
      <c r="R130" s="221">
        <f>Q130*H130</f>
        <v>0</v>
      </c>
      <c r="S130" s="221">
        <v>0</v>
      </c>
      <c r="T130" s="222">
        <f>S130*H130</f>
        <v>0</v>
      </c>
      <c r="U130" s="38"/>
      <c r="V130" s="38"/>
      <c r="W130" s="38"/>
      <c r="X130" s="38"/>
      <c r="Y130" s="38"/>
      <c r="Z130" s="38"/>
      <c r="AA130" s="38"/>
      <c r="AB130" s="38"/>
      <c r="AC130" s="38"/>
      <c r="AD130" s="38"/>
      <c r="AE130" s="38"/>
      <c r="AR130" s="223" t="s">
        <v>149</v>
      </c>
      <c r="AT130" s="223" t="s">
        <v>144</v>
      </c>
      <c r="AU130" s="223" t="s">
        <v>78</v>
      </c>
      <c r="AY130" s="17" t="s">
        <v>142</v>
      </c>
      <c r="BE130" s="224">
        <f>IF(N130="základní",J130,0)</f>
        <v>0</v>
      </c>
      <c r="BF130" s="224">
        <f>IF(N130="snížená",J130,0)</f>
        <v>0</v>
      </c>
      <c r="BG130" s="224">
        <f>IF(N130="zákl. přenesená",J130,0)</f>
        <v>0</v>
      </c>
      <c r="BH130" s="224">
        <f>IF(N130="sníž. přenesená",J130,0)</f>
        <v>0</v>
      </c>
      <c r="BI130" s="224">
        <f>IF(N130="nulová",J130,0)</f>
        <v>0</v>
      </c>
      <c r="BJ130" s="17" t="s">
        <v>78</v>
      </c>
      <c r="BK130" s="224">
        <f>ROUND(I130*H130,2)</f>
        <v>0</v>
      </c>
      <c r="BL130" s="17" t="s">
        <v>149</v>
      </c>
      <c r="BM130" s="223" t="s">
        <v>928</v>
      </c>
    </row>
    <row r="131" spans="1:47" s="2" customFormat="1" ht="12">
      <c r="A131" s="38"/>
      <c r="B131" s="39"/>
      <c r="C131" s="40"/>
      <c r="D131" s="225" t="s">
        <v>151</v>
      </c>
      <c r="E131" s="40"/>
      <c r="F131" s="226" t="s">
        <v>929</v>
      </c>
      <c r="G131" s="40"/>
      <c r="H131" s="40"/>
      <c r="I131" s="227"/>
      <c r="J131" s="40"/>
      <c r="K131" s="40"/>
      <c r="L131" s="44"/>
      <c r="M131" s="228"/>
      <c r="N131" s="229"/>
      <c r="O131" s="84"/>
      <c r="P131" s="84"/>
      <c r="Q131" s="84"/>
      <c r="R131" s="84"/>
      <c r="S131" s="84"/>
      <c r="T131" s="85"/>
      <c r="U131" s="38"/>
      <c r="V131" s="38"/>
      <c r="W131" s="38"/>
      <c r="X131" s="38"/>
      <c r="Y131" s="38"/>
      <c r="Z131" s="38"/>
      <c r="AA131" s="38"/>
      <c r="AB131" s="38"/>
      <c r="AC131" s="38"/>
      <c r="AD131" s="38"/>
      <c r="AE131" s="38"/>
      <c r="AT131" s="17" t="s">
        <v>151</v>
      </c>
      <c r="AU131" s="17" t="s">
        <v>78</v>
      </c>
    </row>
    <row r="132" spans="1:47" s="2" customFormat="1" ht="12">
      <c r="A132" s="38"/>
      <c r="B132" s="39"/>
      <c r="C132" s="40"/>
      <c r="D132" s="225" t="s">
        <v>153</v>
      </c>
      <c r="E132" s="40"/>
      <c r="F132" s="230" t="s">
        <v>206</v>
      </c>
      <c r="G132" s="40"/>
      <c r="H132" s="40"/>
      <c r="I132" s="227"/>
      <c r="J132" s="40"/>
      <c r="K132" s="40"/>
      <c r="L132" s="44"/>
      <c r="M132" s="228"/>
      <c r="N132" s="229"/>
      <c r="O132" s="84"/>
      <c r="P132" s="84"/>
      <c r="Q132" s="84"/>
      <c r="R132" s="84"/>
      <c r="S132" s="84"/>
      <c r="T132" s="85"/>
      <c r="U132" s="38"/>
      <c r="V132" s="38"/>
      <c r="W132" s="38"/>
      <c r="X132" s="38"/>
      <c r="Y132" s="38"/>
      <c r="Z132" s="38"/>
      <c r="AA132" s="38"/>
      <c r="AB132" s="38"/>
      <c r="AC132" s="38"/>
      <c r="AD132" s="38"/>
      <c r="AE132" s="38"/>
      <c r="AT132" s="17" t="s">
        <v>153</v>
      </c>
      <c r="AU132" s="17" t="s">
        <v>78</v>
      </c>
    </row>
    <row r="133" spans="1:65" s="2" customFormat="1" ht="24.15" customHeight="1">
      <c r="A133" s="38"/>
      <c r="B133" s="39"/>
      <c r="C133" s="212" t="s">
        <v>223</v>
      </c>
      <c r="D133" s="212" t="s">
        <v>144</v>
      </c>
      <c r="E133" s="213" t="s">
        <v>229</v>
      </c>
      <c r="F133" s="214" t="s">
        <v>230</v>
      </c>
      <c r="G133" s="215" t="s">
        <v>157</v>
      </c>
      <c r="H133" s="216">
        <v>75</v>
      </c>
      <c r="I133" s="217"/>
      <c r="J133" s="218">
        <f>ROUND(I133*H133,2)</f>
        <v>0</v>
      </c>
      <c r="K133" s="214" t="s">
        <v>148</v>
      </c>
      <c r="L133" s="44"/>
      <c r="M133" s="219" t="s">
        <v>19</v>
      </c>
      <c r="N133" s="220" t="s">
        <v>42</v>
      </c>
      <c r="O133" s="84"/>
      <c r="P133" s="221">
        <f>O133*H133</f>
        <v>0</v>
      </c>
      <c r="Q133" s="221">
        <v>0</v>
      </c>
      <c r="R133" s="221">
        <f>Q133*H133</f>
        <v>0</v>
      </c>
      <c r="S133" s="221">
        <v>0</v>
      </c>
      <c r="T133" s="222">
        <f>S133*H133</f>
        <v>0</v>
      </c>
      <c r="U133" s="38"/>
      <c r="V133" s="38"/>
      <c r="W133" s="38"/>
      <c r="X133" s="38"/>
      <c r="Y133" s="38"/>
      <c r="Z133" s="38"/>
      <c r="AA133" s="38"/>
      <c r="AB133" s="38"/>
      <c r="AC133" s="38"/>
      <c r="AD133" s="38"/>
      <c r="AE133" s="38"/>
      <c r="AR133" s="223" t="s">
        <v>149</v>
      </c>
      <c r="AT133" s="223" t="s">
        <v>144</v>
      </c>
      <c r="AU133" s="223" t="s">
        <v>78</v>
      </c>
      <c r="AY133" s="17" t="s">
        <v>142</v>
      </c>
      <c r="BE133" s="224">
        <f>IF(N133="základní",J133,0)</f>
        <v>0</v>
      </c>
      <c r="BF133" s="224">
        <f>IF(N133="snížená",J133,0)</f>
        <v>0</v>
      </c>
      <c r="BG133" s="224">
        <f>IF(N133="zákl. přenesená",J133,0)</f>
        <v>0</v>
      </c>
      <c r="BH133" s="224">
        <f>IF(N133="sníž. přenesená",J133,0)</f>
        <v>0</v>
      </c>
      <c r="BI133" s="224">
        <f>IF(N133="nulová",J133,0)</f>
        <v>0</v>
      </c>
      <c r="BJ133" s="17" t="s">
        <v>78</v>
      </c>
      <c r="BK133" s="224">
        <f>ROUND(I133*H133,2)</f>
        <v>0</v>
      </c>
      <c r="BL133" s="17" t="s">
        <v>149</v>
      </c>
      <c r="BM133" s="223" t="s">
        <v>930</v>
      </c>
    </row>
    <row r="134" spans="1:47" s="2" customFormat="1" ht="12">
      <c r="A134" s="38"/>
      <c r="B134" s="39"/>
      <c r="C134" s="40"/>
      <c r="D134" s="225" t="s">
        <v>151</v>
      </c>
      <c r="E134" s="40"/>
      <c r="F134" s="226" t="s">
        <v>232</v>
      </c>
      <c r="G134" s="40"/>
      <c r="H134" s="40"/>
      <c r="I134" s="227"/>
      <c r="J134" s="40"/>
      <c r="K134" s="40"/>
      <c r="L134" s="44"/>
      <c r="M134" s="228"/>
      <c r="N134" s="229"/>
      <c r="O134" s="84"/>
      <c r="P134" s="84"/>
      <c r="Q134" s="84"/>
      <c r="R134" s="84"/>
      <c r="S134" s="84"/>
      <c r="T134" s="85"/>
      <c r="U134" s="38"/>
      <c r="V134" s="38"/>
      <c r="W134" s="38"/>
      <c r="X134" s="38"/>
      <c r="Y134" s="38"/>
      <c r="Z134" s="38"/>
      <c r="AA134" s="38"/>
      <c r="AB134" s="38"/>
      <c r="AC134" s="38"/>
      <c r="AD134" s="38"/>
      <c r="AE134" s="38"/>
      <c r="AT134" s="17" t="s">
        <v>151</v>
      </c>
      <c r="AU134" s="17" t="s">
        <v>78</v>
      </c>
    </row>
    <row r="135" spans="1:47" s="2" customFormat="1" ht="12">
      <c r="A135" s="38"/>
      <c r="B135" s="39"/>
      <c r="C135" s="40"/>
      <c r="D135" s="225" t="s">
        <v>153</v>
      </c>
      <c r="E135" s="40"/>
      <c r="F135" s="230" t="s">
        <v>206</v>
      </c>
      <c r="G135" s="40"/>
      <c r="H135" s="40"/>
      <c r="I135" s="227"/>
      <c r="J135" s="40"/>
      <c r="K135" s="40"/>
      <c r="L135" s="44"/>
      <c r="M135" s="228"/>
      <c r="N135" s="229"/>
      <c r="O135" s="84"/>
      <c r="P135" s="84"/>
      <c r="Q135" s="84"/>
      <c r="R135" s="84"/>
      <c r="S135" s="84"/>
      <c r="T135" s="85"/>
      <c r="U135" s="38"/>
      <c r="V135" s="38"/>
      <c r="W135" s="38"/>
      <c r="X135" s="38"/>
      <c r="Y135" s="38"/>
      <c r="Z135" s="38"/>
      <c r="AA135" s="38"/>
      <c r="AB135" s="38"/>
      <c r="AC135" s="38"/>
      <c r="AD135" s="38"/>
      <c r="AE135" s="38"/>
      <c r="AT135" s="17" t="s">
        <v>153</v>
      </c>
      <c r="AU135" s="17" t="s">
        <v>78</v>
      </c>
    </row>
    <row r="136" spans="1:65" s="2" customFormat="1" ht="24.15" customHeight="1">
      <c r="A136" s="38"/>
      <c r="B136" s="39"/>
      <c r="C136" s="212" t="s">
        <v>228</v>
      </c>
      <c r="D136" s="212" t="s">
        <v>144</v>
      </c>
      <c r="E136" s="213" t="s">
        <v>931</v>
      </c>
      <c r="F136" s="214" t="s">
        <v>932</v>
      </c>
      <c r="G136" s="215" t="s">
        <v>157</v>
      </c>
      <c r="H136" s="216">
        <v>17</v>
      </c>
      <c r="I136" s="217"/>
      <c r="J136" s="218">
        <f>ROUND(I136*H136,2)</f>
        <v>0</v>
      </c>
      <c r="K136" s="214" t="s">
        <v>148</v>
      </c>
      <c r="L136" s="44"/>
      <c r="M136" s="219" t="s">
        <v>19</v>
      </c>
      <c r="N136" s="220" t="s">
        <v>42</v>
      </c>
      <c r="O136" s="84"/>
      <c r="P136" s="221">
        <f>O136*H136</f>
        <v>0</v>
      </c>
      <c r="Q136" s="221">
        <v>0</v>
      </c>
      <c r="R136" s="221">
        <f>Q136*H136</f>
        <v>0</v>
      </c>
      <c r="S136" s="221">
        <v>0</v>
      </c>
      <c r="T136" s="222">
        <f>S136*H136</f>
        <v>0</v>
      </c>
      <c r="U136" s="38"/>
      <c r="V136" s="38"/>
      <c r="W136" s="38"/>
      <c r="X136" s="38"/>
      <c r="Y136" s="38"/>
      <c r="Z136" s="38"/>
      <c r="AA136" s="38"/>
      <c r="AB136" s="38"/>
      <c r="AC136" s="38"/>
      <c r="AD136" s="38"/>
      <c r="AE136" s="38"/>
      <c r="AR136" s="223" t="s">
        <v>149</v>
      </c>
      <c r="AT136" s="223" t="s">
        <v>144</v>
      </c>
      <c r="AU136" s="223" t="s">
        <v>78</v>
      </c>
      <c r="AY136" s="17" t="s">
        <v>142</v>
      </c>
      <c r="BE136" s="224">
        <f>IF(N136="základní",J136,0)</f>
        <v>0</v>
      </c>
      <c r="BF136" s="224">
        <f>IF(N136="snížená",J136,0)</f>
        <v>0</v>
      </c>
      <c r="BG136" s="224">
        <f>IF(N136="zákl. přenesená",J136,0)</f>
        <v>0</v>
      </c>
      <c r="BH136" s="224">
        <f>IF(N136="sníž. přenesená",J136,0)</f>
        <v>0</v>
      </c>
      <c r="BI136" s="224">
        <f>IF(N136="nulová",J136,0)</f>
        <v>0</v>
      </c>
      <c r="BJ136" s="17" t="s">
        <v>78</v>
      </c>
      <c r="BK136" s="224">
        <f>ROUND(I136*H136,2)</f>
        <v>0</v>
      </c>
      <c r="BL136" s="17" t="s">
        <v>149</v>
      </c>
      <c r="BM136" s="223" t="s">
        <v>933</v>
      </c>
    </row>
    <row r="137" spans="1:47" s="2" customFormat="1" ht="12">
      <c r="A137" s="38"/>
      <c r="B137" s="39"/>
      <c r="C137" s="40"/>
      <c r="D137" s="225" t="s">
        <v>151</v>
      </c>
      <c r="E137" s="40"/>
      <c r="F137" s="226" t="s">
        <v>934</v>
      </c>
      <c r="G137" s="40"/>
      <c r="H137" s="40"/>
      <c r="I137" s="227"/>
      <c r="J137" s="40"/>
      <c r="K137" s="40"/>
      <c r="L137" s="44"/>
      <c r="M137" s="228"/>
      <c r="N137" s="229"/>
      <c r="O137" s="84"/>
      <c r="P137" s="84"/>
      <c r="Q137" s="84"/>
      <c r="R137" s="84"/>
      <c r="S137" s="84"/>
      <c r="T137" s="85"/>
      <c r="U137" s="38"/>
      <c r="V137" s="38"/>
      <c r="W137" s="38"/>
      <c r="X137" s="38"/>
      <c r="Y137" s="38"/>
      <c r="Z137" s="38"/>
      <c r="AA137" s="38"/>
      <c r="AB137" s="38"/>
      <c r="AC137" s="38"/>
      <c r="AD137" s="38"/>
      <c r="AE137" s="38"/>
      <c r="AT137" s="17" t="s">
        <v>151</v>
      </c>
      <c r="AU137" s="17" t="s">
        <v>78</v>
      </c>
    </row>
    <row r="138" spans="1:47" s="2" customFormat="1" ht="12">
      <c r="A138" s="38"/>
      <c r="B138" s="39"/>
      <c r="C138" s="40"/>
      <c r="D138" s="225" t="s">
        <v>153</v>
      </c>
      <c r="E138" s="40"/>
      <c r="F138" s="230" t="s">
        <v>206</v>
      </c>
      <c r="G138" s="40"/>
      <c r="H138" s="40"/>
      <c r="I138" s="227"/>
      <c r="J138" s="40"/>
      <c r="K138" s="40"/>
      <c r="L138" s="44"/>
      <c r="M138" s="228"/>
      <c r="N138" s="229"/>
      <c r="O138" s="84"/>
      <c r="P138" s="84"/>
      <c r="Q138" s="84"/>
      <c r="R138" s="84"/>
      <c r="S138" s="84"/>
      <c r="T138" s="85"/>
      <c r="U138" s="38"/>
      <c r="V138" s="38"/>
      <c r="W138" s="38"/>
      <c r="X138" s="38"/>
      <c r="Y138" s="38"/>
      <c r="Z138" s="38"/>
      <c r="AA138" s="38"/>
      <c r="AB138" s="38"/>
      <c r="AC138" s="38"/>
      <c r="AD138" s="38"/>
      <c r="AE138" s="38"/>
      <c r="AT138" s="17" t="s">
        <v>153</v>
      </c>
      <c r="AU138" s="17" t="s">
        <v>78</v>
      </c>
    </row>
    <row r="139" spans="1:65" s="2" customFormat="1" ht="37.8" customHeight="1">
      <c r="A139" s="38"/>
      <c r="B139" s="39"/>
      <c r="C139" s="212" t="s">
        <v>233</v>
      </c>
      <c r="D139" s="212" t="s">
        <v>144</v>
      </c>
      <c r="E139" s="213" t="s">
        <v>416</v>
      </c>
      <c r="F139" s="214" t="s">
        <v>417</v>
      </c>
      <c r="G139" s="215" t="s">
        <v>418</v>
      </c>
      <c r="H139" s="216">
        <v>25</v>
      </c>
      <c r="I139" s="217"/>
      <c r="J139" s="218">
        <f>ROUND(I139*H139,2)</f>
        <v>0</v>
      </c>
      <c r="K139" s="214" t="s">
        <v>419</v>
      </c>
      <c r="L139" s="44"/>
      <c r="M139" s="219" t="s">
        <v>19</v>
      </c>
      <c r="N139" s="220" t="s">
        <v>42</v>
      </c>
      <c r="O139" s="84"/>
      <c r="P139" s="221">
        <f>O139*H139</f>
        <v>0</v>
      </c>
      <c r="Q139" s="221">
        <v>0</v>
      </c>
      <c r="R139" s="221">
        <f>Q139*H139</f>
        <v>0</v>
      </c>
      <c r="S139" s="221">
        <v>0</v>
      </c>
      <c r="T139" s="222">
        <f>S139*H139</f>
        <v>0</v>
      </c>
      <c r="U139" s="38"/>
      <c r="V139" s="38"/>
      <c r="W139" s="38"/>
      <c r="X139" s="38"/>
      <c r="Y139" s="38"/>
      <c r="Z139" s="38"/>
      <c r="AA139" s="38"/>
      <c r="AB139" s="38"/>
      <c r="AC139" s="38"/>
      <c r="AD139" s="38"/>
      <c r="AE139" s="38"/>
      <c r="AR139" s="223" t="s">
        <v>149</v>
      </c>
      <c r="AT139" s="223" t="s">
        <v>144</v>
      </c>
      <c r="AU139" s="223" t="s">
        <v>78</v>
      </c>
      <c r="AY139" s="17" t="s">
        <v>142</v>
      </c>
      <c r="BE139" s="224">
        <f>IF(N139="základní",J139,0)</f>
        <v>0</v>
      </c>
      <c r="BF139" s="224">
        <f>IF(N139="snížená",J139,0)</f>
        <v>0</v>
      </c>
      <c r="BG139" s="224">
        <f>IF(N139="zákl. přenesená",J139,0)</f>
        <v>0</v>
      </c>
      <c r="BH139" s="224">
        <f>IF(N139="sníž. přenesená",J139,0)</f>
        <v>0</v>
      </c>
      <c r="BI139" s="224">
        <f>IF(N139="nulová",J139,0)</f>
        <v>0</v>
      </c>
      <c r="BJ139" s="17" t="s">
        <v>78</v>
      </c>
      <c r="BK139" s="224">
        <f>ROUND(I139*H139,2)</f>
        <v>0</v>
      </c>
      <c r="BL139" s="17" t="s">
        <v>149</v>
      </c>
      <c r="BM139" s="223" t="s">
        <v>935</v>
      </c>
    </row>
    <row r="140" spans="1:47" s="2" customFormat="1" ht="12">
      <c r="A140" s="38"/>
      <c r="B140" s="39"/>
      <c r="C140" s="40"/>
      <c r="D140" s="225" t="s">
        <v>151</v>
      </c>
      <c r="E140" s="40"/>
      <c r="F140" s="226" t="s">
        <v>421</v>
      </c>
      <c r="G140" s="40"/>
      <c r="H140" s="40"/>
      <c r="I140" s="227"/>
      <c r="J140" s="40"/>
      <c r="K140" s="40"/>
      <c r="L140" s="44"/>
      <c r="M140" s="228"/>
      <c r="N140" s="229"/>
      <c r="O140" s="84"/>
      <c r="P140" s="84"/>
      <c r="Q140" s="84"/>
      <c r="R140" s="84"/>
      <c r="S140" s="84"/>
      <c r="T140" s="85"/>
      <c r="U140" s="38"/>
      <c r="V140" s="38"/>
      <c r="W140" s="38"/>
      <c r="X140" s="38"/>
      <c r="Y140" s="38"/>
      <c r="Z140" s="38"/>
      <c r="AA140" s="38"/>
      <c r="AB140" s="38"/>
      <c r="AC140" s="38"/>
      <c r="AD140" s="38"/>
      <c r="AE140" s="38"/>
      <c r="AT140" s="17" t="s">
        <v>151</v>
      </c>
      <c r="AU140" s="17" t="s">
        <v>78</v>
      </c>
    </row>
    <row r="141" spans="1:65" s="2" customFormat="1" ht="14.4" customHeight="1">
      <c r="A141" s="38"/>
      <c r="B141" s="39"/>
      <c r="C141" s="212" t="s">
        <v>8</v>
      </c>
      <c r="D141" s="212" t="s">
        <v>144</v>
      </c>
      <c r="E141" s="213" t="s">
        <v>936</v>
      </c>
      <c r="F141" s="214" t="s">
        <v>937</v>
      </c>
      <c r="G141" s="215" t="s">
        <v>356</v>
      </c>
      <c r="H141" s="216">
        <v>9</v>
      </c>
      <c r="I141" s="217"/>
      <c r="J141" s="218">
        <f>ROUND(I141*H141,2)</f>
        <v>0</v>
      </c>
      <c r="K141" s="214" t="s">
        <v>19</v>
      </c>
      <c r="L141" s="44"/>
      <c r="M141" s="219" t="s">
        <v>19</v>
      </c>
      <c r="N141" s="220" t="s">
        <v>42</v>
      </c>
      <c r="O141" s="84"/>
      <c r="P141" s="221">
        <f>O141*H141</f>
        <v>0</v>
      </c>
      <c r="Q141" s="221">
        <v>0</v>
      </c>
      <c r="R141" s="221">
        <f>Q141*H141</f>
        <v>0</v>
      </c>
      <c r="S141" s="221">
        <v>0</v>
      </c>
      <c r="T141" s="222">
        <f>S141*H141</f>
        <v>0</v>
      </c>
      <c r="U141" s="38"/>
      <c r="V141" s="38"/>
      <c r="W141" s="38"/>
      <c r="X141" s="38"/>
      <c r="Y141" s="38"/>
      <c r="Z141" s="38"/>
      <c r="AA141" s="38"/>
      <c r="AB141" s="38"/>
      <c r="AC141" s="38"/>
      <c r="AD141" s="38"/>
      <c r="AE141" s="38"/>
      <c r="AR141" s="223" t="s">
        <v>149</v>
      </c>
      <c r="AT141" s="223" t="s">
        <v>144</v>
      </c>
      <c r="AU141" s="223" t="s">
        <v>78</v>
      </c>
      <c r="AY141" s="17" t="s">
        <v>142</v>
      </c>
      <c r="BE141" s="224">
        <f>IF(N141="základní",J141,0)</f>
        <v>0</v>
      </c>
      <c r="BF141" s="224">
        <f>IF(N141="snížená",J141,0)</f>
        <v>0</v>
      </c>
      <c r="BG141" s="224">
        <f>IF(N141="zákl. přenesená",J141,0)</f>
        <v>0</v>
      </c>
      <c r="BH141" s="224">
        <f>IF(N141="sníž. přenesená",J141,0)</f>
        <v>0</v>
      </c>
      <c r="BI141" s="224">
        <f>IF(N141="nulová",J141,0)</f>
        <v>0</v>
      </c>
      <c r="BJ141" s="17" t="s">
        <v>78</v>
      </c>
      <c r="BK141" s="224">
        <f>ROUND(I141*H141,2)</f>
        <v>0</v>
      </c>
      <c r="BL141" s="17" t="s">
        <v>149</v>
      </c>
      <c r="BM141" s="223" t="s">
        <v>938</v>
      </c>
    </row>
    <row r="142" spans="1:47" s="2" customFormat="1" ht="12">
      <c r="A142" s="38"/>
      <c r="B142" s="39"/>
      <c r="C142" s="40"/>
      <c r="D142" s="225" t="s">
        <v>151</v>
      </c>
      <c r="E142" s="40"/>
      <c r="F142" s="226" t="s">
        <v>937</v>
      </c>
      <c r="G142" s="40"/>
      <c r="H142" s="40"/>
      <c r="I142" s="227"/>
      <c r="J142" s="40"/>
      <c r="K142" s="40"/>
      <c r="L142" s="44"/>
      <c r="M142" s="228"/>
      <c r="N142" s="229"/>
      <c r="O142" s="84"/>
      <c r="P142" s="84"/>
      <c r="Q142" s="84"/>
      <c r="R142" s="84"/>
      <c r="S142" s="84"/>
      <c r="T142" s="85"/>
      <c r="U142" s="38"/>
      <c r="V142" s="38"/>
      <c r="W142" s="38"/>
      <c r="X142" s="38"/>
      <c r="Y142" s="38"/>
      <c r="Z142" s="38"/>
      <c r="AA142" s="38"/>
      <c r="AB142" s="38"/>
      <c r="AC142" s="38"/>
      <c r="AD142" s="38"/>
      <c r="AE142" s="38"/>
      <c r="AT142" s="17" t="s">
        <v>151</v>
      </c>
      <c r="AU142" s="17" t="s">
        <v>78</v>
      </c>
    </row>
    <row r="143" spans="1:51" s="13" customFormat="1" ht="12">
      <c r="A143" s="13"/>
      <c r="B143" s="231"/>
      <c r="C143" s="232"/>
      <c r="D143" s="225" t="s">
        <v>172</v>
      </c>
      <c r="E143" s="233" t="s">
        <v>19</v>
      </c>
      <c r="F143" s="234" t="s">
        <v>207</v>
      </c>
      <c r="G143" s="232"/>
      <c r="H143" s="235">
        <v>9</v>
      </c>
      <c r="I143" s="236"/>
      <c r="J143" s="232"/>
      <c r="K143" s="232"/>
      <c r="L143" s="237"/>
      <c r="M143" s="238"/>
      <c r="N143" s="239"/>
      <c r="O143" s="239"/>
      <c r="P143" s="239"/>
      <c r="Q143" s="239"/>
      <c r="R143" s="239"/>
      <c r="S143" s="239"/>
      <c r="T143" s="240"/>
      <c r="U143" s="13"/>
      <c r="V143" s="13"/>
      <c r="W143" s="13"/>
      <c r="X143" s="13"/>
      <c r="Y143" s="13"/>
      <c r="Z143" s="13"/>
      <c r="AA143" s="13"/>
      <c r="AB143" s="13"/>
      <c r="AC143" s="13"/>
      <c r="AD143" s="13"/>
      <c r="AE143" s="13"/>
      <c r="AT143" s="241" t="s">
        <v>172</v>
      </c>
      <c r="AU143" s="241" t="s">
        <v>78</v>
      </c>
      <c r="AV143" s="13" t="s">
        <v>80</v>
      </c>
      <c r="AW143" s="13" t="s">
        <v>33</v>
      </c>
      <c r="AX143" s="13" t="s">
        <v>78</v>
      </c>
      <c r="AY143" s="241" t="s">
        <v>142</v>
      </c>
    </row>
    <row r="144" spans="1:65" s="2" customFormat="1" ht="14.4" customHeight="1">
      <c r="A144" s="38"/>
      <c r="B144" s="39"/>
      <c r="C144" s="253" t="s">
        <v>245</v>
      </c>
      <c r="D144" s="253" t="s">
        <v>275</v>
      </c>
      <c r="E144" s="254" t="s">
        <v>939</v>
      </c>
      <c r="F144" s="255" t="s">
        <v>940</v>
      </c>
      <c r="G144" s="256" t="s">
        <v>157</v>
      </c>
      <c r="H144" s="257">
        <v>7</v>
      </c>
      <c r="I144" s="258"/>
      <c r="J144" s="259">
        <f>ROUND(I144*H144,2)</f>
        <v>0</v>
      </c>
      <c r="K144" s="255" t="s">
        <v>19</v>
      </c>
      <c r="L144" s="260"/>
      <c r="M144" s="261" t="s">
        <v>19</v>
      </c>
      <c r="N144" s="262" t="s">
        <v>42</v>
      </c>
      <c r="O144" s="84"/>
      <c r="P144" s="221">
        <f>O144*H144</f>
        <v>0</v>
      </c>
      <c r="Q144" s="221">
        <v>0</v>
      </c>
      <c r="R144" s="221">
        <f>Q144*H144</f>
        <v>0</v>
      </c>
      <c r="S144" s="221">
        <v>0</v>
      </c>
      <c r="T144" s="222">
        <f>S144*H144</f>
        <v>0</v>
      </c>
      <c r="U144" s="38"/>
      <c r="V144" s="38"/>
      <c r="W144" s="38"/>
      <c r="X144" s="38"/>
      <c r="Y144" s="38"/>
      <c r="Z144" s="38"/>
      <c r="AA144" s="38"/>
      <c r="AB144" s="38"/>
      <c r="AC144" s="38"/>
      <c r="AD144" s="38"/>
      <c r="AE144" s="38"/>
      <c r="AR144" s="223" t="s">
        <v>201</v>
      </c>
      <c r="AT144" s="223" t="s">
        <v>275</v>
      </c>
      <c r="AU144" s="223" t="s">
        <v>78</v>
      </c>
      <c r="AY144" s="17" t="s">
        <v>142</v>
      </c>
      <c r="BE144" s="224">
        <f>IF(N144="základní",J144,0)</f>
        <v>0</v>
      </c>
      <c r="BF144" s="224">
        <f>IF(N144="snížená",J144,0)</f>
        <v>0</v>
      </c>
      <c r="BG144" s="224">
        <f>IF(N144="zákl. přenesená",J144,0)</f>
        <v>0</v>
      </c>
      <c r="BH144" s="224">
        <f>IF(N144="sníž. přenesená",J144,0)</f>
        <v>0</v>
      </c>
      <c r="BI144" s="224">
        <f>IF(N144="nulová",J144,0)</f>
        <v>0</v>
      </c>
      <c r="BJ144" s="17" t="s">
        <v>78</v>
      </c>
      <c r="BK144" s="224">
        <f>ROUND(I144*H144,2)</f>
        <v>0</v>
      </c>
      <c r="BL144" s="17" t="s">
        <v>149</v>
      </c>
      <c r="BM144" s="223" t="s">
        <v>941</v>
      </c>
    </row>
    <row r="145" spans="1:47" s="2" customFormat="1" ht="12">
      <c r="A145" s="38"/>
      <c r="B145" s="39"/>
      <c r="C145" s="40"/>
      <c r="D145" s="225" t="s">
        <v>151</v>
      </c>
      <c r="E145" s="40"/>
      <c r="F145" s="226" t="s">
        <v>940</v>
      </c>
      <c r="G145" s="40"/>
      <c r="H145" s="40"/>
      <c r="I145" s="227"/>
      <c r="J145" s="40"/>
      <c r="K145" s="40"/>
      <c r="L145" s="44"/>
      <c r="M145" s="228"/>
      <c r="N145" s="229"/>
      <c r="O145" s="84"/>
      <c r="P145" s="84"/>
      <c r="Q145" s="84"/>
      <c r="R145" s="84"/>
      <c r="S145" s="84"/>
      <c r="T145" s="85"/>
      <c r="U145" s="38"/>
      <c r="V145" s="38"/>
      <c r="W145" s="38"/>
      <c r="X145" s="38"/>
      <c r="Y145" s="38"/>
      <c r="Z145" s="38"/>
      <c r="AA145" s="38"/>
      <c r="AB145" s="38"/>
      <c r="AC145" s="38"/>
      <c r="AD145" s="38"/>
      <c r="AE145" s="38"/>
      <c r="AT145" s="17" t="s">
        <v>151</v>
      </c>
      <c r="AU145" s="17" t="s">
        <v>78</v>
      </c>
    </row>
    <row r="146" spans="1:51" s="13" customFormat="1" ht="12">
      <c r="A146" s="13"/>
      <c r="B146" s="231"/>
      <c r="C146" s="232"/>
      <c r="D146" s="225" t="s">
        <v>172</v>
      </c>
      <c r="E146" s="233" t="s">
        <v>19</v>
      </c>
      <c r="F146" s="234" t="s">
        <v>195</v>
      </c>
      <c r="G146" s="232"/>
      <c r="H146" s="235">
        <v>7</v>
      </c>
      <c r="I146" s="236"/>
      <c r="J146" s="232"/>
      <c r="K146" s="232"/>
      <c r="L146" s="237"/>
      <c r="M146" s="238"/>
      <c r="N146" s="239"/>
      <c r="O146" s="239"/>
      <c r="P146" s="239"/>
      <c r="Q146" s="239"/>
      <c r="R146" s="239"/>
      <c r="S146" s="239"/>
      <c r="T146" s="240"/>
      <c r="U146" s="13"/>
      <c r="V146" s="13"/>
      <c r="W146" s="13"/>
      <c r="X146" s="13"/>
      <c r="Y146" s="13"/>
      <c r="Z146" s="13"/>
      <c r="AA146" s="13"/>
      <c r="AB146" s="13"/>
      <c r="AC146" s="13"/>
      <c r="AD146" s="13"/>
      <c r="AE146" s="13"/>
      <c r="AT146" s="241" t="s">
        <v>172</v>
      </c>
      <c r="AU146" s="241" t="s">
        <v>78</v>
      </c>
      <c r="AV146" s="13" t="s">
        <v>80</v>
      </c>
      <c r="AW146" s="13" t="s">
        <v>33</v>
      </c>
      <c r="AX146" s="13" t="s">
        <v>78</v>
      </c>
      <c r="AY146" s="241" t="s">
        <v>142</v>
      </c>
    </row>
    <row r="147" spans="1:65" s="2" customFormat="1" ht="14.4" customHeight="1">
      <c r="A147" s="38"/>
      <c r="B147" s="39"/>
      <c r="C147" s="253" t="s">
        <v>259</v>
      </c>
      <c r="D147" s="253" t="s">
        <v>275</v>
      </c>
      <c r="E147" s="254" t="s">
        <v>942</v>
      </c>
      <c r="F147" s="255" t="s">
        <v>943</v>
      </c>
      <c r="G147" s="256" t="s">
        <v>157</v>
      </c>
      <c r="H147" s="257">
        <v>9</v>
      </c>
      <c r="I147" s="258"/>
      <c r="J147" s="259">
        <f>ROUND(I147*H147,2)</f>
        <v>0</v>
      </c>
      <c r="K147" s="255" t="s">
        <v>19</v>
      </c>
      <c r="L147" s="260"/>
      <c r="M147" s="261" t="s">
        <v>19</v>
      </c>
      <c r="N147" s="262" t="s">
        <v>42</v>
      </c>
      <c r="O147" s="84"/>
      <c r="P147" s="221">
        <f>O147*H147</f>
        <v>0</v>
      </c>
      <c r="Q147" s="221">
        <v>0</v>
      </c>
      <c r="R147" s="221">
        <f>Q147*H147</f>
        <v>0</v>
      </c>
      <c r="S147" s="221">
        <v>0</v>
      </c>
      <c r="T147" s="222">
        <f>S147*H147</f>
        <v>0</v>
      </c>
      <c r="U147" s="38"/>
      <c r="V147" s="38"/>
      <c r="W147" s="38"/>
      <c r="X147" s="38"/>
      <c r="Y147" s="38"/>
      <c r="Z147" s="38"/>
      <c r="AA147" s="38"/>
      <c r="AB147" s="38"/>
      <c r="AC147" s="38"/>
      <c r="AD147" s="38"/>
      <c r="AE147" s="38"/>
      <c r="AR147" s="223" t="s">
        <v>201</v>
      </c>
      <c r="AT147" s="223" t="s">
        <v>275</v>
      </c>
      <c r="AU147" s="223" t="s">
        <v>78</v>
      </c>
      <c r="AY147" s="17" t="s">
        <v>142</v>
      </c>
      <c r="BE147" s="224">
        <f>IF(N147="základní",J147,0)</f>
        <v>0</v>
      </c>
      <c r="BF147" s="224">
        <f>IF(N147="snížená",J147,0)</f>
        <v>0</v>
      </c>
      <c r="BG147" s="224">
        <f>IF(N147="zákl. přenesená",J147,0)</f>
        <v>0</v>
      </c>
      <c r="BH147" s="224">
        <f>IF(N147="sníž. přenesená",J147,0)</f>
        <v>0</v>
      </c>
      <c r="BI147" s="224">
        <f>IF(N147="nulová",J147,0)</f>
        <v>0</v>
      </c>
      <c r="BJ147" s="17" t="s">
        <v>78</v>
      </c>
      <c r="BK147" s="224">
        <f>ROUND(I147*H147,2)</f>
        <v>0</v>
      </c>
      <c r="BL147" s="17" t="s">
        <v>149</v>
      </c>
      <c r="BM147" s="223" t="s">
        <v>944</v>
      </c>
    </row>
    <row r="148" spans="1:47" s="2" customFormat="1" ht="12">
      <c r="A148" s="38"/>
      <c r="B148" s="39"/>
      <c r="C148" s="40"/>
      <c r="D148" s="225" t="s">
        <v>151</v>
      </c>
      <c r="E148" s="40"/>
      <c r="F148" s="226" t="s">
        <v>943</v>
      </c>
      <c r="G148" s="40"/>
      <c r="H148" s="40"/>
      <c r="I148" s="227"/>
      <c r="J148" s="40"/>
      <c r="K148" s="40"/>
      <c r="L148" s="44"/>
      <c r="M148" s="228"/>
      <c r="N148" s="229"/>
      <c r="O148" s="84"/>
      <c r="P148" s="84"/>
      <c r="Q148" s="84"/>
      <c r="R148" s="84"/>
      <c r="S148" s="84"/>
      <c r="T148" s="85"/>
      <c r="U148" s="38"/>
      <c r="V148" s="38"/>
      <c r="W148" s="38"/>
      <c r="X148" s="38"/>
      <c r="Y148" s="38"/>
      <c r="Z148" s="38"/>
      <c r="AA148" s="38"/>
      <c r="AB148" s="38"/>
      <c r="AC148" s="38"/>
      <c r="AD148" s="38"/>
      <c r="AE148" s="38"/>
      <c r="AT148" s="17" t="s">
        <v>151</v>
      </c>
      <c r="AU148" s="17" t="s">
        <v>78</v>
      </c>
    </row>
    <row r="149" spans="1:51" s="13" customFormat="1" ht="12">
      <c r="A149" s="13"/>
      <c r="B149" s="231"/>
      <c r="C149" s="232"/>
      <c r="D149" s="225" t="s">
        <v>172</v>
      </c>
      <c r="E149" s="233" t="s">
        <v>19</v>
      </c>
      <c r="F149" s="234" t="s">
        <v>207</v>
      </c>
      <c r="G149" s="232"/>
      <c r="H149" s="235">
        <v>9</v>
      </c>
      <c r="I149" s="236"/>
      <c r="J149" s="232"/>
      <c r="K149" s="232"/>
      <c r="L149" s="237"/>
      <c r="M149" s="238"/>
      <c r="N149" s="239"/>
      <c r="O149" s="239"/>
      <c r="P149" s="239"/>
      <c r="Q149" s="239"/>
      <c r="R149" s="239"/>
      <c r="S149" s="239"/>
      <c r="T149" s="240"/>
      <c r="U149" s="13"/>
      <c r="V149" s="13"/>
      <c r="W149" s="13"/>
      <c r="X149" s="13"/>
      <c r="Y149" s="13"/>
      <c r="Z149" s="13"/>
      <c r="AA149" s="13"/>
      <c r="AB149" s="13"/>
      <c r="AC149" s="13"/>
      <c r="AD149" s="13"/>
      <c r="AE149" s="13"/>
      <c r="AT149" s="241" t="s">
        <v>172</v>
      </c>
      <c r="AU149" s="241" t="s">
        <v>78</v>
      </c>
      <c r="AV149" s="13" t="s">
        <v>80</v>
      </c>
      <c r="AW149" s="13" t="s">
        <v>33</v>
      </c>
      <c r="AX149" s="13" t="s">
        <v>78</v>
      </c>
      <c r="AY149" s="241" t="s">
        <v>142</v>
      </c>
    </row>
    <row r="150" spans="1:65" s="2" customFormat="1" ht="14.4" customHeight="1">
      <c r="A150" s="38"/>
      <c r="B150" s="39"/>
      <c r="C150" s="212" t="s">
        <v>268</v>
      </c>
      <c r="D150" s="212" t="s">
        <v>144</v>
      </c>
      <c r="E150" s="213" t="s">
        <v>945</v>
      </c>
      <c r="F150" s="214" t="s">
        <v>946</v>
      </c>
      <c r="G150" s="215" t="s">
        <v>356</v>
      </c>
      <c r="H150" s="216">
        <v>75</v>
      </c>
      <c r="I150" s="217"/>
      <c r="J150" s="218">
        <f>ROUND(I150*H150,2)</f>
        <v>0</v>
      </c>
      <c r="K150" s="214" t="s">
        <v>19</v>
      </c>
      <c r="L150" s="44"/>
      <c r="M150" s="219" t="s">
        <v>19</v>
      </c>
      <c r="N150" s="220" t="s">
        <v>42</v>
      </c>
      <c r="O150" s="84"/>
      <c r="P150" s="221">
        <f>O150*H150</f>
        <v>0</v>
      </c>
      <c r="Q150" s="221">
        <v>0</v>
      </c>
      <c r="R150" s="221">
        <f>Q150*H150</f>
        <v>0</v>
      </c>
      <c r="S150" s="221">
        <v>0</v>
      </c>
      <c r="T150" s="222">
        <f>S150*H150</f>
        <v>0</v>
      </c>
      <c r="U150" s="38"/>
      <c r="V150" s="38"/>
      <c r="W150" s="38"/>
      <c r="X150" s="38"/>
      <c r="Y150" s="38"/>
      <c r="Z150" s="38"/>
      <c r="AA150" s="38"/>
      <c r="AB150" s="38"/>
      <c r="AC150" s="38"/>
      <c r="AD150" s="38"/>
      <c r="AE150" s="38"/>
      <c r="AR150" s="223" t="s">
        <v>947</v>
      </c>
      <c r="AT150" s="223" t="s">
        <v>144</v>
      </c>
      <c r="AU150" s="223" t="s">
        <v>78</v>
      </c>
      <c r="AY150" s="17" t="s">
        <v>142</v>
      </c>
      <c r="BE150" s="224">
        <f>IF(N150="základní",J150,0)</f>
        <v>0</v>
      </c>
      <c r="BF150" s="224">
        <f>IF(N150="snížená",J150,0)</f>
        <v>0</v>
      </c>
      <c r="BG150" s="224">
        <f>IF(N150="zákl. přenesená",J150,0)</f>
        <v>0</v>
      </c>
      <c r="BH150" s="224">
        <f>IF(N150="sníž. přenesená",J150,0)</f>
        <v>0</v>
      </c>
      <c r="BI150" s="224">
        <f>IF(N150="nulová",J150,0)</f>
        <v>0</v>
      </c>
      <c r="BJ150" s="17" t="s">
        <v>78</v>
      </c>
      <c r="BK150" s="224">
        <f>ROUND(I150*H150,2)</f>
        <v>0</v>
      </c>
      <c r="BL150" s="17" t="s">
        <v>947</v>
      </c>
      <c r="BM150" s="223" t="s">
        <v>948</v>
      </c>
    </row>
    <row r="151" spans="1:47" s="2" customFormat="1" ht="12">
      <c r="A151" s="38"/>
      <c r="B151" s="39"/>
      <c r="C151" s="40"/>
      <c r="D151" s="225" t="s">
        <v>151</v>
      </c>
      <c r="E151" s="40"/>
      <c r="F151" s="226" t="s">
        <v>946</v>
      </c>
      <c r="G151" s="40"/>
      <c r="H151" s="40"/>
      <c r="I151" s="227"/>
      <c r="J151" s="40"/>
      <c r="K151" s="40"/>
      <c r="L151" s="44"/>
      <c r="M151" s="228"/>
      <c r="N151" s="229"/>
      <c r="O151" s="84"/>
      <c r="P151" s="84"/>
      <c r="Q151" s="84"/>
      <c r="R151" s="84"/>
      <c r="S151" s="84"/>
      <c r="T151" s="85"/>
      <c r="U151" s="38"/>
      <c r="V151" s="38"/>
      <c r="W151" s="38"/>
      <c r="X151" s="38"/>
      <c r="Y151" s="38"/>
      <c r="Z151" s="38"/>
      <c r="AA151" s="38"/>
      <c r="AB151" s="38"/>
      <c r="AC151" s="38"/>
      <c r="AD151" s="38"/>
      <c r="AE151" s="38"/>
      <c r="AT151" s="17" t="s">
        <v>151</v>
      </c>
      <c r="AU151" s="17" t="s">
        <v>78</v>
      </c>
    </row>
    <row r="152" spans="1:51" s="13" customFormat="1" ht="12">
      <c r="A152" s="13"/>
      <c r="B152" s="231"/>
      <c r="C152" s="232"/>
      <c r="D152" s="225" t="s">
        <v>172</v>
      </c>
      <c r="E152" s="233" t="s">
        <v>19</v>
      </c>
      <c r="F152" s="234" t="s">
        <v>949</v>
      </c>
      <c r="G152" s="232"/>
      <c r="H152" s="235">
        <v>75</v>
      </c>
      <c r="I152" s="236"/>
      <c r="J152" s="232"/>
      <c r="K152" s="232"/>
      <c r="L152" s="237"/>
      <c r="M152" s="238"/>
      <c r="N152" s="239"/>
      <c r="O152" s="239"/>
      <c r="P152" s="239"/>
      <c r="Q152" s="239"/>
      <c r="R152" s="239"/>
      <c r="S152" s="239"/>
      <c r="T152" s="240"/>
      <c r="U152" s="13"/>
      <c r="V152" s="13"/>
      <c r="W152" s="13"/>
      <c r="X152" s="13"/>
      <c r="Y152" s="13"/>
      <c r="Z152" s="13"/>
      <c r="AA152" s="13"/>
      <c r="AB152" s="13"/>
      <c r="AC152" s="13"/>
      <c r="AD152" s="13"/>
      <c r="AE152" s="13"/>
      <c r="AT152" s="241" t="s">
        <v>172</v>
      </c>
      <c r="AU152" s="241" t="s">
        <v>78</v>
      </c>
      <c r="AV152" s="13" t="s">
        <v>80</v>
      </c>
      <c r="AW152" s="13" t="s">
        <v>33</v>
      </c>
      <c r="AX152" s="13" t="s">
        <v>78</v>
      </c>
      <c r="AY152" s="241" t="s">
        <v>142</v>
      </c>
    </row>
    <row r="153" spans="1:65" s="2" customFormat="1" ht="14.4" customHeight="1">
      <c r="A153" s="38"/>
      <c r="B153" s="39"/>
      <c r="C153" s="253" t="s">
        <v>274</v>
      </c>
      <c r="D153" s="253" t="s">
        <v>275</v>
      </c>
      <c r="E153" s="254" t="s">
        <v>724</v>
      </c>
      <c r="F153" s="255" t="s">
        <v>725</v>
      </c>
      <c r="G153" s="256" t="s">
        <v>181</v>
      </c>
      <c r="H153" s="257">
        <v>2.5</v>
      </c>
      <c r="I153" s="258"/>
      <c r="J153" s="259">
        <f>ROUND(I153*H153,2)</f>
        <v>0</v>
      </c>
      <c r="K153" s="255" t="s">
        <v>148</v>
      </c>
      <c r="L153" s="260"/>
      <c r="M153" s="261" t="s">
        <v>19</v>
      </c>
      <c r="N153" s="262" t="s">
        <v>42</v>
      </c>
      <c r="O153" s="84"/>
      <c r="P153" s="221">
        <f>O153*H153</f>
        <v>0</v>
      </c>
      <c r="Q153" s="221">
        <v>0.2</v>
      </c>
      <c r="R153" s="221">
        <f>Q153*H153</f>
        <v>0.5</v>
      </c>
      <c r="S153" s="221">
        <v>0</v>
      </c>
      <c r="T153" s="222">
        <f>S153*H153</f>
        <v>0</v>
      </c>
      <c r="U153" s="38"/>
      <c r="V153" s="38"/>
      <c r="W153" s="38"/>
      <c r="X153" s="38"/>
      <c r="Y153" s="38"/>
      <c r="Z153" s="38"/>
      <c r="AA153" s="38"/>
      <c r="AB153" s="38"/>
      <c r="AC153" s="38"/>
      <c r="AD153" s="38"/>
      <c r="AE153" s="38"/>
      <c r="AR153" s="223" t="s">
        <v>201</v>
      </c>
      <c r="AT153" s="223" t="s">
        <v>275</v>
      </c>
      <c r="AU153" s="223" t="s">
        <v>78</v>
      </c>
      <c r="AY153" s="17" t="s">
        <v>142</v>
      </c>
      <c r="BE153" s="224">
        <f>IF(N153="základní",J153,0)</f>
        <v>0</v>
      </c>
      <c r="BF153" s="224">
        <f>IF(N153="snížená",J153,0)</f>
        <v>0</v>
      </c>
      <c r="BG153" s="224">
        <f>IF(N153="zákl. přenesená",J153,0)</f>
        <v>0</v>
      </c>
      <c r="BH153" s="224">
        <f>IF(N153="sníž. přenesená",J153,0)</f>
        <v>0</v>
      </c>
      <c r="BI153" s="224">
        <f>IF(N153="nulová",J153,0)</f>
        <v>0</v>
      </c>
      <c r="BJ153" s="17" t="s">
        <v>78</v>
      </c>
      <c r="BK153" s="224">
        <f>ROUND(I153*H153,2)</f>
        <v>0</v>
      </c>
      <c r="BL153" s="17" t="s">
        <v>149</v>
      </c>
      <c r="BM153" s="223" t="s">
        <v>950</v>
      </c>
    </row>
    <row r="154" spans="1:47" s="2" customFormat="1" ht="12">
      <c r="A154" s="38"/>
      <c r="B154" s="39"/>
      <c r="C154" s="40"/>
      <c r="D154" s="225" t="s">
        <v>151</v>
      </c>
      <c r="E154" s="40"/>
      <c r="F154" s="226" t="s">
        <v>725</v>
      </c>
      <c r="G154" s="40"/>
      <c r="H154" s="40"/>
      <c r="I154" s="227"/>
      <c r="J154" s="40"/>
      <c r="K154" s="40"/>
      <c r="L154" s="44"/>
      <c r="M154" s="228"/>
      <c r="N154" s="229"/>
      <c r="O154" s="84"/>
      <c r="P154" s="84"/>
      <c r="Q154" s="84"/>
      <c r="R154" s="84"/>
      <c r="S154" s="84"/>
      <c r="T154" s="85"/>
      <c r="U154" s="38"/>
      <c r="V154" s="38"/>
      <c r="W154" s="38"/>
      <c r="X154" s="38"/>
      <c r="Y154" s="38"/>
      <c r="Z154" s="38"/>
      <c r="AA154" s="38"/>
      <c r="AB154" s="38"/>
      <c r="AC154" s="38"/>
      <c r="AD154" s="38"/>
      <c r="AE154" s="38"/>
      <c r="AT154" s="17" t="s">
        <v>151</v>
      </c>
      <c r="AU154" s="17" t="s">
        <v>78</v>
      </c>
    </row>
    <row r="155" spans="1:51" s="13" customFormat="1" ht="12">
      <c r="A155" s="13"/>
      <c r="B155" s="231"/>
      <c r="C155" s="232"/>
      <c r="D155" s="225" t="s">
        <v>172</v>
      </c>
      <c r="E155" s="233" t="s">
        <v>19</v>
      </c>
      <c r="F155" s="234" t="s">
        <v>951</v>
      </c>
      <c r="G155" s="232"/>
      <c r="H155" s="235">
        <v>2.5</v>
      </c>
      <c r="I155" s="236"/>
      <c r="J155" s="232"/>
      <c r="K155" s="232"/>
      <c r="L155" s="237"/>
      <c r="M155" s="238"/>
      <c r="N155" s="239"/>
      <c r="O155" s="239"/>
      <c r="P155" s="239"/>
      <c r="Q155" s="239"/>
      <c r="R155" s="239"/>
      <c r="S155" s="239"/>
      <c r="T155" s="240"/>
      <c r="U155" s="13"/>
      <c r="V155" s="13"/>
      <c r="W155" s="13"/>
      <c r="X155" s="13"/>
      <c r="Y155" s="13"/>
      <c r="Z155" s="13"/>
      <c r="AA155" s="13"/>
      <c r="AB155" s="13"/>
      <c r="AC155" s="13"/>
      <c r="AD155" s="13"/>
      <c r="AE155" s="13"/>
      <c r="AT155" s="241" t="s">
        <v>172</v>
      </c>
      <c r="AU155" s="241" t="s">
        <v>78</v>
      </c>
      <c r="AV155" s="13" t="s">
        <v>80</v>
      </c>
      <c r="AW155" s="13" t="s">
        <v>33</v>
      </c>
      <c r="AX155" s="13" t="s">
        <v>78</v>
      </c>
      <c r="AY155" s="241" t="s">
        <v>142</v>
      </c>
    </row>
    <row r="156" spans="1:65" s="2" customFormat="1" ht="24.15" customHeight="1">
      <c r="A156" s="38"/>
      <c r="B156" s="39"/>
      <c r="C156" s="212" t="s">
        <v>281</v>
      </c>
      <c r="D156" s="212" t="s">
        <v>144</v>
      </c>
      <c r="E156" s="213" t="s">
        <v>145</v>
      </c>
      <c r="F156" s="214" t="s">
        <v>146</v>
      </c>
      <c r="G156" s="215" t="s">
        <v>147</v>
      </c>
      <c r="H156" s="216">
        <v>400</v>
      </c>
      <c r="I156" s="217"/>
      <c r="J156" s="218">
        <f>ROUND(I156*H156,2)</f>
        <v>0</v>
      </c>
      <c r="K156" s="214" t="s">
        <v>148</v>
      </c>
      <c r="L156" s="44"/>
      <c r="M156" s="219" t="s">
        <v>19</v>
      </c>
      <c r="N156" s="220" t="s">
        <v>42</v>
      </c>
      <c r="O156" s="84"/>
      <c r="P156" s="221">
        <f>O156*H156</f>
        <v>0</v>
      </c>
      <c r="Q156" s="221">
        <v>0</v>
      </c>
      <c r="R156" s="221">
        <f>Q156*H156</f>
        <v>0</v>
      </c>
      <c r="S156" s="221">
        <v>0</v>
      </c>
      <c r="T156" s="222">
        <f>S156*H156</f>
        <v>0</v>
      </c>
      <c r="U156" s="38"/>
      <c r="V156" s="38"/>
      <c r="W156" s="38"/>
      <c r="X156" s="38"/>
      <c r="Y156" s="38"/>
      <c r="Z156" s="38"/>
      <c r="AA156" s="38"/>
      <c r="AB156" s="38"/>
      <c r="AC156" s="38"/>
      <c r="AD156" s="38"/>
      <c r="AE156" s="38"/>
      <c r="AR156" s="223" t="s">
        <v>149</v>
      </c>
      <c r="AT156" s="223" t="s">
        <v>144</v>
      </c>
      <c r="AU156" s="223" t="s">
        <v>78</v>
      </c>
      <c r="AY156" s="17" t="s">
        <v>142</v>
      </c>
      <c r="BE156" s="224">
        <f>IF(N156="základní",J156,0)</f>
        <v>0</v>
      </c>
      <c r="BF156" s="224">
        <f>IF(N156="snížená",J156,0)</f>
        <v>0</v>
      </c>
      <c r="BG156" s="224">
        <f>IF(N156="zákl. přenesená",J156,0)</f>
        <v>0</v>
      </c>
      <c r="BH156" s="224">
        <f>IF(N156="sníž. přenesená",J156,0)</f>
        <v>0</v>
      </c>
      <c r="BI156" s="224">
        <f>IF(N156="nulová",J156,0)</f>
        <v>0</v>
      </c>
      <c r="BJ156" s="17" t="s">
        <v>78</v>
      </c>
      <c r="BK156" s="224">
        <f>ROUND(I156*H156,2)</f>
        <v>0</v>
      </c>
      <c r="BL156" s="17" t="s">
        <v>149</v>
      </c>
      <c r="BM156" s="223" t="s">
        <v>952</v>
      </c>
    </row>
    <row r="157" spans="1:47" s="2" customFormat="1" ht="12">
      <c r="A157" s="38"/>
      <c r="B157" s="39"/>
      <c r="C157" s="40"/>
      <c r="D157" s="225" t="s">
        <v>151</v>
      </c>
      <c r="E157" s="40"/>
      <c r="F157" s="226" t="s">
        <v>152</v>
      </c>
      <c r="G157" s="40"/>
      <c r="H157" s="40"/>
      <c r="I157" s="227"/>
      <c r="J157" s="40"/>
      <c r="K157" s="40"/>
      <c r="L157" s="44"/>
      <c r="M157" s="228"/>
      <c r="N157" s="229"/>
      <c r="O157" s="84"/>
      <c r="P157" s="84"/>
      <c r="Q157" s="84"/>
      <c r="R157" s="84"/>
      <c r="S157" s="84"/>
      <c r="T157" s="85"/>
      <c r="U157" s="38"/>
      <c r="V157" s="38"/>
      <c r="W157" s="38"/>
      <c r="X157" s="38"/>
      <c r="Y157" s="38"/>
      <c r="Z157" s="38"/>
      <c r="AA157" s="38"/>
      <c r="AB157" s="38"/>
      <c r="AC157" s="38"/>
      <c r="AD157" s="38"/>
      <c r="AE157" s="38"/>
      <c r="AT157" s="17" t="s">
        <v>151</v>
      </c>
      <c r="AU157" s="17" t="s">
        <v>78</v>
      </c>
    </row>
    <row r="158" spans="1:47" s="2" customFormat="1" ht="12">
      <c r="A158" s="38"/>
      <c r="B158" s="39"/>
      <c r="C158" s="40"/>
      <c r="D158" s="225" t="s">
        <v>153</v>
      </c>
      <c r="E158" s="40"/>
      <c r="F158" s="230" t="s">
        <v>154</v>
      </c>
      <c r="G158" s="40"/>
      <c r="H158" s="40"/>
      <c r="I158" s="227"/>
      <c r="J158" s="40"/>
      <c r="K158" s="40"/>
      <c r="L158" s="44"/>
      <c r="M158" s="228"/>
      <c r="N158" s="229"/>
      <c r="O158" s="84"/>
      <c r="P158" s="84"/>
      <c r="Q158" s="84"/>
      <c r="R158" s="84"/>
      <c r="S158" s="84"/>
      <c r="T158" s="85"/>
      <c r="U158" s="38"/>
      <c r="V158" s="38"/>
      <c r="W158" s="38"/>
      <c r="X158" s="38"/>
      <c r="Y158" s="38"/>
      <c r="Z158" s="38"/>
      <c r="AA158" s="38"/>
      <c r="AB158" s="38"/>
      <c r="AC158" s="38"/>
      <c r="AD158" s="38"/>
      <c r="AE158" s="38"/>
      <c r="AT158" s="17" t="s">
        <v>153</v>
      </c>
      <c r="AU158" s="17" t="s">
        <v>78</v>
      </c>
    </row>
    <row r="159" spans="1:65" s="2" customFormat="1" ht="14.4" customHeight="1">
      <c r="A159" s="38"/>
      <c r="B159" s="39"/>
      <c r="C159" s="212" t="s">
        <v>7</v>
      </c>
      <c r="D159" s="212" t="s">
        <v>144</v>
      </c>
      <c r="E159" s="213" t="s">
        <v>953</v>
      </c>
      <c r="F159" s="214" t="s">
        <v>954</v>
      </c>
      <c r="G159" s="215" t="s">
        <v>147</v>
      </c>
      <c r="H159" s="216">
        <v>400</v>
      </c>
      <c r="I159" s="217"/>
      <c r="J159" s="218">
        <f>ROUND(I159*H159,2)</f>
        <v>0</v>
      </c>
      <c r="K159" s="214" t="s">
        <v>148</v>
      </c>
      <c r="L159" s="44"/>
      <c r="M159" s="219" t="s">
        <v>19</v>
      </c>
      <c r="N159" s="220" t="s">
        <v>42</v>
      </c>
      <c r="O159" s="84"/>
      <c r="P159" s="221">
        <f>O159*H159</f>
        <v>0</v>
      </c>
      <c r="Q159" s="221">
        <v>3E-05</v>
      </c>
      <c r="R159" s="221">
        <f>Q159*H159</f>
        <v>0.012</v>
      </c>
      <c r="S159" s="221">
        <v>0</v>
      </c>
      <c r="T159" s="222">
        <f>S159*H159</f>
        <v>0</v>
      </c>
      <c r="U159" s="38"/>
      <c r="V159" s="38"/>
      <c r="W159" s="38"/>
      <c r="X159" s="38"/>
      <c r="Y159" s="38"/>
      <c r="Z159" s="38"/>
      <c r="AA159" s="38"/>
      <c r="AB159" s="38"/>
      <c r="AC159" s="38"/>
      <c r="AD159" s="38"/>
      <c r="AE159" s="38"/>
      <c r="AR159" s="223" t="s">
        <v>149</v>
      </c>
      <c r="AT159" s="223" t="s">
        <v>144</v>
      </c>
      <c r="AU159" s="223" t="s">
        <v>78</v>
      </c>
      <c r="AY159" s="17" t="s">
        <v>142</v>
      </c>
      <c r="BE159" s="224">
        <f>IF(N159="základní",J159,0)</f>
        <v>0</v>
      </c>
      <c r="BF159" s="224">
        <f>IF(N159="snížená",J159,0)</f>
        <v>0</v>
      </c>
      <c r="BG159" s="224">
        <f>IF(N159="zákl. přenesená",J159,0)</f>
        <v>0</v>
      </c>
      <c r="BH159" s="224">
        <f>IF(N159="sníž. přenesená",J159,0)</f>
        <v>0</v>
      </c>
      <c r="BI159" s="224">
        <f>IF(N159="nulová",J159,0)</f>
        <v>0</v>
      </c>
      <c r="BJ159" s="17" t="s">
        <v>78</v>
      </c>
      <c r="BK159" s="224">
        <f>ROUND(I159*H159,2)</f>
        <v>0</v>
      </c>
      <c r="BL159" s="17" t="s">
        <v>149</v>
      </c>
      <c r="BM159" s="223" t="s">
        <v>955</v>
      </c>
    </row>
    <row r="160" spans="1:47" s="2" customFormat="1" ht="12">
      <c r="A160" s="38"/>
      <c r="B160" s="39"/>
      <c r="C160" s="40"/>
      <c r="D160" s="225" t="s">
        <v>151</v>
      </c>
      <c r="E160" s="40"/>
      <c r="F160" s="226" t="s">
        <v>956</v>
      </c>
      <c r="G160" s="40"/>
      <c r="H160" s="40"/>
      <c r="I160" s="227"/>
      <c r="J160" s="40"/>
      <c r="K160" s="40"/>
      <c r="L160" s="44"/>
      <c r="M160" s="228"/>
      <c r="N160" s="229"/>
      <c r="O160" s="84"/>
      <c r="P160" s="84"/>
      <c r="Q160" s="84"/>
      <c r="R160" s="84"/>
      <c r="S160" s="84"/>
      <c r="T160" s="85"/>
      <c r="U160" s="38"/>
      <c r="V160" s="38"/>
      <c r="W160" s="38"/>
      <c r="X160" s="38"/>
      <c r="Y160" s="38"/>
      <c r="Z160" s="38"/>
      <c r="AA160" s="38"/>
      <c r="AB160" s="38"/>
      <c r="AC160" s="38"/>
      <c r="AD160" s="38"/>
      <c r="AE160" s="38"/>
      <c r="AT160" s="17" t="s">
        <v>151</v>
      </c>
      <c r="AU160" s="17" t="s">
        <v>78</v>
      </c>
    </row>
    <row r="161" spans="1:65" s="2" customFormat="1" ht="24.15" customHeight="1">
      <c r="A161" s="38"/>
      <c r="B161" s="39"/>
      <c r="C161" s="212" t="s">
        <v>294</v>
      </c>
      <c r="D161" s="212" t="s">
        <v>144</v>
      </c>
      <c r="E161" s="213" t="s">
        <v>957</v>
      </c>
      <c r="F161" s="214" t="s">
        <v>958</v>
      </c>
      <c r="G161" s="215" t="s">
        <v>181</v>
      </c>
      <c r="H161" s="216">
        <v>40</v>
      </c>
      <c r="I161" s="217"/>
      <c r="J161" s="218">
        <f>ROUND(I161*H161,2)</f>
        <v>0</v>
      </c>
      <c r="K161" s="214" t="s">
        <v>148</v>
      </c>
      <c r="L161" s="44"/>
      <c r="M161" s="219" t="s">
        <v>19</v>
      </c>
      <c r="N161" s="220" t="s">
        <v>42</v>
      </c>
      <c r="O161" s="84"/>
      <c r="P161" s="221">
        <f>O161*H161</f>
        <v>0</v>
      </c>
      <c r="Q161" s="221">
        <v>0</v>
      </c>
      <c r="R161" s="221">
        <f>Q161*H161</f>
        <v>0</v>
      </c>
      <c r="S161" s="221">
        <v>0</v>
      </c>
      <c r="T161" s="222">
        <f>S161*H161</f>
        <v>0</v>
      </c>
      <c r="U161" s="38"/>
      <c r="V161" s="38"/>
      <c r="W161" s="38"/>
      <c r="X161" s="38"/>
      <c r="Y161" s="38"/>
      <c r="Z161" s="38"/>
      <c r="AA161" s="38"/>
      <c r="AB161" s="38"/>
      <c r="AC161" s="38"/>
      <c r="AD161" s="38"/>
      <c r="AE161" s="38"/>
      <c r="AR161" s="223" t="s">
        <v>149</v>
      </c>
      <c r="AT161" s="223" t="s">
        <v>144</v>
      </c>
      <c r="AU161" s="223" t="s">
        <v>78</v>
      </c>
      <c r="AY161" s="17" t="s">
        <v>142</v>
      </c>
      <c r="BE161" s="224">
        <f>IF(N161="základní",J161,0)</f>
        <v>0</v>
      </c>
      <c r="BF161" s="224">
        <f>IF(N161="snížená",J161,0)</f>
        <v>0</v>
      </c>
      <c r="BG161" s="224">
        <f>IF(N161="zákl. přenesená",J161,0)</f>
        <v>0</v>
      </c>
      <c r="BH161" s="224">
        <f>IF(N161="sníž. přenesená",J161,0)</f>
        <v>0</v>
      </c>
      <c r="BI161" s="224">
        <f>IF(N161="nulová",J161,0)</f>
        <v>0</v>
      </c>
      <c r="BJ161" s="17" t="s">
        <v>78</v>
      </c>
      <c r="BK161" s="224">
        <f>ROUND(I161*H161,2)</f>
        <v>0</v>
      </c>
      <c r="BL161" s="17" t="s">
        <v>149</v>
      </c>
      <c r="BM161" s="223" t="s">
        <v>959</v>
      </c>
    </row>
    <row r="162" spans="1:47" s="2" customFormat="1" ht="12">
      <c r="A162" s="38"/>
      <c r="B162" s="39"/>
      <c r="C162" s="40"/>
      <c r="D162" s="225" t="s">
        <v>151</v>
      </c>
      <c r="E162" s="40"/>
      <c r="F162" s="226" t="s">
        <v>960</v>
      </c>
      <c r="G162" s="40"/>
      <c r="H162" s="40"/>
      <c r="I162" s="227"/>
      <c r="J162" s="40"/>
      <c r="K162" s="40"/>
      <c r="L162" s="44"/>
      <c r="M162" s="228"/>
      <c r="N162" s="229"/>
      <c r="O162" s="84"/>
      <c r="P162" s="84"/>
      <c r="Q162" s="84"/>
      <c r="R162" s="84"/>
      <c r="S162" s="84"/>
      <c r="T162" s="85"/>
      <c r="U162" s="38"/>
      <c r="V162" s="38"/>
      <c r="W162" s="38"/>
      <c r="X162" s="38"/>
      <c r="Y162" s="38"/>
      <c r="Z162" s="38"/>
      <c r="AA162" s="38"/>
      <c r="AB162" s="38"/>
      <c r="AC162" s="38"/>
      <c r="AD162" s="38"/>
      <c r="AE162" s="38"/>
      <c r="AT162" s="17" t="s">
        <v>151</v>
      </c>
      <c r="AU162" s="17" t="s">
        <v>78</v>
      </c>
    </row>
    <row r="163" spans="1:47" s="2" customFormat="1" ht="12">
      <c r="A163" s="38"/>
      <c r="B163" s="39"/>
      <c r="C163" s="40"/>
      <c r="D163" s="225" t="s">
        <v>153</v>
      </c>
      <c r="E163" s="40"/>
      <c r="F163" s="230" t="s">
        <v>961</v>
      </c>
      <c r="G163" s="40"/>
      <c r="H163" s="40"/>
      <c r="I163" s="227"/>
      <c r="J163" s="40"/>
      <c r="K163" s="40"/>
      <c r="L163" s="44"/>
      <c r="M163" s="228"/>
      <c r="N163" s="229"/>
      <c r="O163" s="84"/>
      <c r="P163" s="84"/>
      <c r="Q163" s="84"/>
      <c r="R163" s="84"/>
      <c r="S163" s="84"/>
      <c r="T163" s="85"/>
      <c r="U163" s="38"/>
      <c r="V163" s="38"/>
      <c r="W163" s="38"/>
      <c r="X163" s="38"/>
      <c r="Y163" s="38"/>
      <c r="Z163" s="38"/>
      <c r="AA163" s="38"/>
      <c r="AB163" s="38"/>
      <c r="AC163" s="38"/>
      <c r="AD163" s="38"/>
      <c r="AE163" s="38"/>
      <c r="AT163" s="17" t="s">
        <v>153</v>
      </c>
      <c r="AU163" s="17" t="s">
        <v>78</v>
      </c>
    </row>
    <row r="164" spans="1:65" s="2" customFormat="1" ht="24.15" customHeight="1">
      <c r="A164" s="38"/>
      <c r="B164" s="39"/>
      <c r="C164" s="212" t="s">
        <v>300</v>
      </c>
      <c r="D164" s="212" t="s">
        <v>144</v>
      </c>
      <c r="E164" s="213" t="s">
        <v>962</v>
      </c>
      <c r="F164" s="214" t="s">
        <v>963</v>
      </c>
      <c r="G164" s="215" t="s">
        <v>157</v>
      </c>
      <c r="H164" s="216">
        <v>75</v>
      </c>
      <c r="I164" s="217"/>
      <c r="J164" s="218">
        <f>ROUND(I164*H164,2)</f>
        <v>0</v>
      </c>
      <c r="K164" s="214" t="s">
        <v>148</v>
      </c>
      <c r="L164" s="44"/>
      <c r="M164" s="219" t="s">
        <v>19</v>
      </c>
      <c r="N164" s="220" t="s">
        <v>42</v>
      </c>
      <c r="O164" s="84"/>
      <c r="P164" s="221">
        <f>O164*H164</f>
        <v>0</v>
      </c>
      <c r="Q164" s="221">
        <v>0</v>
      </c>
      <c r="R164" s="221">
        <f>Q164*H164</f>
        <v>0</v>
      </c>
      <c r="S164" s="221">
        <v>0</v>
      </c>
      <c r="T164" s="222">
        <f>S164*H164</f>
        <v>0</v>
      </c>
      <c r="U164" s="38"/>
      <c r="V164" s="38"/>
      <c r="W164" s="38"/>
      <c r="X164" s="38"/>
      <c r="Y164" s="38"/>
      <c r="Z164" s="38"/>
      <c r="AA164" s="38"/>
      <c r="AB164" s="38"/>
      <c r="AC164" s="38"/>
      <c r="AD164" s="38"/>
      <c r="AE164" s="38"/>
      <c r="AR164" s="223" t="s">
        <v>149</v>
      </c>
      <c r="AT164" s="223" t="s">
        <v>144</v>
      </c>
      <c r="AU164" s="223" t="s">
        <v>78</v>
      </c>
      <c r="AY164" s="17" t="s">
        <v>142</v>
      </c>
      <c r="BE164" s="224">
        <f>IF(N164="základní",J164,0)</f>
        <v>0</v>
      </c>
      <c r="BF164" s="224">
        <f>IF(N164="snížená",J164,0)</f>
        <v>0</v>
      </c>
      <c r="BG164" s="224">
        <f>IF(N164="zákl. přenesená",J164,0)</f>
        <v>0</v>
      </c>
      <c r="BH164" s="224">
        <f>IF(N164="sníž. přenesená",J164,0)</f>
        <v>0</v>
      </c>
      <c r="BI164" s="224">
        <f>IF(N164="nulová",J164,0)</f>
        <v>0</v>
      </c>
      <c r="BJ164" s="17" t="s">
        <v>78</v>
      </c>
      <c r="BK164" s="224">
        <f>ROUND(I164*H164,2)</f>
        <v>0</v>
      </c>
      <c r="BL164" s="17" t="s">
        <v>149</v>
      </c>
      <c r="BM164" s="223" t="s">
        <v>964</v>
      </c>
    </row>
    <row r="165" spans="1:47" s="2" customFormat="1" ht="12">
      <c r="A165" s="38"/>
      <c r="B165" s="39"/>
      <c r="C165" s="40"/>
      <c r="D165" s="225" t="s">
        <v>151</v>
      </c>
      <c r="E165" s="40"/>
      <c r="F165" s="226" t="s">
        <v>965</v>
      </c>
      <c r="G165" s="40"/>
      <c r="H165" s="40"/>
      <c r="I165" s="227"/>
      <c r="J165" s="40"/>
      <c r="K165" s="40"/>
      <c r="L165" s="44"/>
      <c r="M165" s="228"/>
      <c r="N165" s="229"/>
      <c r="O165" s="84"/>
      <c r="P165" s="84"/>
      <c r="Q165" s="84"/>
      <c r="R165" s="84"/>
      <c r="S165" s="84"/>
      <c r="T165" s="85"/>
      <c r="U165" s="38"/>
      <c r="V165" s="38"/>
      <c r="W165" s="38"/>
      <c r="X165" s="38"/>
      <c r="Y165" s="38"/>
      <c r="Z165" s="38"/>
      <c r="AA165" s="38"/>
      <c r="AB165" s="38"/>
      <c r="AC165" s="38"/>
      <c r="AD165" s="38"/>
      <c r="AE165" s="38"/>
      <c r="AT165" s="17" t="s">
        <v>151</v>
      </c>
      <c r="AU165" s="17" t="s">
        <v>78</v>
      </c>
    </row>
    <row r="166" spans="1:47" s="2" customFormat="1" ht="12">
      <c r="A166" s="38"/>
      <c r="B166" s="39"/>
      <c r="C166" s="40"/>
      <c r="D166" s="225" t="s">
        <v>153</v>
      </c>
      <c r="E166" s="40"/>
      <c r="F166" s="230" t="s">
        <v>966</v>
      </c>
      <c r="G166" s="40"/>
      <c r="H166" s="40"/>
      <c r="I166" s="227"/>
      <c r="J166" s="40"/>
      <c r="K166" s="40"/>
      <c r="L166" s="44"/>
      <c r="M166" s="228"/>
      <c r="N166" s="229"/>
      <c r="O166" s="84"/>
      <c r="P166" s="84"/>
      <c r="Q166" s="84"/>
      <c r="R166" s="84"/>
      <c r="S166" s="84"/>
      <c r="T166" s="85"/>
      <c r="U166" s="38"/>
      <c r="V166" s="38"/>
      <c r="W166" s="38"/>
      <c r="X166" s="38"/>
      <c r="Y166" s="38"/>
      <c r="Z166" s="38"/>
      <c r="AA166" s="38"/>
      <c r="AB166" s="38"/>
      <c r="AC166" s="38"/>
      <c r="AD166" s="38"/>
      <c r="AE166" s="38"/>
      <c r="AT166" s="17" t="s">
        <v>153</v>
      </c>
      <c r="AU166" s="17" t="s">
        <v>78</v>
      </c>
    </row>
    <row r="167" spans="1:65" s="2" customFormat="1" ht="24.15" customHeight="1">
      <c r="A167" s="38"/>
      <c r="B167" s="39"/>
      <c r="C167" s="212" t="s">
        <v>307</v>
      </c>
      <c r="D167" s="212" t="s">
        <v>144</v>
      </c>
      <c r="E167" s="213" t="s">
        <v>967</v>
      </c>
      <c r="F167" s="214" t="s">
        <v>968</v>
      </c>
      <c r="G167" s="215" t="s">
        <v>157</v>
      </c>
      <c r="H167" s="216">
        <v>12</v>
      </c>
      <c r="I167" s="217"/>
      <c r="J167" s="218">
        <f>ROUND(I167*H167,2)</f>
        <v>0</v>
      </c>
      <c r="K167" s="214" t="s">
        <v>148</v>
      </c>
      <c r="L167" s="44"/>
      <c r="M167" s="219" t="s">
        <v>19</v>
      </c>
      <c r="N167" s="220" t="s">
        <v>42</v>
      </c>
      <c r="O167" s="84"/>
      <c r="P167" s="221">
        <f>O167*H167</f>
        <v>0</v>
      </c>
      <c r="Q167" s="221">
        <v>0</v>
      </c>
      <c r="R167" s="221">
        <f>Q167*H167</f>
        <v>0</v>
      </c>
      <c r="S167" s="221">
        <v>0</v>
      </c>
      <c r="T167" s="222">
        <f>S167*H167</f>
        <v>0</v>
      </c>
      <c r="U167" s="38"/>
      <c r="V167" s="38"/>
      <c r="W167" s="38"/>
      <c r="X167" s="38"/>
      <c r="Y167" s="38"/>
      <c r="Z167" s="38"/>
      <c r="AA167" s="38"/>
      <c r="AB167" s="38"/>
      <c r="AC167" s="38"/>
      <c r="AD167" s="38"/>
      <c r="AE167" s="38"/>
      <c r="AR167" s="223" t="s">
        <v>149</v>
      </c>
      <c r="AT167" s="223" t="s">
        <v>144</v>
      </c>
      <c r="AU167" s="223" t="s">
        <v>78</v>
      </c>
      <c r="AY167" s="17" t="s">
        <v>142</v>
      </c>
      <c r="BE167" s="224">
        <f>IF(N167="základní",J167,0)</f>
        <v>0</v>
      </c>
      <c r="BF167" s="224">
        <f>IF(N167="snížená",J167,0)</f>
        <v>0</v>
      </c>
      <c r="BG167" s="224">
        <f>IF(N167="zákl. přenesená",J167,0)</f>
        <v>0</v>
      </c>
      <c r="BH167" s="224">
        <f>IF(N167="sníž. přenesená",J167,0)</f>
        <v>0</v>
      </c>
      <c r="BI167" s="224">
        <f>IF(N167="nulová",J167,0)</f>
        <v>0</v>
      </c>
      <c r="BJ167" s="17" t="s">
        <v>78</v>
      </c>
      <c r="BK167" s="224">
        <f>ROUND(I167*H167,2)</f>
        <v>0</v>
      </c>
      <c r="BL167" s="17" t="s">
        <v>149</v>
      </c>
      <c r="BM167" s="223" t="s">
        <v>969</v>
      </c>
    </row>
    <row r="168" spans="1:47" s="2" customFormat="1" ht="12">
      <c r="A168" s="38"/>
      <c r="B168" s="39"/>
      <c r="C168" s="40"/>
      <c r="D168" s="225" t="s">
        <v>151</v>
      </c>
      <c r="E168" s="40"/>
      <c r="F168" s="226" t="s">
        <v>970</v>
      </c>
      <c r="G168" s="40"/>
      <c r="H168" s="40"/>
      <c r="I168" s="227"/>
      <c r="J168" s="40"/>
      <c r="K168" s="40"/>
      <c r="L168" s="44"/>
      <c r="M168" s="228"/>
      <c r="N168" s="229"/>
      <c r="O168" s="84"/>
      <c r="P168" s="84"/>
      <c r="Q168" s="84"/>
      <c r="R168" s="84"/>
      <c r="S168" s="84"/>
      <c r="T168" s="85"/>
      <c r="U168" s="38"/>
      <c r="V168" s="38"/>
      <c r="W168" s="38"/>
      <c r="X168" s="38"/>
      <c r="Y168" s="38"/>
      <c r="Z168" s="38"/>
      <c r="AA168" s="38"/>
      <c r="AB168" s="38"/>
      <c r="AC168" s="38"/>
      <c r="AD168" s="38"/>
      <c r="AE168" s="38"/>
      <c r="AT168" s="17" t="s">
        <v>151</v>
      </c>
      <c r="AU168" s="17" t="s">
        <v>78</v>
      </c>
    </row>
    <row r="169" spans="1:47" s="2" customFormat="1" ht="12">
      <c r="A169" s="38"/>
      <c r="B169" s="39"/>
      <c r="C169" s="40"/>
      <c r="D169" s="225" t="s">
        <v>153</v>
      </c>
      <c r="E169" s="40"/>
      <c r="F169" s="230" t="s">
        <v>966</v>
      </c>
      <c r="G169" s="40"/>
      <c r="H169" s="40"/>
      <c r="I169" s="227"/>
      <c r="J169" s="40"/>
      <c r="K169" s="40"/>
      <c r="L169" s="44"/>
      <c r="M169" s="228"/>
      <c r="N169" s="229"/>
      <c r="O169" s="84"/>
      <c r="P169" s="84"/>
      <c r="Q169" s="84"/>
      <c r="R169" s="84"/>
      <c r="S169" s="84"/>
      <c r="T169" s="85"/>
      <c r="U169" s="38"/>
      <c r="V169" s="38"/>
      <c r="W169" s="38"/>
      <c r="X169" s="38"/>
      <c r="Y169" s="38"/>
      <c r="Z169" s="38"/>
      <c r="AA169" s="38"/>
      <c r="AB169" s="38"/>
      <c r="AC169" s="38"/>
      <c r="AD169" s="38"/>
      <c r="AE169" s="38"/>
      <c r="AT169" s="17" t="s">
        <v>153</v>
      </c>
      <c r="AU169" s="17" t="s">
        <v>78</v>
      </c>
    </row>
    <row r="170" spans="1:65" s="2" customFormat="1" ht="24.15" customHeight="1">
      <c r="A170" s="38"/>
      <c r="B170" s="39"/>
      <c r="C170" s="212" t="s">
        <v>313</v>
      </c>
      <c r="D170" s="212" t="s">
        <v>144</v>
      </c>
      <c r="E170" s="213" t="s">
        <v>971</v>
      </c>
      <c r="F170" s="214" t="s">
        <v>972</v>
      </c>
      <c r="G170" s="215" t="s">
        <v>157</v>
      </c>
      <c r="H170" s="216">
        <v>2</v>
      </c>
      <c r="I170" s="217"/>
      <c r="J170" s="218">
        <f>ROUND(I170*H170,2)</f>
        <v>0</v>
      </c>
      <c r="K170" s="214" t="s">
        <v>148</v>
      </c>
      <c r="L170" s="44"/>
      <c r="M170" s="219" t="s">
        <v>19</v>
      </c>
      <c r="N170" s="220" t="s">
        <v>42</v>
      </c>
      <c r="O170" s="84"/>
      <c r="P170" s="221">
        <f>O170*H170</f>
        <v>0</v>
      </c>
      <c r="Q170" s="221">
        <v>0</v>
      </c>
      <c r="R170" s="221">
        <f>Q170*H170</f>
        <v>0</v>
      </c>
      <c r="S170" s="221">
        <v>0</v>
      </c>
      <c r="T170" s="222">
        <f>S170*H170</f>
        <v>0</v>
      </c>
      <c r="U170" s="38"/>
      <c r="V170" s="38"/>
      <c r="W170" s="38"/>
      <c r="X170" s="38"/>
      <c r="Y170" s="38"/>
      <c r="Z170" s="38"/>
      <c r="AA170" s="38"/>
      <c r="AB170" s="38"/>
      <c r="AC170" s="38"/>
      <c r="AD170" s="38"/>
      <c r="AE170" s="38"/>
      <c r="AR170" s="223" t="s">
        <v>149</v>
      </c>
      <c r="AT170" s="223" t="s">
        <v>144</v>
      </c>
      <c r="AU170" s="223" t="s">
        <v>78</v>
      </c>
      <c r="AY170" s="17" t="s">
        <v>142</v>
      </c>
      <c r="BE170" s="224">
        <f>IF(N170="základní",J170,0)</f>
        <v>0</v>
      </c>
      <c r="BF170" s="224">
        <f>IF(N170="snížená",J170,0)</f>
        <v>0</v>
      </c>
      <c r="BG170" s="224">
        <f>IF(N170="zákl. přenesená",J170,0)</f>
        <v>0</v>
      </c>
      <c r="BH170" s="224">
        <f>IF(N170="sníž. přenesená",J170,0)</f>
        <v>0</v>
      </c>
      <c r="BI170" s="224">
        <f>IF(N170="nulová",J170,0)</f>
        <v>0</v>
      </c>
      <c r="BJ170" s="17" t="s">
        <v>78</v>
      </c>
      <c r="BK170" s="224">
        <f>ROUND(I170*H170,2)</f>
        <v>0</v>
      </c>
      <c r="BL170" s="17" t="s">
        <v>149</v>
      </c>
      <c r="BM170" s="223" t="s">
        <v>973</v>
      </c>
    </row>
    <row r="171" spans="1:47" s="2" customFormat="1" ht="12">
      <c r="A171" s="38"/>
      <c r="B171" s="39"/>
      <c r="C171" s="40"/>
      <c r="D171" s="225" t="s">
        <v>151</v>
      </c>
      <c r="E171" s="40"/>
      <c r="F171" s="226" t="s">
        <v>974</v>
      </c>
      <c r="G171" s="40"/>
      <c r="H171" s="40"/>
      <c r="I171" s="227"/>
      <c r="J171" s="40"/>
      <c r="K171" s="40"/>
      <c r="L171" s="44"/>
      <c r="M171" s="228"/>
      <c r="N171" s="229"/>
      <c r="O171" s="84"/>
      <c r="P171" s="84"/>
      <c r="Q171" s="84"/>
      <c r="R171" s="84"/>
      <c r="S171" s="84"/>
      <c r="T171" s="85"/>
      <c r="U171" s="38"/>
      <c r="V171" s="38"/>
      <c r="W171" s="38"/>
      <c r="X171" s="38"/>
      <c r="Y171" s="38"/>
      <c r="Z171" s="38"/>
      <c r="AA171" s="38"/>
      <c r="AB171" s="38"/>
      <c r="AC171" s="38"/>
      <c r="AD171" s="38"/>
      <c r="AE171" s="38"/>
      <c r="AT171" s="17" t="s">
        <v>151</v>
      </c>
      <c r="AU171" s="17" t="s">
        <v>78</v>
      </c>
    </row>
    <row r="172" spans="1:47" s="2" customFormat="1" ht="12">
      <c r="A172" s="38"/>
      <c r="B172" s="39"/>
      <c r="C172" s="40"/>
      <c r="D172" s="225" t="s">
        <v>153</v>
      </c>
      <c r="E172" s="40"/>
      <c r="F172" s="230" t="s">
        <v>975</v>
      </c>
      <c r="G172" s="40"/>
      <c r="H172" s="40"/>
      <c r="I172" s="227"/>
      <c r="J172" s="40"/>
      <c r="K172" s="40"/>
      <c r="L172" s="44"/>
      <c r="M172" s="228"/>
      <c r="N172" s="229"/>
      <c r="O172" s="84"/>
      <c r="P172" s="84"/>
      <c r="Q172" s="84"/>
      <c r="R172" s="84"/>
      <c r="S172" s="84"/>
      <c r="T172" s="85"/>
      <c r="U172" s="38"/>
      <c r="V172" s="38"/>
      <c r="W172" s="38"/>
      <c r="X172" s="38"/>
      <c r="Y172" s="38"/>
      <c r="Z172" s="38"/>
      <c r="AA172" s="38"/>
      <c r="AB172" s="38"/>
      <c r="AC172" s="38"/>
      <c r="AD172" s="38"/>
      <c r="AE172" s="38"/>
      <c r="AT172" s="17" t="s">
        <v>153</v>
      </c>
      <c r="AU172" s="17" t="s">
        <v>78</v>
      </c>
    </row>
    <row r="173" spans="1:65" s="2" customFormat="1" ht="14.4" customHeight="1">
      <c r="A173" s="38"/>
      <c r="B173" s="39"/>
      <c r="C173" s="212" t="s">
        <v>319</v>
      </c>
      <c r="D173" s="212" t="s">
        <v>144</v>
      </c>
      <c r="E173" s="213" t="s">
        <v>976</v>
      </c>
      <c r="F173" s="214" t="s">
        <v>977</v>
      </c>
      <c r="G173" s="215" t="s">
        <v>157</v>
      </c>
      <c r="H173" s="216">
        <v>2</v>
      </c>
      <c r="I173" s="217"/>
      <c r="J173" s="218">
        <f>ROUND(I173*H173,2)</f>
        <v>0</v>
      </c>
      <c r="K173" s="214" t="s">
        <v>148</v>
      </c>
      <c r="L173" s="44"/>
      <c r="M173" s="219" t="s">
        <v>19</v>
      </c>
      <c r="N173" s="220" t="s">
        <v>42</v>
      </c>
      <c r="O173" s="84"/>
      <c r="P173" s="221">
        <f>O173*H173</f>
        <v>0</v>
      </c>
      <c r="Q173" s="221">
        <v>0</v>
      </c>
      <c r="R173" s="221">
        <f>Q173*H173</f>
        <v>0</v>
      </c>
      <c r="S173" s="221">
        <v>0</v>
      </c>
      <c r="T173" s="222">
        <f>S173*H173</f>
        <v>0</v>
      </c>
      <c r="U173" s="38"/>
      <c r="V173" s="38"/>
      <c r="W173" s="38"/>
      <c r="X173" s="38"/>
      <c r="Y173" s="38"/>
      <c r="Z173" s="38"/>
      <c r="AA173" s="38"/>
      <c r="AB173" s="38"/>
      <c r="AC173" s="38"/>
      <c r="AD173" s="38"/>
      <c r="AE173" s="38"/>
      <c r="AR173" s="223" t="s">
        <v>149</v>
      </c>
      <c r="AT173" s="223" t="s">
        <v>144</v>
      </c>
      <c r="AU173" s="223" t="s">
        <v>78</v>
      </c>
      <c r="AY173" s="17" t="s">
        <v>142</v>
      </c>
      <c r="BE173" s="224">
        <f>IF(N173="základní",J173,0)</f>
        <v>0</v>
      </c>
      <c r="BF173" s="224">
        <f>IF(N173="snížená",J173,0)</f>
        <v>0</v>
      </c>
      <c r="BG173" s="224">
        <f>IF(N173="zákl. přenesená",J173,0)</f>
        <v>0</v>
      </c>
      <c r="BH173" s="224">
        <f>IF(N173="sníž. přenesená",J173,0)</f>
        <v>0</v>
      </c>
      <c r="BI173" s="224">
        <f>IF(N173="nulová",J173,0)</f>
        <v>0</v>
      </c>
      <c r="BJ173" s="17" t="s">
        <v>78</v>
      </c>
      <c r="BK173" s="224">
        <f>ROUND(I173*H173,2)</f>
        <v>0</v>
      </c>
      <c r="BL173" s="17" t="s">
        <v>149</v>
      </c>
      <c r="BM173" s="223" t="s">
        <v>978</v>
      </c>
    </row>
    <row r="174" spans="1:47" s="2" customFormat="1" ht="12">
      <c r="A174" s="38"/>
      <c r="B174" s="39"/>
      <c r="C174" s="40"/>
      <c r="D174" s="225" t="s">
        <v>151</v>
      </c>
      <c r="E174" s="40"/>
      <c r="F174" s="226" t="s">
        <v>979</v>
      </c>
      <c r="G174" s="40"/>
      <c r="H174" s="40"/>
      <c r="I174" s="227"/>
      <c r="J174" s="40"/>
      <c r="K174" s="40"/>
      <c r="L174" s="44"/>
      <c r="M174" s="228"/>
      <c r="N174" s="229"/>
      <c r="O174" s="84"/>
      <c r="P174" s="84"/>
      <c r="Q174" s="84"/>
      <c r="R174" s="84"/>
      <c r="S174" s="84"/>
      <c r="T174" s="85"/>
      <c r="U174" s="38"/>
      <c r="V174" s="38"/>
      <c r="W174" s="38"/>
      <c r="X174" s="38"/>
      <c r="Y174" s="38"/>
      <c r="Z174" s="38"/>
      <c r="AA174" s="38"/>
      <c r="AB174" s="38"/>
      <c r="AC174" s="38"/>
      <c r="AD174" s="38"/>
      <c r="AE174" s="38"/>
      <c r="AT174" s="17" t="s">
        <v>151</v>
      </c>
      <c r="AU174" s="17" t="s">
        <v>78</v>
      </c>
    </row>
    <row r="175" spans="1:47" s="2" customFormat="1" ht="12">
      <c r="A175" s="38"/>
      <c r="B175" s="39"/>
      <c r="C175" s="40"/>
      <c r="D175" s="225" t="s">
        <v>153</v>
      </c>
      <c r="E175" s="40"/>
      <c r="F175" s="230" t="s">
        <v>166</v>
      </c>
      <c r="G175" s="40"/>
      <c r="H175" s="40"/>
      <c r="I175" s="227"/>
      <c r="J175" s="40"/>
      <c r="K175" s="40"/>
      <c r="L175" s="44"/>
      <c r="M175" s="228"/>
      <c r="N175" s="229"/>
      <c r="O175" s="84"/>
      <c r="P175" s="84"/>
      <c r="Q175" s="84"/>
      <c r="R175" s="84"/>
      <c r="S175" s="84"/>
      <c r="T175" s="85"/>
      <c r="U175" s="38"/>
      <c r="V175" s="38"/>
      <c r="W175" s="38"/>
      <c r="X175" s="38"/>
      <c r="Y175" s="38"/>
      <c r="Z175" s="38"/>
      <c r="AA175" s="38"/>
      <c r="AB175" s="38"/>
      <c r="AC175" s="38"/>
      <c r="AD175" s="38"/>
      <c r="AE175" s="38"/>
      <c r="AT175" s="17" t="s">
        <v>153</v>
      </c>
      <c r="AU175" s="17" t="s">
        <v>78</v>
      </c>
    </row>
    <row r="176" spans="1:65" s="2" customFormat="1" ht="14.4" customHeight="1">
      <c r="A176" s="38"/>
      <c r="B176" s="39"/>
      <c r="C176" s="212" t="s">
        <v>326</v>
      </c>
      <c r="D176" s="212" t="s">
        <v>144</v>
      </c>
      <c r="E176" s="213" t="s">
        <v>980</v>
      </c>
      <c r="F176" s="214" t="s">
        <v>163</v>
      </c>
      <c r="G176" s="215" t="s">
        <v>157</v>
      </c>
      <c r="H176" s="216">
        <v>75</v>
      </c>
      <c r="I176" s="217"/>
      <c r="J176" s="218">
        <f>ROUND(I176*H176,2)</f>
        <v>0</v>
      </c>
      <c r="K176" s="214" t="s">
        <v>148</v>
      </c>
      <c r="L176" s="44"/>
      <c r="M176" s="219" t="s">
        <v>19</v>
      </c>
      <c r="N176" s="220" t="s">
        <v>42</v>
      </c>
      <c r="O176" s="84"/>
      <c r="P176" s="221">
        <f>O176*H176</f>
        <v>0</v>
      </c>
      <c r="Q176" s="221">
        <v>0</v>
      </c>
      <c r="R176" s="221">
        <f>Q176*H176</f>
        <v>0</v>
      </c>
      <c r="S176" s="221">
        <v>0</v>
      </c>
      <c r="T176" s="222">
        <f>S176*H176</f>
        <v>0</v>
      </c>
      <c r="U176" s="38"/>
      <c r="V176" s="38"/>
      <c r="W176" s="38"/>
      <c r="X176" s="38"/>
      <c r="Y176" s="38"/>
      <c r="Z176" s="38"/>
      <c r="AA176" s="38"/>
      <c r="AB176" s="38"/>
      <c r="AC176" s="38"/>
      <c r="AD176" s="38"/>
      <c r="AE176" s="38"/>
      <c r="AR176" s="223" t="s">
        <v>149</v>
      </c>
      <c r="AT176" s="223" t="s">
        <v>144</v>
      </c>
      <c r="AU176" s="223" t="s">
        <v>78</v>
      </c>
      <c r="AY176" s="17" t="s">
        <v>142</v>
      </c>
      <c r="BE176" s="224">
        <f>IF(N176="základní",J176,0)</f>
        <v>0</v>
      </c>
      <c r="BF176" s="224">
        <f>IF(N176="snížená",J176,0)</f>
        <v>0</v>
      </c>
      <c r="BG176" s="224">
        <f>IF(N176="zákl. přenesená",J176,0)</f>
        <v>0</v>
      </c>
      <c r="BH176" s="224">
        <f>IF(N176="sníž. přenesená",J176,0)</f>
        <v>0</v>
      </c>
      <c r="BI176" s="224">
        <f>IF(N176="nulová",J176,0)</f>
        <v>0</v>
      </c>
      <c r="BJ176" s="17" t="s">
        <v>78</v>
      </c>
      <c r="BK176" s="224">
        <f>ROUND(I176*H176,2)</f>
        <v>0</v>
      </c>
      <c r="BL176" s="17" t="s">
        <v>149</v>
      </c>
      <c r="BM176" s="223" t="s">
        <v>981</v>
      </c>
    </row>
    <row r="177" spans="1:47" s="2" customFormat="1" ht="12">
      <c r="A177" s="38"/>
      <c r="B177" s="39"/>
      <c r="C177" s="40"/>
      <c r="D177" s="225" t="s">
        <v>151</v>
      </c>
      <c r="E177" s="40"/>
      <c r="F177" s="226" t="s">
        <v>165</v>
      </c>
      <c r="G177" s="40"/>
      <c r="H177" s="40"/>
      <c r="I177" s="227"/>
      <c r="J177" s="40"/>
      <c r="K177" s="40"/>
      <c r="L177" s="44"/>
      <c r="M177" s="228"/>
      <c r="N177" s="229"/>
      <c r="O177" s="84"/>
      <c r="P177" s="84"/>
      <c r="Q177" s="84"/>
      <c r="R177" s="84"/>
      <c r="S177" s="84"/>
      <c r="T177" s="85"/>
      <c r="U177" s="38"/>
      <c r="V177" s="38"/>
      <c r="W177" s="38"/>
      <c r="X177" s="38"/>
      <c r="Y177" s="38"/>
      <c r="Z177" s="38"/>
      <c r="AA177" s="38"/>
      <c r="AB177" s="38"/>
      <c r="AC177" s="38"/>
      <c r="AD177" s="38"/>
      <c r="AE177" s="38"/>
      <c r="AT177" s="17" t="s">
        <v>151</v>
      </c>
      <c r="AU177" s="17" t="s">
        <v>78</v>
      </c>
    </row>
    <row r="178" spans="1:47" s="2" customFormat="1" ht="12">
      <c r="A178" s="38"/>
      <c r="B178" s="39"/>
      <c r="C178" s="40"/>
      <c r="D178" s="225" t="s">
        <v>153</v>
      </c>
      <c r="E178" s="40"/>
      <c r="F178" s="230" t="s">
        <v>166</v>
      </c>
      <c r="G178" s="40"/>
      <c r="H178" s="40"/>
      <c r="I178" s="227"/>
      <c r="J178" s="40"/>
      <c r="K178" s="40"/>
      <c r="L178" s="44"/>
      <c r="M178" s="228"/>
      <c r="N178" s="229"/>
      <c r="O178" s="84"/>
      <c r="P178" s="84"/>
      <c r="Q178" s="84"/>
      <c r="R178" s="84"/>
      <c r="S178" s="84"/>
      <c r="T178" s="85"/>
      <c r="U178" s="38"/>
      <c r="V178" s="38"/>
      <c r="W178" s="38"/>
      <c r="X178" s="38"/>
      <c r="Y178" s="38"/>
      <c r="Z178" s="38"/>
      <c r="AA178" s="38"/>
      <c r="AB178" s="38"/>
      <c r="AC178" s="38"/>
      <c r="AD178" s="38"/>
      <c r="AE178" s="38"/>
      <c r="AT178" s="17" t="s">
        <v>153</v>
      </c>
      <c r="AU178" s="17" t="s">
        <v>78</v>
      </c>
    </row>
    <row r="179" spans="1:65" s="2" customFormat="1" ht="14.4" customHeight="1">
      <c r="A179" s="38"/>
      <c r="B179" s="39"/>
      <c r="C179" s="212" t="s">
        <v>332</v>
      </c>
      <c r="D179" s="212" t="s">
        <v>144</v>
      </c>
      <c r="E179" s="213" t="s">
        <v>982</v>
      </c>
      <c r="F179" s="214" t="s">
        <v>983</v>
      </c>
      <c r="G179" s="215" t="s">
        <v>157</v>
      </c>
      <c r="H179" s="216">
        <v>17</v>
      </c>
      <c r="I179" s="217"/>
      <c r="J179" s="218">
        <f>ROUND(I179*H179,2)</f>
        <v>0</v>
      </c>
      <c r="K179" s="214" t="s">
        <v>148</v>
      </c>
      <c r="L179" s="44"/>
      <c r="M179" s="219" t="s">
        <v>19</v>
      </c>
      <c r="N179" s="220" t="s">
        <v>42</v>
      </c>
      <c r="O179" s="84"/>
      <c r="P179" s="221">
        <f>O179*H179</f>
        <v>0</v>
      </c>
      <c r="Q179" s="221">
        <v>0</v>
      </c>
      <c r="R179" s="221">
        <f>Q179*H179</f>
        <v>0</v>
      </c>
      <c r="S179" s="221">
        <v>0</v>
      </c>
      <c r="T179" s="222">
        <f>S179*H179</f>
        <v>0</v>
      </c>
      <c r="U179" s="38"/>
      <c r="V179" s="38"/>
      <c r="W179" s="38"/>
      <c r="X179" s="38"/>
      <c r="Y179" s="38"/>
      <c r="Z179" s="38"/>
      <c r="AA179" s="38"/>
      <c r="AB179" s="38"/>
      <c r="AC179" s="38"/>
      <c r="AD179" s="38"/>
      <c r="AE179" s="38"/>
      <c r="AR179" s="223" t="s">
        <v>149</v>
      </c>
      <c r="AT179" s="223" t="s">
        <v>144</v>
      </c>
      <c r="AU179" s="223" t="s">
        <v>78</v>
      </c>
      <c r="AY179" s="17" t="s">
        <v>142</v>
      </c>
      <c r="BE179" s="224">
        <f>IF(N179="základní",J179,0)</f>
        <v>0</v>
      </c>
      <c r="BF179" s="224">
        <f>IF(N179="snížená",J179,0)</f>
        <v>0</v>
      </c>
      <c r="BG179" s="224">
        <f>IF(N179="zákl. přenesená",J179,0)</f>
        <v>0</v>
      </c>
      <c r="BH179" s="224">
        <f>IF(N179="sníž. přenesená",J179,0)</f>
        <v>0</v>
      </c>
      <c r="BI179" s="224">
        <f>IF(N179="nulová",J179,0)</f>
        <v>0</v>
      </c>
      <c r="BJ179" s="17" t="s">
        <v>78</v>
      </c>
      <c r="BK179" s="224">
        <f>ROUND(I179*H179,2)</f>
        <v>0</v>
      </c>
      <c r="BL179" s="17" t="s">
        <v>149</v>
      </c>
      <c r="BM179" s="223" t="s">
        <v>984</v>
      </c>
    </row>
    <row r="180" spans="1:47" s="2" customFormat="1" ht="12">
      <c r="A180" s="38"/>
      <c r="B180" s="39"/>
      <c r="C180" s="40"/>
      <c r="D180" s="225" t="s">
        <v>151</v>
      </c>
      <c r="E180" s="40"/>
      <c r="F180" s="226" t="s">
        <v>985</v>
      </c>
      <c r="G180" s="40"/>
      <c r="H180" s="40"/>
      <c r="I180" s="227"/>
      <c r="J180" s="40"/>
      <c r="K180" s="40"/>
      <c r="L180" s="44"/>
      <c r="M180" s="228"/>
      <c r="N180" s="229"/>
      <c r="O180" s="84"/>
      <c r="P180" s="84"/>
      <c r="Q180" s="84"/>
      <c r="R180" s="84"/>
      <c r="S180" s="84"/>
      <c r="T180" s="85"/>
      <c r="U180" s="38"/>
      <c r="V180" s="38"/>
      <c r="W180" s="38"/>
      <c r="X180" s="38"/>
      <c r="Y180" s="38"/>
      <c r="Z180" s="38"/>
      <c r="AA180" s="38"/>
      <c r="AB180" s="38"/>
      <c r="AC180" s="38"/>
      <c r="AD180" s="38"/>
      <c r="AE180" s="38"/>
      <c r="AT180" s="17" t="s">
        <v>151</v>
      </c>
      <c r="AU180" s="17" t="s">
        <v>78</v>
      </c>
    </row>
    <row r="181" spans="1:47" s="2" customFormat="1" ht="12">
      <c r="A181" s="38"/>
      <c r="B181" s="39"/>
      <c r="C181" s="40"/>
      <c r="D181" s="225" t="s">
        <v>153</v>
      </c>
      <c r="E181" s="40"/>
      <c r="F181" s="230" t="s">
        <v>166</v>
      </c>
      <c r="G181" s="40"/>
      <c r="H181" s="40"/>
      <c r="I181" s="227"/>
      <c r="J181" s="40"/>
      <c r="K181" s="40"/>
      <c r="L181" s="44"/>
      <c r="M181" s="228"/>
      <c r="N181" s="229"/>
      <c r="O181" s="84"/>
      <c r="P181" s="84"/>
      <c r="Q181" s="84"/>
      <c r="R181" s="84"/>
      <c r="S181" s="84"/>
      <c r="T181" s="85"/>
      <c r="U181" s="38"/>
      <c r="V181" s="38"/>
      <c r="W181" s="38"/>
      <c r="X181" s="38"/>
      <c r="Y181" s="38"/>
      <c r="Z181" s="38"/>
      <c r="AA181" s="38"/>
      <c r="AB181" s="38"/>
      <c r="AC181" s="38"/>
      <c r="AD181" s="38"/>
      <c r="AE181" s="38"/>
      <c r="AT181" s="17" t="s">
        <v>153</v>
      </c>
      <c r="AU181" s="17" t="s">
        <v>78</v>
      </c>
    </row>
    <row r="182" spans="1:65" s="2" customFormat="1" ht="24.15" customHeight="1">
      <c r="A182" s="38"/>
      <c r="B182" s="39"/>
      <c r="C182" s="212" t="s">
        <v>338</v>
      </c>
      <c r="D182" s="212" t="s">
        <v>144</v>
      </c>
      <c r="E182" s="213" t="s">
        <v>986</v>
      </c>
      <c r="F182" s="214" t="s">
        <v>987</v>
      </c>
      <c r="G182" s="215" t="s">
        <v>988</v>
      </c>
      <c r="H182" s="216">
        <v>240</v>
      </c>
      <c r="I182" s="217"/>
      <c r="J182" s="218">
        <f>ROUND(I182*H182,2)</f>
        <v>0</v>
      </c>
      <c r="K182" s="214" t="s">
        <v>148</v>
      </c>
      <c r="L182" s="44"/>
      <c r="M182" s="219" t="s">
        <v>19</v>
      </c>
      <c r="N182" s="220" t="s">
        <v>42</v>
      </c>
      <c r="O182" s="84"/>
      <c r="P182" s="221">
        <f>O182*H182</f>
        <v>0</v>
      </c>
      <c r="Q182" s="221">
        <v>3.2634E-05</v>
      </c>
      <c r="R182" s="221">
        <f>Q182*H182</f>
        <v>0.00783216</v>
      </c>
      <c r="S182" s="221">
        <v>0</v>
      </c>
      <c r="T182" s="222">
        <f>S182*H182</f>
        <v>0</v>
      </c>
      <c r="U182" s="38"/>
      <c r="V182" s="38"/>
      <c r="W182" s="38"/>
      <c r="X182" s="38"/>
      <c r="Y182" s="38"/>
      <c r="Z182" s="38"/>
      <c r="AA182" s="38"/>
      <c r="AB182" s="38"/>
      <c r="AC182" s="38"/>
      <c r="AD182" s="38"/>
      <c r="AE182" s="38"/>
      <c r="AR182" s="223" t="s">
        <v>149</v>
      </c>
      <c r="AT182" s="223" t="s">
        <v>144</v>
      </c>
      <c r="AU182" s="223" t="s">
        <v>78</v>
      </c>
      <c r="AY182" s="17" t="s">
        <v>142</v>
      </c>
      <c r="BE182" s="224">
        <f>IF(N182="základní",J182,0)</f>
        <v>0</v>
      </c>
      <c r="BF182" s="224">
        <f>IF(N182="snížená",J182,0)</f>
        <v>0</v>
      </c>
      <c r="BG182" s="224">
        <f>IF(N182="zákl. přenesená",J182,0)</f>
        <v>0</v>
      </c>
      <c r="BH182" s="224">
        <f>IF(N182="sníž. přenesená",J182,0)</f>
        <v>0</v>
      </c>
      <c r="BI182" s="224">
        <f>IF(N182="nulová",J182,0)</f>
        <v>0</v>
      </c>
      <c r="BJ182" s="17" t="s">
        <v>78</v>
      </c>
      <c r="BK182" s="224">
        <f>ROUND(I182*H182,2)</f>
        <v>0</v>
      </c>
      <c r="BL182" s="17" t="s">
        <v>149</v>
      </c>
      <c r="BM182" s="223" t="s">
        <v>989</v>
      </c>
    </row>
    <row r="183" spans="1:47" s="2" customFormat="1" ht="12">
      <c r="A183" s="38"/>
      <c r="B183" s="39"/>
      <c r="C183" s="40"/>
      <c r="D183" s="225" t="s">
        <v>151</v>
      </c>
      <c r="E183" s="40"/>
      <c r="F183" s="226" t="s">
        <v>990</v>
      </c>
      <c r="G183" s="40"/>
      <c r="H183" s="40"/>
      <c r="I183" s="227"/>
      <c r="J183" s="40"/>
      <c r="K183" s="40"/>
      <c r="L183" s="44"/>
      <c r="M183" s="228"/>
      <c r="N183" s="229"/>
      <c r="O183" s="84"/>
      <c r="P183" s="84"/>
      <c r="Q183" s="84"/>
      <c r="R183" s="84"/>
      <c r="S183" s="84"/>
      <c r="T183" s="85"/>
      <c r="U183" s="38"/>
      <c r="V183" s="38"/>
      <c r="W183" s="38"/>
      <c r="X183" s="38"/>
      <c r="Y183" s="38"/>
      <c r="Z183" s="38"/>
      <c r="AA183" s="38"/>
      <c r="AB183" s="38"/>
      <c r="AC183" s="38"/>
      <c r="AD183" s="38"/>
      <c r="AE183" s="38"/>
      <c r="AT183" s="17" t="s">
        <v>151</v>
      </c>
      <c r="AU183" s="17" t="s">
        <v>78</v>
      </c>
    </row>
    <row r="184" spans="1:47" s="2" customFormat="1" ht="12">
      <c r="A184" s="38"/>
      <c r="B184" s="39"/>
      <c r="C184" s="40"/>
      <c r="D184" s="225" t="s">
        <v>153</v>
      </c>
      <c r="E184" s="40"/>
      <c r="F184" s="230" t="s">
        <v>991</v>
      </c>
      <c r="G184" s="40"/>
      <c r="H184" s="40"/>
      <c r="I184" s="227"/>
      <c r="J184" s="40"/>
      <c r="K184" s="40"/>
      <c r="L184" s="44"/>
      <c r="M184" s="228"/>
      <c r="N184" s="229"/>
      <c r="O184" s="84"/>
      <c r="P184" s="84"/>
      <c r="Q184" s="84"/>
      <c r="R184" s="84"/>
      <c r="S184" s="84"/>
      <c r="T184" s="85"/>
      <c r="U184" s="38"/>
      <c r="V184" s="38"/>
      <c r="W184" s="38"/>
      <c r="X184" s="38"/>
      <c r="Y184" s="38"/>
      <c r="Z184" s="38"/>
      <c r="AA184" s="38"/>
      <c r="AB184" s="38"/>
      <c r="AC184" s="38"/>
      <c r="AD184" s="38"/>
      <c r="AE184" s="38"/>
      <c r="AT184" s="17" t="s">
        <v>153</v>
      </c>
      <c r="AU184" s="17" t="s">
        <v>78</v>
      </c>
    </row>
    <row r="185" spans="1:65" s="2" customFormat="1" ht="24.15" customHeight="1">
      <c r="A185" s="38"/>
      <c r="B185" s="39"/>
      <c r="C185" s="212" t="s">
        <v>343</v>
      </c>
      <c r="D185" s="212" t="s">
        <v>144</v>
      </c>
      <c r="E185" s="213" t="s">
        <v>992</v>
      </c>
      <c r="F185" s="214" t="s">
        <v>993</v>
      </c>
      <c r="G185" s="215" t="s">
        <v>994</v>
      </c>
      <c r="H185" s="216">
        <v>30</v>
      </c>
      <c r="I185" s="217"/>
      <c r="J185" s="218">
        <f>ROUND(I185*H185,2)</f>
        <v>0</v>
      </c>
      <c r="K185" s="214" t="s">
        <v>148</v>
      </c>
      <c r="L185" s="44"/>
      <c r="M185" s="219" t="s">
        <v>19</v>
      </c>
      <c r="N185" s="220" t="s">
        <v>42</v>
      </c>
      <c r="O185" s="84"/>
      <c r="P185" s="221">
        <f>O185*H185</f>
        <v>0</v>
      </c>
      <c r="Q185" s="221">
        <v>0</v>
      </c>
      <c r="R185" s="221">
        <f>Q185*H185</f>
        <v>0</v>
      </c>
      <c r="S185" s="221">
        <v>0</v>
      </c>
      <c r="T185" s="222">
        <f>S185*H185</f>
        <v>0</v>
      </c>
      <c r="U185" s="38"/>
      <c r="V185" s="38"/>
      <c r="W185" s="38"/>
      <c r="X185" s="38"/>
      <c r="Y185" s="38"/>
      <c r="Z185" s="38"/>
      <c r="AA185" s="38"/>
      <c r="AB185" s="38"/>
      <c r="AC185" s="38"/>
      <c r="AD185" s="38"/>
      <c r="AE185" s="38"/>
      <c r="AR185" s="223" t="s">
        <v>149</v>
      </c>
      <c r="AT185" s="223" t="s">
        <v>144</v>
      </c>
      <c r="AU185" s="223" t="s">
        <v>78</v>
      </c>
      <c r="AY185" s="17" t="s">
        <v>142</v>
      </c>
      <c r="BE185" s="224">
        <f>IF(N185="základní",J185,0)</f>
        <v>0</v>
      </c>
      <c r="BF185" s="224">
        <f>IF(N185="snížená",J185,0)</f>
        <v>0</v>
      </c>
      <c r="BG185" s="224">
        <f>IF(N185="zákl. přenesená",J185,0)</f>
        <v>0</v>
      </c>
      <c r="BH185" s="224">
        <f>IF(N185="sníž. přenesená",J185,0)</f>
        <v>0</v>
      </c>
      <c r="BI185" s="224">
        <f>IF(N185="nulová",J185,0)</f>
        <v>0</v>
      </c>
      <c r="BJ185" s="17" t="s">
        <v>78</v>
      </c>
      <c r="BK185" s="224">
        <f>ROUND(I185*H185,2)</f>
        <v>0</v>
      </c>
      <c r="BL185" s="17" t="s">
        <v>149</v>
      </c>
      <c r="BM185" s="223" t="s">
        <v>995</v>
      </c>
    </row>
    <row r="186" spans="1:47" s="2" customFormat="1" ht="12">
      <c r="A186" s="38"/>
      <c r="B186" s="39"/>
      <c r="C186" s="40"/>
      <c r="D186" s="225" t="s">
        <v>151</v>
      </c>
      <c r="E186" s="40"/>
      <c r="F186" s="226" t="s">
        <v>996</v>
      </c>
      <c r="G186" s="40"/>
      <c r="H186" s="40"/>
      <c r="I186" s="227"/>
      <c r="J186" s="40"/>
      <c r="K186" s="40"/>
      <c r="L186" s="44"/>
      <c r="M186" s="228"/>
      <c r="N186" s="229"/>
      <c r="O186" s="84"/>
      <c r="P186" s="84"/>
      <c r="Q186" s="84"/>
      <c r="R186" s="84"/>
      <c r="S186" s="84"/>
      <c r="T186" s="85"/>
      <c r="U186" s="38"/>
      <c r="V186" s="38"/>
      <c r="W186" s="38"/>
      <c r="X186" s="38"/>
      <c r="Y186" s="38"/>
      <c r="Z186" s="38"/>
      <c r="AA186" s="38"/>
      <c r="AB186" s="38"/>
      <c r="AC186" s="38"/>
      <c r="AD186" s="38"/>
      <c r="AE186" s="38"/>
      <c r="AT186" s="17" t="s">
        <v>151</v>
      </c>
      <c r="AU186" s="17" t="s">
        <v>78</v>
      </c>
    </row>
    <row r="187" spans="1:47" s="2" customFormat="1" ht="12">
      <c r="A187" s="38"/>
      <c r="B187" s="39"/>
      <c r="C187" s="40"/>
      <c r="D187" s="225" t="s">
        <v>153</v>
      </c>
      <c r="E187" s="40"/>
      <c r="F187" s="230" t="s">
        <v>997</v>
      </c>
      <c r="G187" s="40"/>
      <c r="H187" s="40"/>
      <c r="I187" s="227"/>
      <c r="J187" s="40"/>
      <c r="K187" s="40"/>
      <c r="L187" s="44"/>
      <c r="M187" s="228"/>
      <c r="N187" s="229"/>
      <c r="O187" s="84"/>
      <c r="P187" s="84"/>
      <c r="Q187" s="84"/>
      <c r="R187" s="84"/>
      <c r="S187" s="84"/>
      <c r="T187" s="85"/>
      <c r="U187" s="38"/>
      <c r="V187" s="38"/>
      <c r="W187" s="38"/>
      <c r="X187" s="38"/>
      <c r="Y187" s="38"/>
      <c r="Z187" s="38"/>
      <c r="AA187" s="38"/>
      <c r="AB187" s="38"/>
      <c r="AC187" s="38"/>
      <c r="AD187" s="38"/>
      <c r="AE187" s="38"/>
      <c r="AT187" s="17" t="s">
        <v>153</v>
      </c>
      <c r="AU187" s="17" t="s">
        <v>78</v>
      </c>
    </row>
    <row r="188" spans="1:65" s="2" customFormat="1" ht="24.15" customHeight="1">
      <c r="A188" s="38"/>
      <c r="B188" s="39"/>
      <c r="C188" s="212" t="s">
        <v>348</v>
      </c>
      <c r="D188" s="212" t="s">
        <v>144</v>
      </c>
      <c r="E188" s="213" t="s">
        <v>998</v>
      </c>
      <c r="F188" s="214" t="s">
        <v>999</v>
      </c>
      <c r="G188" s="215" t="s">
        <v>147</v>
      </c>
      <c r="H188" s="216">
        <v>8800</v>
      </c>
      <c r="I188" s="217"/>
      <c r="J188" s="218">
        <f>ROUND(I188*H188,2)</f>
        <v>0</v>
      </c>
      <c r="K188" s="214" t="s">
        <v>148</v>
      </c>
      <c r="L188" s="44"/>
      <c r="M188" s="219" t="s">
        <v>19</v>
      </c>
      <c r="N188" s="220" t="s">
        <v>42</v>
      </c>
      <c r="O188" s="84"/>
      <c r="P188" s="221">
        <f>O188*H188</f>
        <v>0</v>
      </c>
      <c r="Q188" s="221">
        <v>0</v>
      </c>
      <c r="R188" s="221">
        <f>Q188*H188</f>
        <v>0</v>
      </c>
      <c r="S188" s="221">
        <v>0</v>
      </c>
      <c r="T188" s="222">
        <f>S188*H188</f>
        <v>0</v>
      </c>
      <c r="U188" s="38"/>
      <c r="V188" s="38"/>
      <c r="W188" s="38"/>
      <c r="X188" s="38"/>
      <c r="Y188" s="38"/>
      <c r="Z188" s="38"/>
      <c r="AA188" s="38"/>
      <c r="AB188" s="38"/>
      <c r="AC188" s="38"/>
      <c r="AD188" s="38"/>
      <c r="AE188" s="38"/>
      <c r="AR188" s="223" t="s">
        <v>149</v>
      </c>
      <c r="AT188" s="223" t="s">
        <v>144</v>
      </c>
      <c r="AU188" s="223" t="s">
        <v>78</v>
      </c>
      <c r="AY188" s="17" t="s">
        <v>142</v>
      </c>
      <c r="BE188" s="224">
        <f>IF(N188="základní",J188,0)</f>
        <v>0</v>
      </c>
      <c r="BF188" s="224">
        <f>IF(N188="snížená",J188,0)</f>
        <v>0</v>
      </c>
      <c r="BG188" s="224">
        <f>IF(N188="zákl. přenesená",J188,0)</f>
        <v>0</v>
      </c>
      <c r="BH188" s="224">
        <f>IF(N188="sníž. přenesená",J188,0)</f>
        <v>0</v>
      </c>
      <c r="BI188" s="224">
        <f>IF(N188="nulová",J188,0)</f>
        <v>0</v>
      </c>
      <c r="BJ188" s="17" t="s">
        <v>78</v>
      </c>
      <c r="BK188" s="224">
        <f>ROUND(I188*H188,2)</f>
        <v>0</v>
      </c>
      <c r="BL188" s="17" t="s">
        <v>149</v>
      </c>
      <c r="BM188" s="223" t="s">
        <v>1000</v>
      </c>
    </row>
    <row r="189" spans="1:47" s="2" customFormat="1" ht="12">
      <c r="A189" s="38"/>
      <c r="B189" s="39"/>
      <c r="C189" s="40"/>
      <c r="D189" s="225" t="s">
        <v>151</v>
      </c>
      <c r="E189" s="40"/>
      <c r="F189" s="226" t="s">
        <v>1001</v>
      </c>
      <c r="G189" s="40"/>
      <c r="H189" s="40"/>
      <c r="I189" s="227"/>
      <c r="J189" s="40"/>
      <c r="K189" s="40"/>
      <c r="L189" s="44"/>
      <c r="M189" s="228"/>
      <c r="N189" s="229"/>
      <c r="O189" s="84"/>
      <c r="P189" s="84"/>
      <c r="Q189" s="84"/>
      <c r="R189" s="84"/>
      <c r="S189" s="84"/>
      <c r="T189" s="85"/>
      <c r="U189" s="38"/>
      <c r="V189" s="38"/>
      <c r="W189" s="38"/>
      <c r="X189" s="38"/>
      <c r="Y189" s="38"/>
      <c r="Z189" s="38"/>
      <c r="AA189" s="38"/>
      <c r="AB189" s="38"/>
      <c r="AC189" s="38"/>
      <c r="AD189" s="38"/>
      <c r="AE189" s="38"/>
      <c r="AT189" s="17" t="s">
        <v>151</v>
      </c>
      <c r="AU189" s="17" t="s">
        <v>78</v>
      </c>
    </row>
    <row r="190" spans="1:47" s="2" customFormat="1" ht="12">
      <c r="A190" s="38"/>
      <c r="B190" s="39"/>
      <c r="C190" s="40"/>
      <c r="D190" s="225" t="s">
        <v>153</v>
      </c>
      <c r="E190" s="40"/>
      <c r="F190" s="230" t="s">
        <v>171</v>
      </c>
      <c r="G190" s="40"/>
      <c r="H190" s="40"/>
      <c r="I190" s="227"/>
      <c r="J190" s="40"/>
      <c r="K190" s="40"/>
      <c r="L190" s="44"/>
      <c r="M190" s="228"/>
      <c r="N190" s="229"/>
      <c r="O190" s="84"/>
      <c r="P190" s="84"/>
      <c r="Q190" s="84"/>
      <c r="R190" s="84"/>
      <c r="S190" s="84"/>
      <c r="T190" s="85"/>
      <c r="U190" s="38"/>
      <c r="V190" s="38"/>
      <c r="W190" s="38"/>
      <c r="X190" s="38"/>
      <c r="Y190" s="38"/>
      <c r="Z190" s="38"/>
      <c r="AA190" s="38"/>
      <c r="AB190" s="38"/>
      <c r="AC190" s="38"/>
      <c r="AD190" s="38"/>
      <c r="AE190" s="38"/>
      <c r="AT190" s="17" t="s">
        <v>153</v>
      </c>
      <c r="AU190" s="17" t="s">
        <v>78</v>
      </c>
    </row>
    <row r="191" spans="1:51" s="13" customFormat="1" ht="12">
      <c r="A191" s="13"/>
      <c r="B191" s="231"/>
      <c r="C191" s="232"/>
      <c r="D191" s="225" t="s">
        <v>172</v>
      </c>
      <c r="E191" s="233" t="s">
        <v>19</v>
      </c>
      <c r="F191" s="234" t="s">
        <v>1002</v>
      </c>
      <c r="G191" s="232"/>
      <c r="H191" s="235">
        <v>8800</v>
      </c>
      <c r="I191" s="236"/>
      <c r="J191" s="232"/>
      <c r="K191" s="232"/>
      <c r="L191" s="237"/>
      <c r="M191" s="238"/>
      <c r="N191" s="239"/>
      <c r="O191" s="239"/>
      <c r="P191" s="239"/>
      <c r="Q191" s="239"/>
      <c r="R191" s="239"/>
      <c r="S191" s="239"/>
      <c r="T191" s="240"/>
      <c r="U191" s="13"/>
      <c r="V191" s="13"/>
      <c r="W191" s="13"/>
      <c r="X191" s="13"/>
      <c r="Y191" s="13"/>
      <c r="Z191" s="13"/>
      <c r="AA191" s="13"/>
      <c r="AB191" s="13"/>
      <c r="AC191" s="13"/>
      <c r="AD191" s="13"/>
      <c r="AE191" s="13"/>
      <c r="AT191" s="241" t="s">
        <v>172</v>
      </c>
      <c r="AU191" s="241" t="s">
        <v>78</v>
      </c>
      <c r="AV191" s="13" t="s">
        <v>80</v>
      </c>
      <c r="AW191" s="13" t="s">
        <v>33</v>
      </c>
      <c r="AX191" s="13" t="s">
        <v>78</v>
      </c>
      <c r="AY191" s="241" t="s">
        <v>142</v>
      </c>
    </row>
    <row r="192" spans="1:65" s="2" customFormat="1" ht="24.15" customHeight="1">
      <c r="A192" s="38"/>
      <c r="B192" s="39"/>
      <c r="C192" s="212" t="s">
        <v>353</v>
      </c>
      <c r="D192" s="212" t="s">
        <v>144</v>
      </c>
      <c r="E192" s="213" t="s">
        <v>793</v>
      </c>
      <c r="F192" s="214" t="s">
        <v>794</v>
      </c>
      <c r="G192" s="215" t="s">
        <v>181</v>
      </c>
      <c r="H192" s="216">
        <v>803.3</v>
      </c>
      <c r="I192" s="217"/>
      <c r="J192" s="218">
        <f>ROUND(I192*H192,2)</f>
        <v>0</v>
      </c>
      <c r="K192" s="214" t="s">
        <v>148</v>
      </c>
      <c r="L192" s="44"/>
      <c r="M192" s="219" t="s">
        <v>19</v>
      </c>
      <c r="N192" s="220" t="s">
        <v>42</v>
      </c>
      <c r="O192" s="84"/>
      <c r="P192" s="221">
        <f>O192*H192</f>
        <v>0</v>
      </c>
      <c r="Q192" s="221">
        <v>0</v>
      </c>
      <c r="R192" s="221">
        <f>Q192*H192</f>
        <v>0</v>
      </c>
      <c r="S192" s="221">
        <v>0</v>
      </c>
      <c r="T192" s="222">
        <f>S192*H192</f>
        <v>0</v>
      </c>
      <c r="U192" s="38"/>
      <c r="V192" s="38"/>
      <c r="W192" s="38"/>
      <c r="X192" s="38"/>
      <c r="Y192" s="38"/>
      <c r="Z192" s="38"/>
      <c r="AA192" s="38"/>
      <c r="AB192" s="38"/>
      <c r="AC192" s="38"/>
      <c r="AD192" s="38"/>
      <c r="AE192" s="38"/>
      <c r="AR192" s="223" t="s">
        <v>149</v>
      </c>
      <c r="AT192" s="223" t="s">
        <v>144</v>
      </c>
      <c r="AU192" s="223" t="s">
        <v>78</v>
      </c>
      <c r="AY192" s="17" t="s">
        <v>142</v>
      </c>
      <c r="BE192" s="224">
        <f>IF(N192="základní",J192,0)</f>
        <v>0</v>
      </c>
      <c r="BF192" s="224">
        <f>IF(N192="snížená",J192,0)</f>
        <v>0</v>
      </c>
      <c r="BG192" s="224">
        <f>IF(N192="zákl. přenesená",J192,0)</f>
        <v>0</v>
      </c>
      <c r="BH192" s="224">
        <f>IF(N192="sníž. přenesená",J192,0)</f>
        <v>0</v>
      </c>
      <c r="BI192" s="224">
        <f>IF(N192="nulová",J192,0)</f>
        <v>0</v>
      </c>
      <c r="BJ192" s="17" t="s">
        <v>78</v>
      </c>
      <c r="BK192" s="224">
        <f>ROUND(I192*H192,2)</f>
        <v>0</v>
      </c>
      <c r="BL192" s="17" t="s">
        <v>149</v>
      </c>
      <c r="BM192" s="223" t="s">
        <v>1003</v>
      </c>
    </row>
    <row r="193" spans="1:47" s="2" customFormat="1" ht="12">
      <c r="A193" s="38"/>
      <c r="B193" s="39"/>
      <c r="C193" s="40"/>
      <c r="D193" s="225" t="s">
        <v>151</v>
      </c>
      <c r="E193" s="40"/>
      <c r="F193" s="226" t="s">
        <v>796</v>
      </c>
      <c r="G193" s="40"/>
      <c r="H193" s="40"/>
      <c r="I193" s="227"/>
      <c r="J193" s="40"/>
      <c r="K193" s="40"/>
      <c r="L193" s="44"/>
      <c r="M193" s="228"/>
      <c r="N193" s="229"/>
      <c r="O193" s="84"/>
      <c r="P193" s="84"/>
      <c r="Q193" s="84"/>
      <c r="R193" s="84"/>
      <c r="S193" s="84"/>
      <c r="T193" s="85"/>
      <c r="U193" s="38"/>
      <c r="V193" s="38"/>
      <c r="W193" s="38"/>
      <c r="X193" s="38"/>
      <c r="Y193" s="38"/>
      <c r="Z193" s="38"/>
      <c r="AA193" s="38"/>
      <c r="AB193" s="38"/>
      <c r="AC193" s="38"/>
      <c r="AD193" s="38"/>
      <c r="AE193" s="38"/>
      <c r="AT193" s="17" t="s">
        <v>151</v>
      </c>
      <c r="AU193" s="17" t="s">
        <v>78</v>
      </c>
    </row>
    <row r="194" spans="1:47" s="2" customFormat="1" ht="12">
      <c r="A194" s="38"/>
      <c r="B194" s="39"/>
      <c r="C194" s="40"/>
      <c r="D194" s="225" t="s">
        <v>153</v>
      </c>
      <c r="E194" s="40"/>
      <c r="F194" s="230" t="s">
        <v>184</v>
      </c>
      <c r="G194" s="40"/>
      <c r="H194" s="40"/>
      <c r="I194" s="227"/>
      <c r="J194" s="40"/>
      <c r="K194" s="40"/>
      <c r="L194" s="44"/>
      <c r="M194" s="228"/>
      <c r="N194" s="229"/>
      <c r="O194" s="84"/>
      <c r="P194" s="84"/>
      <c r="Q194" s="84"/>
      <c r="R194" s="84"/>
      <c r="S194" s="84"/>
      <c r="T194" s="85"/>
      <c r="U194" s="38"/>
      <c r="V194" s="38"/>
      <c r="W194" s="38"/>
      <c r="X194" s="38"/>
      <c r="Y194" s="38"/>
      <c r="Z194" s="38"/>
      <c r="AA194" s="38"/>
      <c r="AB194" s="38"/>
      <c r="AC194" s="38"/>
      <c r="AD194" s="38"/>
      <c r="AE194" s="38"/>
      <c r="AT194" s="17" t="s">
        <v>153</v>
      </c>
      <c r="AU194" s="17" t="s">
        <v>78</v>
      </c>
    </row>
    <row r="195" spans="1:51" s="13" customFormat="1" ht="12">
      <c r="A195" s="13"/>
      <c r="B195" s="231"/>
      <c r="C195" s="232"/>
      <c r="D195" s="225" t="s">
        <v>172</v>
      </c>
      <c r="E195" s="233" t="s">
        <v>19</v>
      </c>
      <c r="F195" s="234" t="s">
        <v>1004</v>
      </c>
      <c r="G195" s="232"/>
      <c r="H195" s="235">
        <v>200</v>
      </c>
      <c r="I195" s="236"/>
      <c r="J195" s="232"/>
      <c r="K195" s="232"/>
      <c r="L195" s="237"/>
      <c r="M195" s="238"/>
      <c r="N195" s="239"/>
      <c r="O195" s="239"/>
      <c r="P195" s="239"/>
      <c r="Q195" s="239"/>
      <c r="R195" s="239"/>
      <c r="S195" s="239"/>
      <c r="T195" s="240"/>
      <c r="U195" s="13"/>
      <c r="V195" s="13"/>
      <c r="W195" s="13"/>
      <c r="X195" s="13"/>
      <c r="Y195" s="13"/>
      <c r="Z195" s="13"/>
      <c r="AA195" s="13"/>
      <c r="AB195" s="13"/>
      <c r="AC195" s="13"/>
      <c r="AD195" s="13"/>
      <c r="AE195" s="13"/>
      <c r="AT195" s="241" t="s">
        <v>172</v>
      </c>
      <c r="AU195" s="241" t="s">
        <v>78</v>
      </c>
      <c r="AV195" s="13" t="s">
        <v>80</v>
      </c>
      <c r="AW195" s="13" t="s">
        <v>33</v>
      </c>
      <c r="AX195" s="13" t="s">
        <v>71</v>
      </c>
      <c r="AY195" s="241" t="s">
        <v>142</v>
      </c>
    </row>
    <row r="196" spans="1:51" s="13" customFormat="1" ht="12">
      <c r="A196" s="13"/>
      <c r="B196" s="231"/>
      <c r="C196" s="232"/>
      <c r="D196" s="225" t="s">
        <v>172</v>
      </c>
      <c r="E196" s="233" t="s">
        <v>19</v>
      </c>
      <c r="F196" s="234" t="s">
        <v>1005</v>
      </c>
      <c r="G196" s="232"/>
      <c r="H196" s="235">
        <v>603.3</v>
      </c>
      <c r="I196" s="236"/>
      <c r="J196" s="232"/>
      <c r="K196" s="232"/>
      <c r="L196" s="237"/>
      <c r="M196" s="238"/>
      <c r="N196" s="239"/>
      <c r="O196" s="239"/>
      <c r="P196" s="239"/>
      <c r="Q196" s="239"/>
      <c r="R196" s="239"/>
      <c r="S196" s="239"/>
      <c r="T196" s="240"/>
      <c r="U196" s="13"/>
      <c r="V196" s="13"/>
      <c r="W196" s="13"/>
      <c r="X196" s="13"/>
      <c r="Y196" s="13"/>
      <c r="Z196" s="13"/>
      <c r="AA196" s="13"/>
      <c r="AB196" s="13"/>
      <c r="AC196" s="13"/>
      <c r="AD196" s="13"/>
      <c r="AE196" s="13"/>
      <c r="AT196" s="241" t="s">
        <v>172</v>
      </c>
      <c r="AU196" s="241" t="s">
        <v>78</v>
      </c>
      <c r="AV196" s="13" t="s">
        <v>80</v>
      </c>
      <c r="AW196" s="13" t="s">
        <v>33</v>
      </c>
      <c r="AX196" s="13" t="s">
        <v>71</v>
      </c>
      <c r="AY196" s="241" t="s">
        <v>142</v>
      </c>
    </row>
    <row r="197" spans="1:51" s="14" customFormat="1" ht="12">
      <c r="A197" s="14"/>
      <c r="B197" s="242"/>
      <c r="C197" s="243"/>
      <c r="D197" s="225" t="s">
        <v>172</v>
      </c>
      <c r="E197" s="244" t="s">
        <v>19</v>
      </c>
      <c r="F197" s="245" t="s">
        <v>177</v>
      </c>
      <c r="G197" s="243"/>
      <c r="H197" s="246">
        <v>803.3</v>
      </c>
      <c r="I197" s="247"/>
      <c r="J197" s="243"/>
      <c r="K197" s="243"/>
      <c r="L197" s="248"/>
      <c r="M197" s="249"/>
      <c r="N197" s="250"/>
      <c r="O197" s="250"/>
      <c r="P197" s="250"/>
      <c r="Q197" s="250"/>
      <c r="R197" s="250"/>
      <c r="S197" s="250"/>
      <c r="T197" s="251"/>
      <c r="U197" s="14"/>
      <c r="V197" s="14"/>
      <c r="W197" s="14"/>
      <c r="X197" s="14"/>
      <c r="Y197" s="14"/>
      <c r="Z197" s="14"/>
      <c r="AA197" s="14"/>
      <c r="AB197" s="14"/>
      <c r="AC197" s="14"/>
      <c r="AD197" s="14"/>
      <c r="AE197" s="14"/>
      <c r="AT197" s="252" t="s">
        <v>172</v>
      </c>
      <c r="AU197" s="252" t="s">
        <v>78</v>
      </c>
      <c r="AV197" s="14" t="s">
        <v>149</v>
      </c>
      <c r="AW197" s="14" t="s">
        <v>33</v>
      </c>
      <c r="AX197" s="14" t="s">
        <v>78</v>
      </c>
      <c r="AY197" s="252" t="s">
        <v>142</v>
      </c>
    </row>
    <row r="198" spans="1:65" s="2" customFormat="1" ht="24.15" customHeight="1">
      <c r="A198" s="38"/>
      <c r="B198" s="39"/>
      <c r="C198" s="212" t="s">
        <v>359</v>
      </c>
      <c r="D198" s="212" t="s">
        <v>144</v>
      </c>
      <c r="E198" s="213" t="s">
        <v>1006</v>
      </c>
      <c r="F198" s="214" t="s">
        <v>1007</v>
      </c>
      <c r="G198" s="215" t="s">
        <v>157</v>
      </c>
      <c r="H198" s="216">
        <v>2</v>
      </c>
      <c r="I198" s="217"/>
      <c r="J198" s="218">
        <f>ROUND(I198*H198,2)</f>
        <v>0</v>
      </c>
      <c r="K198" s="214" t="s">
        <v>148</v>
      </c>
      <c r="L198" s="44"/>
      <c r="M198" s="219" t="s">
        <v>19</v>
      </c>
      <c r="N198" s="220" t="s">
        <v>42</v>
      </c>
      <c r="O198" s="84"/>
      <c r="P198" s="221">
        <f>O198*H198</f>
        <v>0</v>
      </c>
      <c r="Q198" s="221">
        <v>0</v>
      </c>
      <c r="R198" s="221">
        <f>Q198*H198</f>
        <v>0</v>
      </c>
      <c r="S198" s="221">
        <v>0</v>
      </c>
      <c r="T198" s="222">
        <f>S198*H198</f>
        <v>0</v>
      </c>
      <c r="U198" s="38"/>
      <c r="V198" s="38"/>
      <c r="W198" s="38"/>
      <c r="X198" s="38"/>
      <c r="Y198" s="38"/>
      <c r="Z198" s="38"/>
      <c r="AA198" s="38"/>
      <c r="AB198" s="38"/>
      <c r="AC198" s="38"/>
      <c r="AD198" s="38"/>
      <c r="AE198" s="38"/>
      <c r="AR198" s="223" t="s">
        <v>149</v>
      </c>
      <c r="AT198" s="223" t="s">
        <v>144</v>
      </c>
      <c r="AU198" s="223" t="s">
        <v>78</v>
      </c>
      <c r="AY198" s="17" t="s">
        <v>142</v>
      </c>
      <c r="BE198" s="224">
        <f>IF(N198="základní",J198,0)</f>
        <v>0</v>
      </c>
      <c r="BF198" s="224">
        <f>IF(N198="snížená",J198,0)</f>
        <v>0</v>
      </c>
      <c r="BG198" s="224">
        <f>IF(N198="zákl. přenesená",J198,0)</f>
        <v>0</v>
      </c>
      <c r="BH198" s="224">
        <f>IF(N198="sníž. přenesená",J198,0)</f>
        <v>0</v>
      </c>
      <c r="BI198" s="224">
        <f>IF(N198="nulová",J198,0)</f>
        <v>0</v>
      </c>
      <c r="BJ198" s="17" t="s">
        <v>78</v>
      </c>
      <c r="BK198" s="224">
        <f>ROUND(I198*H198,2)</f>
        <v>0</v>
      </c>
      <c r="BL198" s="17" t="s">
        <v>149</v>
      </c>
      <c r="BM198" s="223" t="s">
        <v>1008</v>
      </c>
    </row>
    <row r="199" spans="1:47" s="2" customFormat="1" ht="12">
      <c r="A199" s="38"/>
      <c r="B199" s="39"/>
      <c r="C199" s="40"/>
      <c r="D199" s="225" t="s">
        <v>151</v>
      </c>
      <c r="E199" s="40"/>
      <c r="F199" s="226" t="s">
        <v>1009</v>
      </c>
      <c r="G199" s="40"/>
      <c r="H199" s="40"/>
      <c r="I199" s="227"/>
      <c r="J199" s="40"/>
      <c r="K199" s="40"/>
      <c r="L199" s="44"/>
      <c r="M199" s="228"/>
      <c r="N199" s="229"/>
      <c r="O199" s="84"/>
      <c r="P199" s="84"/>
      <c r="Q199" s="84"/>
      <c r="R199" s="84"/>
      <c r="S199" s="84"/>
      <c r="T199" s="85"/>
      <c r="U199" s="38"/>
      <c r="V199" s="38"/>
      <c r="W199" s="38"/>
      <c r="X199" s="38"/>
      <c r="Y199" s="38"/>
      <c r="Z199" s="38"/>
      <c r="AA199" s="38"/>
      <c r="AB199" s="38"/>
      <c r="AC199" s="38"/>
      <c r="AD199" s="38"/>
      <c r="AE199" s="38"/>
      <c r="AT199" s="17" t="s">
        <v>151</v>
      </c>
      <c r="AU199" s="17" t="s">
        <v>78</v>
      </c>
    </row>
    <row r="200" spans="1:47" s="2" customFormat="1" ht="12">
      <c r="A200" s="38"/>
      <c r="B200" s="39"/>
      <c r="C200" s="40"/>
      <c r="D200" s="225" t="s">
        <v>153</v>
      </c>
      <c r="E200" s="40"/>
      <c r="F200" s="230" t="s">
        <v>206</v>
      </c>
      <c r="G200" s="40"/>
      <c r="H200" s="40"/>
      <c r="I200" s="227"/>
      <c r="J200" s="40"/>
      <c r="K200" s="40"/>
      <c r="L200" s="44"/>
      <c r="M200" s="228"/>
      <c r="N200" s="229"/>
      <c r="O200" s="84"/>
      <c r="P200" s="84"/>
      <c r="Q200" s="84"/>
      <c r="R200" s="84"/>
      <c r="S200" s="84"/>
      <c r="T200" s="85"/>
      <c r="U200" s="38"/>
      <c r="V200" s="38"/>
      <c r="W200" s="38"/>
      <c r="X200" s="38"/>
      <c r="Y200" s="38"/>
      <c r="Z200" s="38"/>
      <c r="AA200" s="38"/>
      <c r="AB200" s="38"/>
      <c r="AC200" s="38"/>
      <c r="AD200" s="38"/>
      <c r="AE200" s="38"/>
      <c r="AT200" s="17" t="s">
        <v>153</v>
      </c>
      <c r="AU200" s="17" t="s">
        <v>78</v>
      </c>
    </row>
    <row r="201" spans="1:65" s="2" customFormat="1" ht="24.15" customHeight="1">
      <c r="A201" s="38"/>
      <c r="B201" s="39"/>
      <c r="C201" s="212" t="s">
        <v>364</v>
      </c>
      <c r="D201" s="212" t="s">
        <v>144</v>
      </c>
      <c r="E201" s="213" t="s">
        <v>202</v>
      </c>
      <c r="F201" s="214" t="s">
        <v>203</v>
      </c>
      <c r="G201" s="215" t="s">
        <v>157</v>
      </c>
      <c r="H201" s="216">
        <v>75</v>
      </c>
      <c r="I201" s="217"/>
      <c r="J201" s="218">
        <f>ROUND(I201*H201,2)</f>
        <v>0</v>
      </c>
      <c r="K201" s="214" t="s">
        <v>148</v>
      </c>
      <c r="L201" s="44"/>
      <c r="M201" s="219" t="s">
        <v>19</v>
      </c>
      <c r="N201" s="220" t="s">
        <v>42</v>
      </c>
      <c r="O201" s="84"/>
      <c r="P201" s="221">
        <f>O201*H201</f>
        <v>0</v>
      </c>
      <c r="Q201" s="221">
        <v>0</v>
      </c>
      <c r="R201" s="221">
        <f>Q201*H201</f>
        <v>0</v>
      </c>
      <c r="S201" s="221">
        <v>0</v>
      </c>
      <c r="T201" s="222">
        <f>S201*H201</f>
        <v>0</v>
      </c>
      <c r="U201" s="38"/>
      <c r="V201" s="38"/>
      <c r="W201" s="38"/>
      <c r="X201" s="38"/>
      <c r="Y201" s="38"/>
      <c r="Z201" s="38"/>
      <c r="AA201" s="38"/>
      <c r="AB201" s="38"/>
      <c r="AC201" s="38"/>
      <c r="AD201" s="38"/>
      <c r="AE201" s="38"/>
      <c r="AR201" s="223" t="s">
        <v>149</v>
      </c>
      <c r="AT201" s="223" t="s">
        <v>144</v>
      </c>
      <c r="AU201" s="223" t="s">
        <v>78</v>
      </c>
      <c r="AY201" s="17" t="s">
        <v>142</v>
      </c>
      <c r="BE201" s="224">
        <f>IF(N201="základní",J201,0)</f>
        <v>0</v>
      </c>
      <c r="BF201" s="224">
        <f>IF(N201="snížená",J201,0)</f>
        <v>0</v>
      </c>
      <c r="BG201" s="224">
        <f>IF(N201="zákl. přenesená",J201,0)</f>
        <v>0</v>
      </c>
      <c r="BH201" s="224">
        <f>IF(N201="sníž. přenesená",J201,0)</f>
        <v>0</v>
      </c>
      <c r="BI201" s="224">
        <f>IF(N201="nulová",J201,0)</f>
        <v>0</v>
      </c>
      <c r="BJ201" s="17" t="s">
        <v>78</v>
      </c>
      <c r="BK201" s="224">
        <f>ROUND(I201*H201,2)</f>
        <v>0</v>
      </c>
      <c r="BL201" s="17" t="s">
        <v>149</v>
      </c>
      <c r="BM201" s="223" t="s">
        <v>1010</v>
      </c>
    </row>
    <row r="202" spans="1:47" s="2" customFormat="1" ht="12">
      <c r="A202" s="38"/>
      <c r="B202" s="39"/>
      <c r="C202" s="40"/>
      <c r="D202" s="225" t="s">
        <v>151</v>
      </c>
      <c r="E202" s="40"/>
      <c r="F202" s="226" t="s">
        <v>205</v>
      </c>
      <c r="G202" s="40"/>
      <c r="H202" s="40"/>
      <c r="I202" s="227"/>
      <c r="J202" s="40"/>
      <c r="K202" s="40"/>
      <c r="L202" s="44"/>
      <c r="M202" s="228"/>
      <c r="N202" s="229"/>
      <c r="O202" s="84"/>
      <c r="P202" s="84"/>
      <c r="Q202" s="84"/>
      <c r="R202" s="84"/>
      <c r="S202" s="84"/>
      <c r="T202" s="85"/>
      <c r="U202" s="38"/>
      <c r="V202" s="38"/>
      <c r="W202" s="38"/>
      <c r="X202" s="38"/>
      <c r="Y202" s="38"/>
      <c r="Z202" s="38"/>
      <c r="AA202" s="38"/>
      <c r="AB202" s="38"/>
      <c r="AC202" s="38"/>
      <c r="AD202" s="38"/>
      <c r="AE202" s="38"/>
      <c r="AT202" s="17" t="s">
        <v>151</v>
      </c>
      <c r="AU202" s="17" t="s">
        <v>78</v>
      </c>
    </row>
    <row r="203" spans="1:47" s="2" customFormat="1" ht="12">
      <c r="A203" s="38"/>
      <c r="B203" s="39"/>
      <c r="C203" s="40"/>
      <c r="D203" s="225" t="s">
        <v>153</v>
      </c>
      <c r="E203" s="40"/>
      <c r="F203" s="230" t="s">
        <v>206</v>
      </c>
      <c r="G203" s="40"/>
      <c r="H203" s="40"/>
      <c r="I203" s="227"/>
      <c r="J203" s="40"/>
      <c r="K203" s="40"/>
      <c r="L203" s="44"/>
      <c r="M203" s="228"/>
      <c r="N203" s="229"/>
      <c r="O203" s="84"/>
      <c r="P203" s="84"/>
      <c r="Q203" s="84"/>
      <c r="R203" s="84"/>
      <c r="S203" s="84"/>
      <c r="T203" s="85"/>
      <c r="U203" s="38"/>
      <c r="V203" s="38"/>
      <c r="W203" s="38"/>
      <c r="X203" s="38"/>
      <c r="Y203" s="38"/>
      <c r="Z203" s="38"/>
      <c r="AA203" s="38"/>
      <c r="AB203" s="38"/>
      <c r="AC203" s="38"/>
      <c r="AD203" s="38"/>
      <c r="AE203" s="38"/>
      <c r="AT203" s="17" t="s">
        <v>153</v>
      </c>
      <c r="AU203" s="17" t="s">
        <v>78</v>
      </c>
    </row>
    <row r="204" spans="1:65" s="2" customFormat="1" ht="24.15" customHeight="1">
      <c r="A204" s="38"/>
      <c r="B204" s="39"/>
      <c r="C204" s="212" t="s">
        <v>369</v>
      </c>
      <c r="D204" s="212" t="s">
        <v>144</v>
      </c>
      <c r="E204" s="213" t="s">
        <v>1011</v>
      </c>
      <c r="F204" s="214" t="s">
        <v>1012</v>
      </c>
      <c r="G204" s="215" t="s">
        <v>157</v>
      </c>
      <c r="H204" s="216">
        <v>12</v>
      </c>
      <c r="I204" s="217"/>
      <c r="J204" s="218">
        <f>ROUND(I204*H204,2)</f>
        <v>0</v>
      </c>
      <c r="K204" s="214" t="s">
        <v>148</v>
      </c>
      <c r="L204" s="44"/>
      <c r="M204" s="219" t="s">
        <v>19</v>
      </c>
      <c r="N204" s="220" t="s">
        <v>42</v>
      </c>
      <c r="O204" s="84"/>
      <c r="P204" s="221">
        <f>O204*H204</f>
        <v>0</v>
      </c>
      <c r="Q204" s="221">
        <v>0</v>
      </c>
      <c r="R204" s="221">
        <f>Q204*H204</f>
        <v>0</v>
      </c>
      <c r="S204" s="221">
        <v>0</v>
      </c>
      <c r="T204" s="222">
        <f>S204*H204</f>
        <v>0</v>
      </c>
      <c r="U204" s="38"/>
      <c r="V204" s="38"/>
      <c r="W204" s="38"/>
      <c r="X204" s="38"/>
      <c r="Y204" s="38"/>
      <c r="Z204" s="38"/>
      <c r="AA204" s="38"/>
      <c r="AB204" s="38"/>
      <c r="AC204" s="38"/>
      <c r="AD204" s="38"/>
      <c r="AE204" s="38"/>
      <c r="AR204" s="223" t="s">
        <v>149</v>
      </c>
      <c r="AT204" s="223" t="s">
        <v>144</v>
      </c>
      <c r="AU204" s="223" t="s">
        <v>78</v>
      </c>
      <c r="AY204" s="17" t="s">
        <v>142</v>
      </c>
      <c r="BE204" s="224">
        <f>IF(N204="základní",J204,0)</f>
        <v>0</v>
      </c>
      <c r="BF204" s="224">
        <f>IF(N204="snížená",J204,0)</f>
        <v>0</v>
      </c>
      <c r="BG204" s="224">
        <f>IF(N204="zákl. přenesená",J204,0)</f>
        <v>0</v>
      </c>
      <c r="BH204" s="224">
        <f>IF(N204="sníž. přenesená",J204,0)</f>
        <v>0</v>
      </c>
      <c r="BI204" s="224">
        <f>IF(N204="nulová",J204,0)</f>
        <v>0</v>
      </c>
      <c r="BJ204" s="17" t="s">
        <v>78</v>
      </c>
      <c r="BK204" s="224">
        <f>ROUND(I204*H204,2)</f>
        <v>0</v>
      </c>
      <c r="BL204" s="17" t="s">
        <v>149</v>
      </c>
      <c r="BM204" s="223" t="s">
        <v>1013</v>
      </c>
    </row>
    <row r="205" spans="1:47" s="2" customFormat="1" ht="12">
      <c r="A205" s="38"/>
      <c r="B205" s="39"/>
      <c r="C205" s="40"/>
      <c r="D205" s="225" t="s">
        <v>151</v>
      </c>
      <c r="E205" s="40"/>
      <c r="F205" s="226" t="s">
        <v>1014</v>
      </c>
      <c r="G205" s="40"/>
      <c r="H205" s="40"/>
      <c r="I205" s="227"/>
      <c r="J205" s="40"/>
      <c r="K205" s="40"/>
      <c r="L205" s="44"/>
      <c r="M205" s="228"/>
      <c r="N205" s="229"/>
      <c r="O205" s="84"/>
      <c r="P205" s="84"/>
      <c r="Q205" s="84"/>
      <c r="R205" s="84"/>
      <c r="S205" s="84"/>
      <c r="T205" s="85"/>
      <c r="U205" s="38"/>
      <c r="V205" s="38"/>
      <c r="W205" s="38"/>
      <c r="X205" s="38"/>
      <c r="Y205" s="38"/>
      <c r="Z205" s="38"/>
      <c r="AA205" s="38"/>
      <c r="AB205" s="38"/>
      <c r="AC205" s="38"/>
      <c r="AD205" s="38"/>
      <c r="AE205" s="38"/>
      <c r="AT205" s="17" t="s">
        <v>151</v>
      </c>
      <c r="AU205" s="17" t="s">
        <v>78</v>
      </c>
    </row>
    <row r="206" spans="1:47" s="2" customFormat="1" ht="12">
      <c r="A206" s="38"/>
      <c r="B206" s="39"/>
      <c r="C206" s="40"/>
      <c r="D206" s="225" t="s">
        <v>153</v>
      </c>
      <c r="E206" s="40"/>
      <c r="F206" s="230" t="s">
        <v>206</v>
      </c>
      <c r="G206" s="40"/>
      <c r="H206" s="40"/>
      <c r="I206" s="227"/>
      <c r="J206" s="40"/>
      <c r="K206" s="40"/>
      <c r="L206" s="44"/>
      <c r="M206" s="228"/>
      <c r="N206" s="229"/>
      <c r="O206" s="84"/>
      <c r="P206" s="84"/>
      <c r="Q206" s="84"/>
      <c r="R206" s="84"/>
      <c r="S206" s="84"/>
      <c r="T206" s="85"/>
      <c r="U206" s="38"/>
      <c r="V206" s="38"/>
      <c r="W206" s="38"/>
      <c r="X206" s="38"/>
      <c r="Y206" s="38"/>
      <c r="Z206" s="38"/>
      <c r="AA206" s="38"/>
      <c r="AB206" s="38"/>
      <c r="AC206" s="38"/>
      <c r="AD206" s="38"/>
      <c r="AE206" s="38"/>
      <c r="AT206" s="17" t="s">
        <v>153</v>
      </c>
      <c r="AU206" s="17" t="s">
        <v>78</v>
      </c>
    </row>
    <row r="207" spans="1:65" s="2" customFormat="1" ht="24.15" customHeight="1">
      <c r="A207" s="38"/>
      <c r="B207" s="39"/>
      <c r="C207" s="212" t="s">
        <v>372</v>
      </c>
      <c r="D207" s="212" t="s">
        <v>144</v>
      </c>
      <c r="E207" s="213" t="s">
        <v>926</v>
      </c>
      <c r="F207" s="214" t="s">
        <v>927</v>
      </c>
      <c r="G207" s="215" t="s">
        <v>157</v>
      </c>
      <c r="H207" s="216">
        <v>2</v>
      </c>
      <c r="I207" s="217"/>
      <c r="J207" s="218">
        <f>ROUND(I207*H207,2)</f>
        <v>0</v>
      </c>
      <c r="K207" s="214" t="s">
        <v>148</v>
      </c>
      <c r="L207" s="44"/>
      <c r="M207" s="219" t="s">
        <v>19</v>
      </c>
      <c r="N207" s="220" t="s">
        <v>42</v>
      </c>
      <c r="O207" s="84"/>
      <c r="P207" s="221">
        <f>O207*H207</f>
        <v>0</v>
      </c>
      <c r="Q207" s="221">
        <v>0</v>
      </c>
      <c r="R207" s="221">
        <f>Q207*H207</f>
        <v>0</v>
      </c>
      <c r="S207" s="221">
        <v>0</v>
      </c>
      <c r="T207" s="222">
        <f>S207*H207</f>
        <v>0</v>
      </c>
      <c r="U207" s="38"/>
      <c r="V207" s="38"/>
      <c r="W207" s="38"/>
      <c r="X207" s="38"/>
      <c r="Y207" s="38"/>
      <c r="Z207" s="38"/>
      <c r="AA207" s="38"/>
      <c r="AB207" s="38"/>
      <c r="AC207" s="38"/>
      <c r="AD207" s="38"/>
      <c r="AE207" s="38"/>
      <c r="AR207" s="223" t="s">
        <v>149</v>
      </c>
      <c r="AT207" s="223" t="s">
        <v>144</v>
      </c>
      <c r="AU207" s="223" t="s">
        <v>78</v>
      </c>
      <c r="AY207" s="17" t="s">
        <v>142</v>
      </c>
      <c r="BE207" s="224">
        <f>IF(N207="základní",J207,0)</f>
        <v>0</v>
      </c>
      <c r="BF207" s="224">
        <f>IF(N207="snížená",J207,0)</f>
        <v>0</v>
      </c>
      <c r="BG207" s="224">
        <f>IF(N207="zákl. přenesená",J207,0)</f>
        <v>0</v>
      </c>
      <c r="BH207" s="224">
        <f>IF(N207="sníž. přenesená",J207,0)</f>
        <v>0</v>
      </c>
      <c r="BI207" s="224">
        <f>IF(N207="nulová",J207,0)</f>
        <v>0</v>
      </c>
      <c r="BJ207" s="17" t="s">
        <v>78</v>
      </c>
      <c r="BK207" s="224">
        <f>ROUND(I207*H207,2)</f>
        <v>0</v>
      </c>
      <c r="BL207" s="17" t="s">
        <v>149</v>
      </c>
      <c r="BM207" s="223" t="s">
        <v>1015</v>
      </c>
    </row>
    <row r="208" spans="1:47" s="2" customFormat="1" ht="12">
      <c r="A208" s="38"/>
      <c r="B208" s="39"/>
      <c r="C208" s="40"/>
      <c r="D208" s="225" t="s">
        <v>151</v>
      </c>
      <c r="E208" s="40"/>
      <c r="F208" s="226" t="s">
        <v>929</v>
      </c>
      <c r="G208" s="40"/>
      <c r="H208" s="40"/>
      <c r="I208" s="227"/>
      <c r="J208" s="40"/>
      <c r="K208" s="40"/>
      <c r="L208" s="44"/>
      <c r="M208" s="228"/>
      <c r="N208" s="229"/>
      <c r="O208" s="84"/>
      <c r="P208" s="84"/>
      <c r="Q208" s="84"/>
      <c r="R208" s="84"/>
      <c r="S208" s="84"/>
      <c r="T208" s="85"/>
      <c r="U208" s="38"/>
      <c r="V208" s="38"/>
      <c r="W208" s="38"/>
      <c r="X208" s="38"/>
      <c r="Y208" s="38"/>
      <c r="Z208" s="38"/>
      <c r="AA208" s="38"/>
      <c r="AB208" s="38"/>
      <c r="AC208" s="38"/>
      <c r="AD208" s="38"/>
      <c r="AE208" s="38"/>
      <c r="AT208" s="17" t="s">
        <v>151</v>
      </c>
      <c r="AU208" s="17" t="s">
        <v>78</v>
      </c>
    </row>
    <row r="209" spans="1:47" s="2" customFormat="1" ht="12">
      <c r="A209" s="38"/>
      <c r="B209" s="39"/>
      <c r="C209" s="40"/>
      <c r="D209" s="225" t="s">
        <v>153</v>
      </c>
      <c r="E209" s="40"/>
      <c r="F209" s="230" t="s">
        <v>206</v>
      </c>
      <c r="G209" s="40"/>
      <c r="H209" s="40"/>
      <c r="I209" s="227"/>
      <c r="J209" s="40"/>
      <c r="K209" s="40"/>
      <c r="L209" s="44"/>
      <c r="M209" s="228"/>
      <c r="N209" s="229"/>
      <c r="O209" s="84"/>
      <c r="P209" s="84"/>
      <c r="Q209" s="84"/>
      <c r="R209" s="84"/>
      <c r="S209" s="84"/>
      <c r="T209" s="85"/>
      <c r="U209" s="38"/>
      <c r="V209" s="38"/>
      <c r="W209" s="38"/>
      <c r="X209" s="38"/>
      <c r="Y209" s="38"/>
      <c r="Z209" s="38"/>
      <c r="AA209" s="38"/>
      <c r="AB209" s="38"/>
      <c r="AC209" s="38"/>
      <c r="AD209" s="38"/>
      <c r="AE209" s="38"/>
      <c r="AT209" s="17" t="s">
        <v>153</v>
      </c>
      <c r="AU209" s="17" t="s">
        <v>78</v>
      </c>
    </row>
    <row r="210" spans="1:65" s="2" customFormat="1" ht="14.4" customHeight="1">
      <c r="A210" s="38"/>
      <c r="B210" s="39"/>
      <c r="C210" s="212" t="s">
        <v>376</v>
      </c>
      <c r="D210" s="212" t="s">
        <v>144</v>
      </c>
      <c r="E210" s="213" t="s">
        <v>213</v>
      </c>
      <c r="F210" s="214" t="s">
        <v>214</v>
      </c>
      <c r="G210" s="215" t="s">
        <v>157</v>
      </c>
      <c r="H210" s="216">
        <v>75</v>
      </c>
      <c r="I210" s="217"/>
      <c r="J210" s="218">
        <f>ROUND(I210*H210,2)</f>
        <v>0</v>
      </c>
      <c r="K210" s="214" t="s">
        <v>148</v>
      </c>
      <c r="L210" s="44"/>
      <c r="M210" s="219" t="s">
        <v>19</v>
      </c>
      <c r="N210" s="220" t="s">
        <v>42</v>
      </c>
      <c r="O210" s="84"/>
      <c r="P210" s="221">
        <f>O210*H210</f>
        <v>0</v>
      </c>
      <c r="Q210" s="221">
        <v>0</v>
      </c>
      <c r="R210" s="221">
        <f>Q210*H210</f>
        <v>0</v>
      </c>
      <c r="S210" s="221">
        <v>0</v>
      </c>
      <c r="T210" s="222">
        <f>S210*H210</f>
        <v>0</v>
      </c>
      <c r="U210" s="38"/>
      <c r="V210" s="38"/>
      <c r="W210" s="38"/>
      <c r="X210" s="38"/>
      <c r="Y210" s="38"/>
      <c r="Z210" s="38"/>
      <c r="AA210" s="38"/>
      <c r="AB210" s="38"/>
      <c r="AC210" s="38"/>
      <c r="AD210" s="38"/>
      <c r="AE210" s="38"/>
      <c r="AR210" s="223" t="s">
        <v>149</v>
      </c>
      <c r="AT210" s="223" t="s">
        <v>144</v>
      </c>
      <c r="AU210" s="223" t="s">
        <v>78</v>
      </c>
      <c r="AY210" s="17" t="s">
        <v>142</v>
      </c>
      <c r="BE210" s="224">
        <f>IF(N210="základní",J210,0)</f>
        <v>0</v>
      </c>
      <c r="BF210" s="224">
        <f>IF(N210="snížená",J210,0)</f>
        <v>0</v>
      </c>
      <c r="BG210" s="224">
        <f>IF(N210="zákl. přenesená",J210,0)</f>
        <v>0</v>
      </c>
      <c r="BH210" s="224">
        <f>IF(N210="sníž. přenesená",J210,0)</f>
        <v>0</v>
      </c>
      <c r="BI210" s="224">
        <f>IF(N210="nulová",J210,0)</f>
        <v>0</v>
      </c>
      <c r="BJ210" s="17" t="s">
        <v>78</v>
      </c>
      <c r="BK210" s="224">
        <f>ROUND(I210*H210,2)</f>
        <v>0</v>
      </c>
      <c r="BL210" s="17" t="s">
        <v>149</v>
      </c>
      <c r="BM210" s="223" t="s">
        <v>1016</v>
      </c>
    </row>
    <row r="211" spans="1:47" s="2" customFormat="1" ht="12">
      <c r="A211" s="38"/>
      <c r="B211" s="39"/>
      <c r="C211" s="40"/>
      <c r="D211" s="225" t="s">
        <v>151</v>
      </c>
      <c r="E211" s="40"/>
      <c r="F211" s="226" t="s">
        <v>216</v>
      </c>
      <c r="G211" s="40"/>
      <c r="H211" s="40"/>
      <c r="I211" s="227"/>
      <c r="J211" s="40"/>
      <c r="K211" s="40"/>
      <c r="L211" s="44"/>
      <c r="M211" s="228"/>
      <c r="N211" s="229"/>
      <c r="O211" s="84"/>
      <c r="P211" s="84"/>
      <c r="Q211" s="84"/>
      <c r="R211" s="84"/>
      <c r="S211" s="84"/>
      <c r="T211" s="85"/>
      <c r="U211" s="38"/>
      <c r="V211" s="38"/>
      <c r="W211" s="38"/>
      <c r="X211" s="38"/>
      <c r="Y211" s="38"/>
      <c r="Z211" s="38"/>
      <c r="AA211" s="38"/>
      <c r="AB211" s="38"/>
      <c r="AC211" s="38"/>
      <c r="AD211" s="38"/>
      <c r="AE211" s="38"/>
      <c r="AT211" s="17" t="s">
        <v>151</v>
      </c>
      <c r="AU211" s="17" t="s">
        <v>78</v>
      </c>
    </row>
    <row r="212" spans="1:47" s="2" customFormat="1" ht="12">
      <c r="A212" s="38"/>
      <c r="B212" s="39"/>
      <c r="C212" s="40"/>
      <c r="D212" s="225" t="s">
        <v>153</v>
      </c>
      <c r="E212" s="40"/>
      <c r="F212" s="230" t="s">
        <v>206</v>
      </c>
      <c r="G212" s="40"/>
      <c r="H212" s="40"/>
      <c r="I212" s="227"/>
      <c r="J212" s="40"/>
      <c r="K212" s="40"/>
      <c r="L212" s="44"/>
      <c r="M212" s="228"/>
      <c r="N212" s="229"/>
      <c r="O212" s="84"/>
      <c r="P212" s="84"/>
      <c r="Q212" s="84"/>
      <c r="R212" s="84"/>
      <c r="S212" s="84"/>
      <c r="T212" s="85"/>
      <c r="U212" s="38"/>
      <c r="V212" s="38"/>
      <c r="W212" s="38"/>
      <c r="X212" s="38"/>
      <c r="Y212" s="38"/>
      <c r="Z212" s="38"/>
      <c r="AA212" s="38"/>
      <c r="AB212" s="38"/>
      <c r="AC212" s="38"/>
      <c r="AD212" s="38"/>
      <c r="AE212" s="38"/>
      <c r="AT212" s="17" t="s">
        <v>153</v>
      </c>
      <c r="AU212" s="17" t="s">
        <v>78</v>
      </c>
    </row>
    <row r="213" spans="1:65" s="2" customFormat="1" ht="14.4" customHeight="1">
      <c r="A213" s="38"/>
      <c r="B213" s="39"/>
      <c r="C213" s="212" t="s">
        <v>381</v>
      </c>
      <c r="D213" s="212" t="s">
        <v>144</v>
      </c>
      <c r="E213" s="213" t="s">
        <v>1017</v>
      </c>
      <c r="F213" s="214" t="s">
        <v>1018</v>
      </c>
      <c r="G213" s="215" t="s">
        <v>157</v>
      </c>
      <c r="H213" s="216">
        <v>17</v>
      </c>
      <c r="I213" s="217"/>
      <c r="J213" s="218">
        <f>ROUND(I213*H213,2)</f>
        <v>0</v>
      </c>
      <c r="K213" s="214" t="s">
        <v>148</v>
      </c>
      <c r="L213" s="44"/>
      <c r="M213" s="219" t="s">
        <v>19</v>
      </c>
      <c r="N213" s="220" t="s">
        <v>42</v>
      </c>
      <c r="O213" s="84"/>
      <c r="P213" s="221">
        <f>O213*H213</f>
        <v>0</v>
      </c>
      <c r="Q213" s="221">
        <v>0</v>
      </c>
      <c r="R213" s="221">
        <f>Q213*H213</f>
        <v>0</v>
      </c>
      <c r="S213" s="221">
        <v>0</v>
      </c>
      <c r="T213" s="222">
        <f>S213*H213</f>
        <v>0</v>
      </c>
      <c r="U213" s="38"/>
      <c r="V213" s="38"/>
      <c r="W213" s="38"/>
      <c r="X213" s="38"/>
      <c r="Y213" s="38"/>
      <c r="Z213" s="38"/>
      <c r="AA213" s="38"/>
      <c r="AB213" s="38"/>
      <c r="AC213" s="38"/>
      <c r="AD213" s="38"/>
      <c r="AE213" s="38"/>
      <c r="AR213" s="223" t="s">
        <v>149</v>
      </c>
      <c r="AT213" s="223" t="s">
        <v>144</v>
      </c>
      <c r="AU213" s="223" t="s">
        <v>78</v>
      </c>
      <c r="AY213" s="17" t="s">
        <v>142</v>
      </c>
      <c r="BE213" s="224">
        <f>IF(N213="základní",J213,0)</f>
        <v>0</v>
      </c>
      <c r="BF213" s="224">
        <f>IF(N213="snížená",J213,0)</f>
        <v>0</v>
      </c>
      <c r="BG213" s="224">
        <f>IF(N213="zákl. přenesená",J213,0)</f>
        <v>0</v>
      </c>
      <c r="BH213" s="224">
        <f>IF(N213="sníž. přenesená",J213,0)</f>
        <v>0</v>
      </c>
      <c r="BI213" s="224">
        <f>IF(N213="nulová",J213,0)</f>
        <v>0</v>
      </c>
      <c r="BJ213" s="17" t="s">
        <v>78</v>
      </c>
      <c r="BK213" s="224">
        <f>ROUND(I213*H213,2)</f>
        <v>0</v>
      </c>
      <c r="BL213" s="17" t="s">
        <v>149</v>
      </c>
      <c r="BM213" s="223" t="s">
        <v>1019</v>
      </c>
    </row>
    <row r="214" spans="1:47" s="2" customFormat="1" ht="12">
      <c r="A214" s="38"/>
      <c r="B214" s="39"/>
      <c r="C214" s="40"/>
      <c r="D214" s="225" t="s">
        <v>151</v>
      </c>
      <c r="E214" s="40"/>
      <c r="F214" s="226" t="s">
        <v>1020</v>
      </c>
      <c r="G214" s="40"/>
      <c r="H214" s="40"/>
      <c r="I214" s="227"/>
      <c r="J214" s="40"/>
      <c r="K214" s="40"/>
      <c r="L214" s="44"/>
      <c r="M214" s="228"/>
      <c r="N214" s="229"/>
      <c r="O214" s="84"/>
      <c r="P214" s="84"/>
      <c r="Q214" s="84"/>
      <c r="R214" s="84"/>
      <c r="S214" s="84"/>
      <c r="T214" s="85"/>
      <c r="U214" s="38"/>
      <c r="V214" s="38"/>
      <c r="W214" s="38"/>
      <c r="X214" s="38"/>
      <c r="Y214" s="38"/>
      <c r="Z214" s="38"/>
      <c r="AA214" s="38"/>
      <c r="AB214" s="38"/>
      <c r="AC214" s="38"/>
      <c r="AD214" s="38"/>
      <c r="AE214" s="38"/>
      <c r="AT214" s="17" t="s">
        <v>151</v>
      </c>
      <c r="AU214" s="17" t="s">
        <v>78</v>
      </c>
    </row>
    <row r="215" spans="1:47" s="2" customFormat="1" ht="12">
      <c r="A215" s="38"/>
      <c r="B215" s="39"/>
      <c r="C215" s="40"/>
      <c r="D215" s="225" t="s">
        <v>153</v>
      </c>
      <c r="E215" s="40"/>
      <c r="F215" s="230" t="s">
        <v>206</v>
      </c>
      <c r="G215" s="40"/>
      <c r="H215" s="40"/>
      <c r="I215" s="227"/>
      <c r="J215" s="40"/>
      <c r="K215" s="40"/>
      <c r="L215" s="44"/>
      <c r="M215" s="228"/>
      <c r="N215" s="229"/>
      <c r="O215" s="84"/>
      <c r="P215" s="84"/>
      <c r="Q215" s="84"/>
      <c r="R215" s="84"/>
      <c r="S215" s="84"/>
      <c r="T215" s="85"/>
      <c r="U215" s="38"/>
      <c r="V215" s="38"/>
      <c r="W215" s="38"/>
      <c r="X215" s="38"/>
      <c r="Y215" s="38"/>
      <c r="Z215" s="38"/>
      <c r="AA215" s="38"/>
      <c r="AB215" s="38"/>
      <c r="AC215" s="38"/>
      <c r="AD215" s="38"/>
      <c r="AE215" s="38"/>
      <c r="AT215" s="17" t="s">
        <v>153</v>
      </c>
      <c r="AU215" s="17" t="s">
        <v>78</v>
      </c>
    </row>
    <row r="216" spans="1:65" s="2" customFormat="1" ht="24.15" customHeight="1">
      <c r="A216" s="38"/>
      <c r="B216" s="39"/>
      <c r="C216" s="212" t="s">
        <v>385</v>
      </c>
      <c r="D216" s="212" t="s">
        <v>144</v>
      </c>
      <c r="E216" s="213" t="s">
        <v>1021</v>
      </c>
      <c r="F216" s="214" t="s">
        <v>1022</v>
      </c>
      <c r="G216" s="215" t="s">
        <v>181</v>
      </c>
      <c r="H216" s="216">
        <v>6840</v>
      </c>
      <c r="I216" s="217"/>
      <c r="J216" s="218">
        <f>ROUND(I216*H216,2)</f>
        <v>0</v>
      </c>
      <c r="K216" s="214" t="s">
        <v>148</v>
      </c>
      <c r="L216" s="44"/>
      <c r="M216" s="219" t="s">
        <v>19</v>
      </c>
      <c r="N216" s="220" t="s">
        <v>42</v>
      </c>
      <c r="O216" s="84"/>
      <c r="P216" s="221">
        <f>O216*H216</f>
        <v>0</v>
      </c>
      <c r="Q216" s="221">
        <v>0</v>
      </c>
      <c r="R216" s="221">
        <f>Q216*H216</f>
        <v>0</v>
      </c>
      <c r="S216" s="221">
        <v>0</v>
      </c>
      <c r="T216" s="222">
        <f>S216*H216</f>
        <v>0</v>
      </c>
      <c r="U216" s="38"/>
      <c r="V216" s="38"/>
      <c r="W216" s="38"/>
      <c r="X216" s="38"/>
      <c r="Y216" s="38"/>
      <c r="Z216" s="38"/>
      <c r="AA216" s="38"/>
      <c r="AB216" s="38"/>
      <c r="AC216" s="38"/>
      <c r="AD216" s="38"/>
      <c r="AE216" s="38"/>
      <c r="AR216" s="223" t="s">
        <v>149</v>
      </c>
      <c r="AT216" s="223" t="s">
        <v>144</v>
      </c>
      <c r="AU216" s="223" t="s">
        <v>78</v>
      </c>
      <c r="AY216" s="17" t="s">
        <v>142</v>
      </c>
      <c r="BE216" s="224">
        <f>IF(N216="základní",J216,0)</f>
        <v>0</v>
      </c>
      <c r="BF216" s="224">
        <f>IF(N216="snížená",J216,0)</f>
        <v>0</v>
      </c>
      <c r="BG216" s="224">
        <f>IF(N216="zákl. přenesená",J216,0)</f>
        <v>0</v>
      </c>
      <c r="BH216" s="224">
        <f>IF(N216="sníž. přenesená",J216,0)</f>
        <v>0</v>
      </c>
      <c r="BI216" s="224">
        <f>IF(N216="nulová",J216,0)</f>
        <v>0</v>
      </c>
      <c r="BJ216" s="17" t="s">
        <v>78</v>
      </c>
      <c r="BK216" s="224">
        <f>ROUND(I216*H216,2)</f>
        <v>0</v>
      </c>
      <c r="BL216" s="17" t="s">
        <v>149</v>
      </c>
      <c r="BM216" s="223" t="s">
        <v>1023</v>
      </c>
    </row>
    <row r="217" spans="1:47" s="2" customFormat="1" ht="12">
      <c r="A217" s="38"/>
      <c r="B217" s="39"/>
      <c r="C217" s="40"/>
      <c r="D217" s="225" t="s">
        <v>151</v>
      </c>
      <c r="E217" s="40"/>
      <c r="F217" s="226" t="s">
        <v>1024</v>
      </c>
      <c r="G217" s="40"/>
      <c r="H217" s="40"/>
      <c r="I217" s="227"/>
      <c r="J217" s="40"/>
      <c r="K217" s="40"/>
      <c r="L217" s="44"/>
      <c r="M217" s="228"/>
      <c r="N217" s="229"/>
      <c r="O217" s="84"/>
      <c r="P217" s="84"/>
      <c r="Q217" s="84"/>
      <c r="R217" s="84"/>
      <c r="S217" s="84"/>
      <c r="T217" s="85"/>
      <c r="U217" s="38"/>
      <c r="V217" s="38"/>
      <c r="W217" s="38"/>
      <c r="X217" s="38"/>
      <c r="Y217" s="38"/>
      <c r="Z217" s="38"/>
      <c r="AA217" s="38"/>
      <c r="AB217" s="38"/>
      <c r="AC217" s="38"/>
      <c r="AD217" s="38"/>
      <c r="AE217" s="38"/>
      <c r="AT217" s="17" t="s">
        <v>151</v>
      </c>
      <c r="AU217" s="17" t="s">
        <v>78</v>
      </c>
    </row>
    <row r="218" spans="1:47" s="2" customFormat="1" ht="12">
      <c r="A218" s="38"/>
      <c r="B218" s="39"/>
      <c r="C218" s="40"/>
      <c r="D218" s="225" t="s">
        <v>153</v>
      </c>
      <c r="E218" s="40"/>
      <c r="F218" s="230" t="s">
        <v>238</v>
      </c>
      <c r="G218" s="40"/>
      <c r="H218" s="40"/>
      <c r="I218" s="227"/>
      <c r="J218" s="40"/>
      <c r="K218" s="40"/>
      <c r="L218" s="44"/>
      <c r="M218" s="228"/>
      <c r="N218" s="229"/>
      <c r="O218" s="84"/>
      <c r="P218" s="84"/>
      <c r="Q218" s="84"/>
      <c r="R218" s="84"/>
      <c r="S218" s="84"/>
      <c r="T218" s="85"/>
      <c r="U218" s="38"/>
      <c r="V218" s="38"/>
      <c r="W218" s="38"/>
      <c r="X218" s="38"/>
      <c r="Y218" s="38"/>
      <c r="Z218" s="38"/>
      <c r="AA218" s="38"/>
      <c r="AB218" s="38"/>
      <c r="AC218" s="38"/>
      <c r="AD218" s="38"/>
      <c r="AE218" s="38"/>
      <c r="AT218" s="17" t="s">
        <v>153</v>
      </c>
      <c r="AU218" s="17" t="s">
        <v>78</v>
      </c>
    </row>
    <row r="219" spans="1:51" s="13" customFormat="1" ht="12">
      <c r="A219" s="13"/>
      <c r="B219" s="231"/>
      <c r="C219" s="232"/>
      <c r="D219" s="225" t="s">
        <v>172</v>
      </c>
      <c r="E219" s="233" t="s">
        <v>19</v>
      </c>
      <c r="F219" s="234" t="s">
        <v>1025</v>
      </c>
      <c r="G219" s="232"/>
      <c r="H219" s="235">
        <v>6840</v>
      </c>
      <c r="I219" s="236"/>
      <c r="J219" s="232"/>
      <c r="K219" s="232"/>
      <c r="L219" s="237"/>
      <c r="M219" s="238"/>
      <c r="N219" s="239"/>
      <c r="O219" s="239"/>
      <c r="P219" s="239"/>
      <c r="Q219" s="239"/>
      <c r="R219" s="239"/>
      <c r="S219" s="239"/>
      <c r="T219" s="240"/>
      <c r="U219" s="13"/>
      <c r="V219" s="13"/>
      <c r="W219" s="13"/>
      <c r="X219" s="13"/>
      <c r="Y219" s="13"/>
      <c r="Z219" s="13"/>
      <c r="AA219" s="13"/>
      <c r="AB219" s="13"/>
      <c r="AC219" s="13"/>
      <c r="AD219" s="13"/>
      <c r="AE219" s="13"/>
      <c r="AT219" s="241" t="s">
        <v>172</v>
      </c>
      <c r="AU219" s="241" t="s">
        <v>78</v>
      </c>
      <c r="AV219" s="13" t="s">
        <v>80</v>
      </c>
      <c r="AW219" s="13" t="s">
        <v>33</v>
      </c>
      <c r="AX219" s="13" t="s">
        <v>78</v>
      </c>
      <c r="AY219" s="241" t="s">
        <v>142</v>
      </c>
    </row>
    <row r="220" spans="1:65" s="2" customFormat="1" ht="24.15" customHeight="1">
      <c r="A220" s="38"/>
      <c r="B220" s="39"/>
      <c r="C220" s="212" t="s">
        <v>389</v>
      </c>
      <c r="D220" s="212" t="s">
        <v>144</v>
      </c>
      <c r="E220" s="213" t="s">
        <v>1026</v>
      </c>
      <c r="F220" s="214" t="s">
        <v>1027</v>
      </c>
      <c r="G220" s="215" t="s">
        <v>181</v>
      </c>
      <c r="H220" s="216">
        <v>6840</v>
      </c>
      <c r="I220" s="217"/>
      <c r="J220" s="218">
        <f>ROUND(I220*H220,2)</f>
        <v>0</v>
      </c>
      <c r="K220" s="214" t="s">
        <v>148</v>
      </c>
      <c r="L220" s="44"/>
      <c r="M220" s="219" t="s">
        <v>19</v>
      </c>
      <c r="N220" s="220" t="s">
        <v>42</v>
      </c>
      <c r="O220" s="84"/>
      <c r="P220" s="221">
        <f>O220*H220</f>
        <v>0</v>
      </c>
      <c r="Q220" s="221">
        <v>0</v>
      </c>
      <c r="R220" s="221">
        <f>Q220*H220</f>
        <v>0</v>
      </c>
      <c r="S220" s="221">
        <v>0</v>
      </c>
      <c r="T220" s="222">
        <f>S220*H220</f>
        <v>0</v>
      </c>
      <c r="U220" s="38"/>
      <c r="V220" s="38"/>
      <c r="W220" s="38"/>
      <c r="X220" s="38"/>
      <c r="Y220" s="38"/>
      <c r="Z220" s="38"/>
      <c r="AA220" s="38"/>
      <c r="AB220" s="38"/>
      <c r="AC220" s="38"/>
      <c r="AD220" s="38"/>
      <c r="AE220" s="38"/>
      <c r="AR220" s="223" t="s">
        <v>149</v>
      </c>
      <c r="AT220" s="223" t="s">
        <v>144</v>
      </c>
      <c r="AU220" s="223" t="s">
        <v>78</v>
      </c>
      <c r="AY220" s="17" t="s">
        <v>142</v>
      </c>
      <c r="BE220" s="224">
        <f>IF(N220="základní",J220,0)</f>
        <v>0</v>
      </c>
      <c r="BF220" s="224">
        <f>IF(N220="snížená",J220,0)</f>
        <v>0</v>
      </c>
      <c r="BG220" s="224">
        <f>IF(N220="zákl. přenesená",J220,0)</f>
        <v>0</v>
      </c>
      <c r="BH220" s="224">
        <f>IF(N220="sníž. přenesená",J220,0)</f>
        <v>0</v>
      </c>
      <c r="BI220" s="224">
        <f>IF(N220="nulová",J220,0)</f>
        <v>0</v>
      </c>
      <c r="BJ220" s="17" t="s">
        <v>78</v>
      </c>
      <c r="BK220" s="224">
        <f>ROUND(I220*H220,2)</f>
        <v>0</v>
      </c>
      <c r="BL220" s="17" t="s">
        <v>149</v>
      </c>
      <c r="BM220" s="223" t="s">
        <v>1028</v>
      </c>
    </row>
    <row r="221" spans="1:47" s="2" customFormat="1" ht="12">
      <c r="A221" s="38"/>
      <c r="B221" s="39"/>
      <c r="C221" s="40"/>
      <c r="D221" s="225" t="s">
        <v>151</v>
      </c>
      <c r="E221" s="40"/>
      <c r="F221" s="226" t="s">
        <v>1029</v>
      </c>
      <c r="G221" s="40"/>
      <c r="H221" s="40"/>
      <c r="I221" s="227"/>
      <c r="J221" s="40"/>
      <c r="K221" s="40"/>
      <c r="L221" s="44"/>
      <c r="M221" s="228"/>
      <c r="N221" s="229"/>
      <c r="O221" s="84"/>
      <c r="P221" s="84"/>
      <c r="Q221" s="84"/>
      <c r="R221" s="84"/>
      <c r="S221" s="84"/>
      <c r="T221" s="85"/>
      <c r="U221" s="38"/>
      <c r="V221" s="38"/>
      <c r="W221" s="38"/>
      <c r="X221" s="38"/>
      <c r="Y221" s="38"/>
      <c r="Z221" s="38"/>
      <c r="AA221" s="38"/>
      <c r="AB221" s="38"/>
      <c r="AC221" s="38"/>
      <c r="AD221" s="38"/>
      <c r="AE221" s="38"/>
      <c r="AT221" s="17" t="s">
        <v>151</v>
      </c>
      <c r="AU221" s="17" t="s">
        <v>78</v>
      </c>
    </row>
    <row r="222" spans="1:47" s="2" customFormat="1" ht="12">
      <c r="A222" s="38"/>
      <c r="B222" s="39"/>
      <c r="C222" s="40"/>
      <c r="D222" s="225" t="s">
        <v>153</v>
      </c>
      <c r="E222" s="40"/>
      <c r="F222" s="230" t="s">
        <v>1030</v>
      </c>
      <c r="G222" s="40"/>
      <c r="H222" s="40"/>
      <c r="I222" s="227"/>
      <c r="J222" s="40"/>
      <c r="K222" s="40"/>
      <c r="L222" s="44"/>
      <c r="M222" s="228"/>
      <c r="N222" s="229"/>
      <c r="O222" s="84"/>
      <c r="P222" s="84"/>
      <c r="Q222" s="84"/>
      <c r="R222" s="84"/>
      <c r="S222" s="84"/>
      <c r="T222" s="85"/>
      <c r="U222" s="38"/>
      <c r="V222" s="38"/>
      <c r="W222" s="38"/>
      <c r="X222" s="38"/>
      <c r="Y222" s="38"/>
      <c r="Z222" s="38"/>
      <c r="AA222" s="38"/>
      <c r="AB222" s="38"/>
      <c r="AC222" s="38"/>
      <c r="AD222" s="38"/>
      <c r="AE222" s="38"/>
      <c r="AT222" s="17" t="s">
        <v>153</v>
      </c>
      <c r="AU222" s="17" t="s">
        <v>78</v>
      </c>
    </row>
    <row r="223" spans="1:51" s="13" customFormat="1" ht="12">
      <c r="A223" s="13"/>
      <c r="B223" s="231"/>
      <c r="C223" s="232"/>
      <c r="D223" s="225" t="s">
        <v>172</v>
      </c>
      <c r="E223" s="233" t="s">
        <v>19</v>
      </c>
      <c r="F223" s="234" t="s">
        <v>1031</v>
      </c>
      <c r="G223" s="232"/>
      <c r="H223" s="235">
        <v>2640</v>
      </c>
      <c r="I223" s="236"/>
      <c r="J223" s="232"/>
      <c r="K223" s="232"/>
      <c r="L223" s="237"/>
      <c r="M223" s="238"/>
      <c r="N223" s="239"/>
      <c r="O223" s="239"/>
      <c r="P223" s="239"/>
      <c r="Q223" s="239"/>
      <c r="R223" s="239"/>
      <c r="S223" s="239"/>
      <c r="T223" s="240"/>
      <c r="U223" s="13"/>
      <c r="V223" s="13"/>
      <c r="W223" s="13"/>
      <c r="X223" s="13"/>
      <c r="Y223" s="13"/>
      <c r="Z223" s="13"/>
      <c r="AA223" s="13"/>
      <c r="AB223" s="13"/>
      <c r="AC223" s="13"/>
      <c r="AD223" s="13"/>
      <c r="AE223" s="13"/>
      <c r="AT223" s="241" t="s">
        <v>172</v>
      </c>
      <c r="AU223" s="241" t="s">
        <v>78</v>
      </c>
      <c r="AV223" s="13" t="s">
        <v>80</v>
      </c>
      <c r="AW223" s="13" t="s">
        <v>33</v>
      </c>
      <c r="AX223" s="13" t="s">
        <v>71</v>
      </c>
      <c r="AY223" s="241" t="s">
        <v>142</v>
      </c>
    </row>
    <row r="224" spans="1:51" s="13" customFormat="1" ht="12">
      <c r="A224" s="13"/>
      <c r="B224" s="231"/>
      <c r="C224" s="232"/>
      <c r="D224" s="225" t="s">
        <v>172</v>
      </c>
      <c r="E224" s="233" t="s">
        <v>19</v>
      </c>
      <c r="F224" s="234" t="s">
        <v>1032</v>
      </c>
      <c r="G224" s="232"/>
      <c r="H224" s="235">
        <v>4200</v>
      </c>
      <c r="I224" s="236"/>
      <c r="J224" s="232"/>
      <c r="K224" s="232"/>
      <c r="L224" s="237"/>
      <c r="M224" s="238"/>
      <c r="N224" s="239"/>
      <c r="O224" s="239"/>
      <c r="P224" s="239"/>
      <c r="Q224" s="239"/>
      <c r="R224" s="239"/>
      <c r="S224" s="239"/>
      <c r="T224" s="240"/>
      <c r="U224" s="13"/>
      <c r="V224" s="13"/>
      <c r="W224" s="13"/>
      <c r="X224" s="13"/>
      <c r="Y224" s="13"/>
      <c r="Z224" s="13"/>
      <c r="AA224" s="13"/>
      <c r="AB224" s="13"/>
      <c r="AC224" s="13"/>
      <c r="AD224" s="13"/>
      <c r="AE224" s="13"/>
      <c r="AT224" s="241" t="s">
        <v>172</v>
      </c>
      <c r="AU224" s="241" t="s">
        <v>78</v>
      </c>
      <c r="AV224" s="13" t="s">
        <v>80</v>
      </c>
      <c r="AW224" s="13" t="s">
        <v>33</v>
      </c>
      <c r="AX224" s="13" t="s">
        <v>71</v>
      </c>
      <c r="AY224" s="241" t="s">
        <v>142</v>
      </c>
    </row>
    <row r="225" spans="1:51" s="14" customFormat="1" ht="12">
      <c r="A225" s="14"/>
      <c r="B225" s="242"/>
      <c r="C225" s="243"/>
      <c r="D225" s="225" t="s">
        <v>172</v>
      </c>
      <c r="E225" s="244" t="s">
        <v>19</v>
      </c>
      <c r="F225" s="245" t="s">
        <v>177</v>
      </c>
      <c r="G225" s="243"/>
      <c r="H225" s="246">
        <v>6840</v>
      </c>
      <c r="I225" s="247"/>
      <c r="J225" s="243"/>
      <c r="K225" s="243"/>
      <c r="L225" s="248"/>
      <c r="M225" s="249"/>
      <c r="N225" s="250"/>
      <c r="O225" s="250"/>
      <c r="P225" s="250"/>
      <c r="Q225" s="250"/>
      <c r="R225" s="250"/>
      <c r="S225" s="250"/>
      <c r="T225" s="251"/>
      <c r="U225" s="14"/>
      <c r="V225" s="14"/>
      <c r="W225" s="14"/>
      <c r="X225" s="14"/>
      <c r="Y225" s="14"/>
      <c r="Z225" s="14"/>
      <c r="AA225" s="14"/>
      <c r="AB225" s="14"/>
      <c r="AC225" s="14"/>
      <c r="AD225" s="14"/>
      <c r="AE225" s="14"/>
      <c r="AT225" s="252" t="s">
        <v>172</v>
      </c>
      <c r="AU225" s="252" t="s">
        <v>78</v>
      </c>
      <c r="AV225" s="14" t="s">
        <v>149</v>
      </c>
      <c r="AW225" s="14" t="s">
        <v>33</v>
      </c>
      <c r="AX225" s="14" t="s">
        <v>78</v>
      </c>
      <c r="AY225" s="252" t="s">
        <v>142</v>
      </c>
    </row>
    <row r="226" spans="1:65" s="2" customFormat="1" ht="37.8" customHeight="1">
      <c r="A226" s="38"/>
      <c r="B226" s="39"/>
      <c r="C226" s="212" t="s">
        <v>395</v>
      </c>
      <c r="D226" s="212" t="s">
        <v>144</v>
      </c>
      <c r="E226" s="213" t="s">
        <v>1033</v>
      </c>
      <c r="F226" s="214" t="s">
        <v>1034</v>
      </c>
      <c r="G226" s="215" t="s">
        <v>181</v>
      </c>
      <c r="H226" s="216">
        <v>4805</v>
      </c>
      <c r="I226" s="217"/>
      <c r="J226" s="218">
        <f>ROUND(I226*H226,2)</f>
        <v>0</v>
      </c>
      <c r="K226" s="214" t="s">
        <v>148</v>
      </c>
      <c r="L226" s="44"/>
      <c r="M226" s="219" t="s">
        <v>19</v>
      </c>
      <c r="N226" s="220" t="s">
        <v>42</v>
      </c>
      <c r="O226" s="84"/>
      <c r="P226" s="221">
        <f>O226*H226</f>
        <v>0</v>
      </c>
      <c r="Q226" s="221">
        <v>0</v>
      </c>
      <c r="R226" s="221">
        <f>Q226*H226</f>
        <v>0</v>
      </c>
      <c r="S226" s="221">
        <v>0</v>
      </c>
      <c r="T226" s="222">
        <f>S226*H226</f>
        <v>0</v>
      </c>
      <c r="U226" s="38"/>
      <c r="V226" s="38"/>
      <c r="W226" s="38"/>
      <c r="X226" s="38"/>
      <c r="Y226" s="38"/>
      <c r="Z226" s="38"/>
      <c r="AA226" s="38"/>
      <c r="AB226" s="38"/>
      <c r="AC226" s="38"/>
      <c r="AD226" s="38"/>
      <c r="AE226" s="38"/>
      <c r="AR226" s="223" t="s">
        <v>149</v>
      </c>
      <c r="AT226" s="223" t="s">
        <v>144</v>
      </c>
      <c r="AU226" s="223" t="s">
        <v>78</v>
      </c>
      <c r="AY226" s="17" t="s">
        <v>142</v>
      </c>
      <c r="BE226" s="224">
        <f>IF(N226="základní",J226,0)</f>
        <v>0</v>
      </c>
      <c r="BF226" s="224">
        <f>IF(N226="snížená",J226,0)</f>
        <v>0</v>
      </c>
      <c r="BG226" s="224">
        <f>IF(N226="zákl. přenesená",J226,0)</f>
        <v>0</v>
      </c>
      <c r="BH226" s="224">
        <f>IF(N226="sníž. přenesená",J226,0)</f>
        <v>0</v>
      </c>
      <c r="BI226" s="224">
        <f>IF(N226="nulová",J226,0)</f>
        <v>0</v>
      </c>
      <c r="BJ226" s="17" t="s">
        <v>78</v>
      </c>
      <c r="BK226" s="224">
        <f>ROUND(I226*H226,2)</f>
        <v>0</v>
      </c>
      <c r="BL226" s="17" t="s">
        <v>149</v>
      </c>
      <c r="BM226" s="223" t="s">
        <v>1035</v>
      </c>
    </row>
    <row r="227" spans="1:47" s="2" customFormat="1" ht="12">
      <c r="A227" s="38"/>
      <c r="B227" s="39"/>
      <c r="C227" s="40"/>
      <c r="D227" s="225" t="s">
        <v>151</v>
      </c>
      <c r="E227" s="40"/>
      <c r="F227" s="226" t="s">
        <v>1036</v>
      </c>
      <c r="G227" s="40"/>
      <c r="H227" s="40"/>
      <c r="I227" s="227"/>
      <c r="J227" s="40"/>
      <c r="K227" s="40"/>
      <c r="L227" s="44"/>
      <c r="M227" s="228"/>
      <c r="N227" s="229"/>
      <c r="O227" s="84"/>
      <c r="P227" s="84"/>
      <c r="Q227" s="84"/>
      <c r="R227" s="84"/>
      <c r="S227" s="84"/>
      <c r="T227" s="85"/>
      <c r="U227" s="38"/>
      <c r="V227" s="38"/>
      <c r="W227" s="38"/>
      <c r="X227" s="38"/>
      <c r="Y227" s="38"/>
      <c r="Z227" s="38"/>
      <c r="AA227" s="38"/>
      <c r="AB227" s="38"/>
      <c r="AC227" s="38"/>
      <c r="AD227" s="38"/>
      <c r="AE227" s="38"/>
      <c r="AT227" s="17" t="s">
        <v>151</v>
      </c>
      <c r="AU227" s="17" t="s">
        <v>78</v>
      </c>
    </row>
    <row r="228" spans="1:47" s="2" customFormat="1" ht="12">
      <c r="A228" s="38"/>
      <c r="B228" s="39"/>
      <c r="C228" s="40"/>
      <c r="D228" s="225" t="s">
        <v>153</v>
      </c>
      <c r="E228" s="40"/>
      <c r="F228" s="230" t="s">
        <v>1037</v>
      </c>
      <c r="G228" s="40"/>
      <c r="H228" s="40"/>
      <c r="I228" s="227"/>
      <c r="J228" s="40"/>
      <c r="K228" s="40"/>
      <c r="L228" s="44"/>
      <c r="M228" s="228"/>
      <c r="N228" s="229"/>
      <c r="O228" s="84"/>
      <c r="P228" s="84"/>
      <c r="Q228" s="84"/>
      <c r="R228" s="84"/>
      <c r="S228" s="84"/>
      <c r="T228" s="85"/>
      <c r="U228" s="38"/>
      <c r="V228" s="38"/>
      <c r="W228" s="38"/>
      <c r="X228" s="38"/>
      <c r="Y228" s="38"/>
      <c r="Z228" s="38"/>
      <c r="AA228" s="38"/>
      <c r="AB228" s="38"/>
      <c r="AC228" s="38"/>
      <c r="AD228" s="38"/>
      <c r="AE228" s="38"/>
      <c r="AT228" s="17" t="s">
        <v>153</v>
      </c>
      <c r="AU228" s="17" t="s">
        <v>78</v>
      </c>
    </row>
    <row r="229" spans="1:65" s="2" customFormat="1" ht="24.15" customHeight="1">
      <c r="A229" s="38"/>
      <c r="B229" s="39"/>
      <c r="C229" s="212" t="s">
        <v>400</v>
      </c>
      <c r="D229" s="212" t="s">
        <v>144</v>
      </c>
      <c r="E229" s="213" t="s">
        <v>1038</v>
      </c>
      <c r="F229" s="214" t="s">
        <v>1039</v>
      </c>
      <c r="G229" s="215" t="s">
        <v>181</v>
      </c>
      <c r="H229" s="216">
        <v>100</v>
      </c>
      <c r="I229" s="217"/>
      <c r="J229" s="218">
        <f>ROUND(I229*H229,2)</f>
        <v>0</v>
      </c>
      <c r="K229" s="214" t="s">
        <v>148</v>
      </c>
      <c r="L229" s="44"/>
      <c r="M229" s="219" t="s">
        <v>19</v>
      </c>
      <c r="N229" s="220" t="s">
        <v>42</v>
      </c>
      <c r="O229" s="84"/>
      <c r="P229" s="221">
        <f>O229*H229</f>
        <v>0</v>
      </c>
      <c r="Q229" s="221">
        <v>0</v>
      </c>
      <c r="R229" s="221">
        <f>Q229*H229</f>
        <v>0</v>
      </c>
      <c r="S229" s="221">
        <v>0</v>
      </c>
      <c r="T229" s="222">
        <f>S229*H229</f>
        <v>0</v>
      </c>
      <c r="U229" s="38"/>
      <c r="V229" s="38"/>
      <c r="W229" s="38"/>
      <c r="X229" s="38"/>
      <c r="Y229" s="38"/>
      <c r="Z229" s="38"/>
      <c r="AA229" s="38"/>
      <c r="AB229" s="38"/>
      <c r="AC229" s="38"/>
      <c r="AD229" s="38"/>
      <c r="AE229" s="38"/>
      <c r="AR229" s="223" t="s">
        <v>149</v>
      </c>
      <c r="AT229" s="223" t="s">
        <v>144</v>
      </c>
      <c r="AU229" s="223" t="s">
        <v>78</v>
      </c>
      <c r="AY229" s="17" t="s">
        <v>142</v>
      </c>
      <c r="BE229" s="224">
        <f>IF(N229="základní",J229,0)</f>
        <v>0</v>
      </c>
      <c r="BF229" s="224">
        <f>IF(N229="snížená",J229,0)</f>
        <v>0</v>
      </c>
      <c r="BG229" s="224">
        <f>IF(N229="zákl. přenesená",J229,0)</f>
        <v>0</v>
      </c>
      <c r="BH229" s="224">
        <f>IF(N229="sníž. přenesená",J229,0)</f>
        <v>0</v>
      </c>
      <c r="BI229" s="224">
        <f>IF(N229="nulová",J229,0)</f>
        <v>0</v>
      </c>
      <c r="BJ229" s="17" t="s">
        <v>78</v>
      </c>
      <c r="BK229" s="224">
        <f>ROUND(I229*H229,2)</f>
        <v>0</v>
      </c>
      <c r="BL229" s="17" t="s">
        <v>149</v>
      </c>
      <c r="BM229" s="223" t="s">
        <v>1040</v>
      </c>
    </row>
    <row r="230" spans="1:47" s="2" customFormat="1" ht="12">
      <c r="A230" s="38"/>
      <c r="B230" s="39"/>
      <c r="C230" s="40"/>
      <c r="D230" s="225" t="s">
        <v>151</v>
      </c>
      <c r="E230" s="40"/>
      <c r="F230" s="226" t="s">
        <v>1041</v>
      </c>
      <c r="G230" s="40"/>
      <c r="H230" s="40"/>
      <c r="I230" s="227"/>
      <c r="J230" s="40"/>
      <c r="K230" s="40"/>
      <c r="L230" s="44"/>
      <c r="M230" s="228"/>
      <c r="N230" s="229"/>
      <c r="O230" s="84"/>
      <c r="P230" s="84"/>
      <c r="Q230" s="84"/>
      <c r="R230" s="84"/>
      <c r="S230" s="84"/>
      <c r="T230" s="85"/>
      <c r="U230" s="38"/>
      <c r="V230" s="38"/>
      <c r="W230" s="38"/>
      <c r="X230" s="38"/>
      <c r="Y230" s="38"/>
      <c r="Z230" s="38"/>
      <c r="AA230" s="38"/>
      <c r="AB230" s="38"/>
      <c r="AC230" s="38"/>
      <c r="AD230" s="38"/>
      <c r="AE230" s="38"/>
      <c r="AT230" s="17" t="s">
        <v>151</v>
      </c>
      <c r="AU230" s="17" t="s">
        <v>78</v>
      </c>
    </row>
    <row r="231" spans="1:47" s="2" customFormat="1" ht="12">
      <c r="A231" s="38"/>
      <c r="B231" s="39"/>
      <c r="C231" s="40"/>
      <c r="D231" s="225" t="s">
        <v>153</v>
      </c>
      <c r="E231" s="40"/>
      <c r="F231" s="230" t="s">
        <v>1042</v>
      </c>
      <c r="G231" s="40"/>
      <c r="H231" s="40"/>
      <c r="I231" s="227"/>
      <c r="J231" s="40"/>
      <c r="K231" s="40"/>
      <c r="L231" s="44"/>
      <c r="M231" s="228"/>
      <c r="N231" s="229"/>
      <c r="O231" s="84"/>
      <c r="P231" s="84"/>
      <c r="Q231" s="84"/>
      <c r="R231" s="84"/>
      <c r="S231" s="84"/>
      <c r="T231" s="85"/>
      <c r="U231" s="38"/>
      <c r="V231" s="38"/>
      <c r="W231" s="38"/>
      <c r="X231" s="38"/>
      <c r="Y231" s="38"/>
      <c r="Z231" s="38"/>
      <c r="AA231" s="38"/>
      <c r="AB231" s="38"/>
      <c r="AC231" s="38"/>
      <c r="AD231" s="38"/>
      <c r="AE231" s="38"/>
      <c r="AT231" s="17" t="s">
        <v>153</v>
      </c>
      <c r="AU231" s="17" t="s">
        <v>78</v>
      </c>
    </row>
    <row r="232" spans="1:51" s="13" customFormat="1" ht="12">
      <c r="A232" s="13"/>
      <c r="B232" s="231"/>
      <c r="C232" s="232"/>
      <c r="D232" s="225" t="s">
        <v>172</v>
      </c>
      <c r="E232" s="233" t="s">
        <v>19</v>
      </c>
      <c r="F232" s="234" t="s">
        <v>1043</v>
      </c>
      <c r="G232" s="232"/>
      <c r="H232" s="235">
        <v>100</v>
      </c>
      <c r="I232" s="236"/>
      <c r="J232" s="232"/>
      <c r="K232" s="232"/>
      <c r="L232" s="237"/>
      <c r="M232" s="238"/>
      <c r="N232" s="239"/>
      <c r="O232" s="239"/>
      <c r="P232" s="239"/>
      <c r="Q232" s="239"/>
      <c r="R232" s="239"/>
      <c r="S232" s="239"/>
      <c r="T232" s="240"/>
      <c r="U232" s="13"/>
      <c r="V232" s="13"/>
      <c r="W232" s="13"/>
      <c r="X232" s="13"/>
      <c r="Y232" s="13"/>
      <c r="Z232" s="13"/>
      <c r="AA232" s="13"/>
      <c r="AB232" s="13"/>
      <c r="AC232" s="13"/>
      <c r="AD232" s="13"/>
      <c r="AE232" s="13"/>
      <c r="AT232" s="241" t="s">
        <v>172</v>
      </c>
      <c r="AU232" s="241" t="s">
        <v>78</v>
      </c>
      <c r="AV232" s="13" t="s">
        <v>80</v>
      </c>
      <c r="AW232" s="13" t="s">
        <v>33</v>
      </c>
      <c r="AX232" s="13" t="s">
        <v>78</v>
      </c>
      <c r="AY232" s="241" t="s">
        <v>142</v>
      </c>
    </row>
    <row r="233" spans="1:65" s="2" customFormat="1" ht="24.15" customHeight="1">
      <c r="A233" s="38"/>
      <c r="B233" s="39"/>
      <c r="C233" s="212" t="s">
        <v>404</v>
      </c>
      <c r="D233" s="212" t="s">
        <v>144</v>
      </c>
      <c r="E233" s="213" t="s">
        <v>1044</v>
      </c>
      <c r="F233" s="214" t="s">
        <v>1045</v>
      </c>
      <c r="G233" s="215" t="s">
        <v>147</v>
      </c>
      <c r="H233" s="216">
        <v>4120</v>
      </c>
      <c r="I233" s="217"/>
      <c r="J233" s="218">
        <f>ROUND(I233*H233,2)</f>
        <v>0</v>
      </c>
      <c r="K233" s="214" t="s">
        <v>148</v>
      </c>
      <c r="L233" s="44"/>
      <c r="M233" s="219" t="s">
        <v>19</v>
      </c>
      <c r="N233" s="220" t="s">
        <v>42</v>
      </c>
      <c r="O233" s="84"/>
      <c r="P233" s="221">
        <f>O233*H233</f>
        <v>0</v>
      </c>
      <c r="Q233" s="221">
        <v>0</v>
      </c>
      <c r="R233" s="221">
        <f>Q233*H233</f>
        <v>0</v>
      </c>
      <c r="S233" s="221">
        <v>0</v>
      </c>
      <c r="T233" s="222">
        <f>S233*H233</f>
        <v>0</v>
      </c>
      <c r="U233" s="38"/>
      <c r="V233" s="38"/>
      <c r="W233" s="38"/>
      <c r="X233" s="38"/>
      <c r="Y233" s="38"/>
      <c r="Z233" s="38"/>
      <c r="AA233" s="38"/>
      <c r="AB233" s="38"/>
      <c r="AC233" s="38"/>
      <c r="AD233" s="38"/>
      <c r="AE233" s="38"/>
      <c r="AR233" s="223" t="s">
        <v>149</v>
      </c>
      <c r="AT233" s="223" t="s">
        <v>144</v>
      </c>
      <c r="AU233" s="223" t="s">
        <v>78</v>
      </c>
      <c r="AY233" s="17" t="s">
        <v>142</v>
      </c>
      <c r="BE233" s="224">
        <f>IF(N233="základní",J233,0)</f>
        <v>0</v>
      </c>
      <c r="BF233" s="224">
        <f>IF(N233="snížená",J233,0)</f>
        <v>0</v>
      </c>
      <c r="BG233" s="224">
        <f>IF(N233="zákl. přenesená",J233,0)</f>
        <v>0</v>
      </c>
      <c r="BH233" s="224">
        <f>IF(N233="sníž. přenesená",J233,0)</f>
        <v>0</v>
      </c>
      <c r="BI233" s="224">
        <f>IF(N233="nulová",J233,0)</f>
        <v>0</v>
      </c>
      <c r="BJ233" s="17" t="s">
        <v>78</v>
      </c>
      <c r="BK233" s="224">
        <f>ROUND(I233*H233,2)</f>
        <v>0</v>
      </c>
      <c r="BL233" s="17" t="s">
        <v>149</v>
      </c>
      <c r="BM233" s="223" t="s">
        <v>1046</v>
      </c>
    </row>
    <row r="234" spans="1:47" s="2" customFormat="1" ht="12">
      <c r="A234" s="38"/>
      <c r="B234" s="39"/>
      <c r="C234" s="40"/>
      <c r="D234" s="225" t="s">
        <v>151</v>
      </c>
      <c r="E234" s="40"/>
      <c r="F234" s="226" t="s">
        <v>1047</v>
      </c>
      <c r="G234" s="40"/>
      <c r="H234" s="40"/>
      <c r="I234" s="227"/>
      <c r="J234" s="40"/>
      <c r="K234" s="40"/>
      <c r="L234" s="44"/>
      <c r="M234" s="228"/>
      <c r="N234" s="229"/>
      <c r="O234" s="84"/>
      <c r="P234" s="84"/>
      <c r="Q234" s="84"/>
      <c r="R234" s="84"/>
      <c r="S234" s="84"/>
      <c r="T234" s="85"/>
      <c r="U234" s="38"/>
      <c r="V234" s="38"/>
      <c r="W234" s="38"/>
      <c r="X234" s="38"/>
      <c r="Y234" s="38"/>
      <c r="Z234" s="38"/>
      <c r="AA234" s="38"/>
      <c r="AB234" s="38"/>
      <c r="AC234" s="38"/>
      <c r="AD234" s="38"/>
      <c r="AE234" s="38"/>
      <c r="AT234" s="17" t="s">
        <v>151</v>
      </c>
      <c r="AU234" s="17" t="s">
        <v>78</v>
      </c>
    </row>
    <row r="235" spans="1:47" s="2" customFormat="1" ht="12">
      <c r="A235" s="38"/>
      <c r="B235" s="39"/>
      <c r="C235" s="40"/>
      <c r="D235" s="225" t="s">
        <v>153</v>
      </c>
      <c r="E235" s="40"/>
      <c r="F235" s="230" t="s">
        <v>1048</v>
      </c>
      <c r="G235" s="40"/>
      <c r="H235" s="40"/>
      <c r="I235" s="227"/>
      <c r="J235" s="40"/>
      <c r="K235" s="40"/>
      <c r="L235" s="44"/>
      <c r="M235" s="228"/>
      <c r="N235" s="229"/>
      <c r="O235" s="84"/>
      <c r="P235" s="84"/>
      <c r="Q235" s="84"/>
      <c r="R235" s="84"/>
      <c r="S235" s="84"/>
      <c r="T235" s="85"/>
      <c r="U235" s="38"/>
      <c r="V235" s="38"/>
      <c r="W235" s="38"/>
      <c r="X235" s="38"/>
      <c r="Y235" s="38"/>
      <c r="Z235" s="38"/>
      <c r="AA235" s="38"/>
      <c r="AB235" s="38"/>
      <c r="AC235" s="38"/>
      <c r="AD235" s="38"/>
      <c r="AE235" s="38"/>
      <c r="AT235" s="17" t="s">
        <v>153</v>
      </c>
      <c r="AU235" s="17" t="s">
        <v>78</v>
      </c>
    </row>
    <row r="236" spans="1:51" s="13" customFormat="1" ht="12">
      <c r="A236" s="13"/>
      <c r="B236" s="231"/>
      <c r="C236" s="232"/>
      <c r="D236" s="225" t="s">
        <v>172</v>
      </c>
      <c r="E236" s="233" t="s">
        <v>19</v>
      </c>
      <c r="F236" s="234" t="s">
        <v>1049</v>
      </c>
      <c r="G236" s="232"/>
      <c r="H236" s="235">
        <v>4120</v>
      </c>
      <c r="I236" s="236"/>
      <c r="J236" s="232"/>
      <c r="K236" s="232"/>
      <c r="L236" s="237"/>
      <c r="M236" s="238"/>
      <c r="N236" s="239"/>
      <c r="O236" s="239"/>
      <c r="P236" s="239"/>
      <c r="Q236" s="239"/>
      <c r="R236" s="239"/>
      <c r="S236" s="239"/>
      <c r="T236" s="240"/>
      <c r="U236" s="13"/>
      <c r="V236" s="13"/>
      <c r="W236" s="13"/>
      <c r="X236" s="13"/>
      <c r="Y236" s="13"/>
      <c r="Z236" s="13"/>
      <c r="AA236" s="13"/>
      <c r="AB236" s="13"/>
      <c r="AC236" s="13"/>
      <c r="AD236" s="13"/>
      <c r="AE236" s="13"/>
      <c r="AT236" s="241" t="s">
        <v>172</v>
      </c>
      <c r="AU236" s="241" t="s">
        <v>78</v>
      </c>
      <c r="AV236" s="13" t="s">
        <v>80</v>
      </c>
      <c r="AW236" s="13" t="s">
        <v>33</v>
      </c>
      <c r="AX236" s="13" t="s">
        <v>78</v>
      </c>
      <c r="AY236" s="241" t="s">
        <v>142</v>
      </c>
    </row>
    <row r="237" spans="1:65" s="2" customFormat="1" ht="24.15" customHeight="1">
      <c r="A237" s="38"/>
      <c r="B237" s="39"/>
      <c r="C237" s="212" t="s">
        <v>410</v>
      </c>
      <c r="D237" s="212" t="s">
        <v>144</v>
      </c>
      <c r="E237" s="213" t="s">
        <v>1050</v>
      </c>
      <c r="F237" s="214" t="s">
        <v>1051</v>
      </c>
      <c r="G237" s="215" t="s">
        <v>147</v>
      </c>
      <c r="H237" s="216">
        <v>2000</v>
      </c>
      <c r="I237" s="217"/>
      <c r="J237" s="218">
        <f>ROUND(I237*H237,2)</f>
        <v>0</v>
      </c>
      <c r="K237" s="214" t="s">
        <v>148</v>
      </c>
      <c r="L237" s="44"/>
      <c r="M237" s="219" t="s">
        <v>19</v>
      </c>
      <c r="N237" s="220" t="s">
        <v>42</v>
      </c>
      <c r="O237" s="84"/>
      <c r="P237" s="221">
        <f>O237*H237</f>
        <v>0</v>
      </c>
      <c r="Q237" s="221">
        <v>0</v>
      </c>
      <c r="R237" s="221">
        <f>Q237*H237</f>
        <v>0</v>
      </c>
      <c r="S237" s="221">
        <v>0</v>
      </c>
      <c r="T237" s="222">
        <f>S237*H237</f>
        <v>0</v>
      </c>
      <c r="U237" s="38"/>
      <c r="V237" s="38"/>
      <c r="W237" s="38"/>
      <c r="X237" s="38"/>
      <c r="Y237" s="38"/>
      <c r="Z237" s="38"/>
      <c r="AA237" s="38"/>
      <c r="AB237" s="38"/>
      <c r="AC237" s="38"/>
      <c r="AD237" s="38"/>
      <c r="AE237" s="38"/>
      <c r="AR237" s="223" t="s">
        <v>149</v>
      </c>
      <c r="AT237" s="223" t="s">
        <v>144</v>
      </c>
      <c r="AU237" s="223" t="s">
        <v>78</v>
      </c>
      <c r="AY237" s="17" t="s">
        <v>142</v>
      </c>
      <c r="BE237" s="224">
        <f>IF(N237="základní",J237,0)</f>
        <v>0</v>
      </c>
      <c r="BF237" s="224">
        <f>IF(N237="snížená",J237,0)</f>
        <v>0</v>
      </c>
      <c r="BG237" s="224">
        <f>IF(N237="zákl. přenesená",J237,0)</f>
        <v>0</v>
      </c>
      <c r="BH237" s="224">
        <f>IF(N237="sníž. přenesená",J237,0)</f>
        <v>0</v>
      </c>
      <c r="BI237" s="224">
        <f>IF(N237="nulová",J237,0)</f>
        <v>0</v>
      </c>
      <c r="BJ237" s="17" t="s">
        <v>78</v>
      </c>
      <c r="BK237" s="224">
        <f>ROUND(I237*H237,2)</f>
        <v>0</v>
      </c>
      <c r="BL237" s="17" t="s">
        <v>149</v>
      </c>
      <c r="BM237" s="223" t="s">
        <v>1052</v>
      </c>
    </row>
    <row r="238" spans="1:47" s="2" customFormat="1" ht="12">
      <c r="A238" s="38"/>
      <c r="B238" s="39"/>
      <c r="C238" s="40"/>
      <c r="D238" s="225" t="s">
        <v>151</v>
      </c>
      <c r="E238" s="40"/>
      <c r="F238" s="226" t="s">
        <v>1053</v>
      </c>
      <c r="G238" s="40"/>
      <c r="H238" s="40"/>
      <c r="I238" s="227"/>
      <c r="J238" s="40"/>
      <c r="K238" s="40"/>
      <c r="L238" s="44"/>
      <c r="M238" s="228"/>
      <c r="N238" s="229"/>
      <c r="O238" s="84"/>
      <c r="P238" s="84"/>
      <c r="Q238" s="84"/>
      <c r="R238" s="84"/>
      <c r="S238" s="84"/>
      <c r="T238" s="85"/>
      <c r="U238" s="38"/>
      <c r="V238" s="38"/>
      <c r="W238" s="38"/>
      <c r="X238" s="38"/>
      <c r="Y238" s="38"/>
      <c r="Z238" s="38"/>
      <c r="AA238" s="38"/>
      <c r="AB238" s="38"/>
      <c r="AC238" s="38"/>
      <c r="AD238" s="38"/>
      <c r="AE238" s="38"/>
      <c r="AT238" s="17" t="s">
        <v>151</v>
      </c>
      <c r="AU238" s="17" t="s">
        <v>78</v>
      </c>
    </row>
    <row r="239" spans="1:47" s="2" customFormat="1" ht="12">
      <c r="A239" s="38"/>
      <c r="B239" s="39"/>
      <c r="C239" s="40"/>
      <c r="D239" s="225" t="s">
        <v>153</v>
      </c>
      <c r="E239" s="40"/>
      <c r="F239" s="230" t="s">
        <v>1054</v>
      </c>
      <c r="G239" s="40"/>
      <c r="H239" s="40"/>
      <c r="I239" s="227"/>
      <c r="J239" s="40"/>
      <c r="K239" s="40"/>
      <c r="L239" s="44"/>
      <c r="M239" s="228"/>
      <c r="N239" s="229"/>
      <c r="O239" s="84"/>
      <c r="P239" s="84"/>
      <c r="Q239" s="84"/>
      <c r="R239" s="84"/>
      <c r="S239" s="84"/>
      <c r="T239" s="85"/>
      <c r="U239" s="38"/>
      <c r="V239" s="38"/>
      <c r="W239" s="38"/>
      <c r="X239" s="38"/>
      <c r="Y239" s="38"/>
      <c r="Z239" s="38"/>
      <c r="AA239" s="38"/>
      <c r="AB239" s="38"/>
      <c r="AC239" s="38"/>
      <c r="AD239" s="38"/>
      <c r="AE239" s="38"/>
      <c r="AT239" s="17" t="s">
        <v>153</v>
      </c>
      <c r="AU239" s="17" t="s">
        <v>78</v>
      </c>
    </row>
    <row r="240" spans="1:51" s="13" customFormat="1" ht="12">
      <c r="A240" s="13"/>
      <c r="B240" s="231"/>
      <c r="C240" s="232"/>
      <c r="D240" s="225" t="s">
        <v>172</v>
      </c>
      <c r="E240" s="233" t="s">
        <v>19</v>
      </c>
      <c r="F240" s="234" t="s">
        <v>1055</v>
      </c>
      <c r="G240" s="232"/>
      <c r="H240" s="235">
        <v>2000</v>
      </c>
      <c r="I240" s="236"/>
      <c r="J240" s="232"/>
      <c r="K240" s="232"/>
      <c r="L240" s="237"/>
      <c r="M240" s="238"/>
      <c r="N240" s="239"/>
      <c r="O240" s="239"/>
      <c r="P240" s="239"/>
      <c r="Q240" s="239"/>
      <c r="R240" s="239"/>
      <c r="S240" s="239"/>
      <c r="T240" s="240"/>
      <c r="U240" s="13"/>
      <c r="V240" s="13"/>
      <c r="W240" s="13"/>
      <c r="X240" s="13"/>
      <c r="Y240" s="13"/>
      <c r="Z240" s="13"/>
      <c r="AA240" s="13"/>
      <c r="AB240" s="13"/>
      <c r="AC240" s="13"/>
      <c r="AD240" s="13"/>
      <c r="AE240" s="13"/>
      <c r="AT240" s="241" t="s">
        <v>172</v>
      </c>
      <c r="AU240" s="241" t="s">
        <v>78</v>
      </c>
      <c r="AV240" s="13" t="s">
        <v>80</v>
      </c>
      <c r="AW240" s="13" t="s">
        <v>33</v>
      </c>
      <c r="AX240" s="13" t="s">
        <v>78</v>
      </c>
      <c r="AY240" s="241" t="s">
        <v>142</v>
      </c>
    </row>
    <row r="241" spans="1:65" s="2" customFormat="1" ht="24.15" customHeight="1">
      <c r="A241" s="38"/>
      <c r="B241" s="39"/>
      <c r="C241" s="212" t="s">
        <v>415</v>
      </c>
      <c r="D241" s="212" t="s">
        <v>144</v>
      </c>
      <c r="E241" s="213" t="s">
        <v>1056</v>
      </c>
      <c r="F241" s="214" t="s">
        <v>1057</v>
      </c>
      <c r="G241" s="215" t="s">
        <v>147</v>
      </c>
      <c r="H241" s="216">
        <v>1462.5</v>
      </c>
      <c r="I241" s="217"/>
      <c r="J241" s="218">
        <f>ROUND(I241*H241,2)</f>
        <v>0</v>
      </c>
      <c r="K241" s="214" t="s">
        <v>148</v>
      </c>
      <c r="L241" s="44"/>
      <c r="M241" s="219" t="s">
        <v>19</v>
      </c>
      <c r="N241" s="220" t="s">
        <v>42</v>
      </c>
      <c r="O241" s="84"/>
      <c r="P241" s="221">
        <f>O241*H241</f>
        <v>0</v>
      </c>
      <c r="Q241" s="221">
        <v>0</v>
      </c>
      <c r="R241" s="221">
        <f>Q241*H241</f>
        <v>0</v>
      </c>
      <c r="S241" s="221">
        <v>0</v>
      </c>
      <c r="T241" s="222">
        <f>S241*H241</f>
        <v>0</v>
      </c>
      <c r="U241" s="38"/>
      <c r="V241" s="38"/>
      <c r="W241" s="38"/>
      <c r="X241" s="38"/>
      <c r="Y241" s="38"/>
      <c r="Z241" s="38"/>
      <c r="AA241" s="38"/>
      <c r="AB241" s="38"/>
      <c r="AC241" s="38"/>
      <c r="AD241" s="38"/>
      <c r="AE241" s="38"/>
      <c r="AR241" s="223" t="s">
        <v>149</v>
      </c>
      <c r="AT241" s="223" t="s">
        <v>144</v>
      </c>
      <c r="AU241" s="223" t="s">
        <v>78</v>
      </c>
      <c r="AY241" s="17" t="s">
        <v>142</v>
      </c>
      <c r="BE241" s="224">
        <f>IF(N241="základní",J241,0)</f>
        <v>0</v>
      </c>
      <c r="BF241" s="224">
        <f>IF(N241="snížená",J241,0)</f>
        <v>0</v>
      </c>
      <c r="BG241" s="224">
        <f>IF(N241="zákl. přenesená",J241,0)</f>
        <v>0</v>
      </c>
      <c r="BH241" s="224">
        <f>IF(N241="sníž. přenesená",J241,0)</f>
        <v>0</v>
      </c>
      <c r="BI241" s="224">
        <f>IF(N241="nulová",J241,0)</f>
        <v>0</v>
      </c>
      <c r="BJ241" s="17" t="s">
        <v>78</v>
      </c>
      <c r="BK241" s="224">
        <f>ROUND(I241*H241,2)</f>
        <v>0</v>
      </c>
      <c r="BL241" s="17" t="s">
        <v>149</v>
      </c>
      <c r="BM241" s="223" t="s">
        <v>1058</v>
      </c>
    </row>
    <row r="242" spans="1:47" s="2" customFormat="1" ht="12">
      <c r="A242" s="38"/>
      <c r="B242" s="39"/>
      <c r="C242" s="40"/>
      <c r="D242" s="225" t="s">
        <v>151</v>
      </c>
      <c r="E242" s="40"/>
      <c r="F242" s="226" t="s">
        <v>1059</v>
      </c>
      <c r="G242" s="40"/>
      <c r="H242" s="40"/>
      <c r="I242" s="227"/>
      <c r="J242" s="40"/>
      <c r="K242" s="40"/>
      <c r="L242" s="44"/>
      <c r="M242" s="228"/>
      <c r="N242" s="229"/>
      <c r="O242" s="84"/>
      <c r="P242" s="84"/>
      <c r="Q242" s="84"/>
      <c r="R242" s="84"/>
      <c r="S242" s="84"/>
      <c r="T242" s="85"/>
      <c r="U242" s="38"/>
      <c r="V242" s="38"/>
      <c r="W242" s="38"/>
      <c r="X242" s="38"/>
      <c r="Y242" s="38"/>
      <c r="Z242" s="38"/>
      <c r="AA242" s="38"/>
      <c r="AB242" s="38"/>
      <c r="AC242" s="38"/>
      <c r="AD242" s="38"/>
      <c r="AE242" s="38"/>
      <c r="AT242" s="17" t="s">
        <v>151</v>
      </c>
      <c r="AU242" s="17" t="s">
        <v>78</v>
      </c>
    </row>
    <row r="243" spans="1:47" s="2" customFormat="1" ht="12">
      <c r="A243" s="38"/>
      <c r="B243" s="39"/>
      <c r="C243" s="40"/>
      <c r="D243" s="225" t="s">
        <v>153</v>
      </c>
      <c r="E243" s="40"/>
      <c r="F243" s="230" t="s">
        <v>1048</v>
      </c>
      <c r="G243" s="40"/>
      <c r="H243" s="40"/>
      <c r="I243" s="227"/>
      <c r="J243" s="40"/>
      <c r="K243" s="40"/>
      <c r="L243" s="44"/>
      <c r="M243" s="228"/>
      <c r="N243" s="229"/>
      <c r="O243" s="84"/>
      <c r="P243" s="84"/>
      <c r="Q243" s="84"/>
      <c r="R243" s="84"/>
      <c r="S243" s="84"/>
      <c r="T243" s="85"/>
      <c r="U243" s="38"/>
      <c r="V243" s="38"/>
      <c r="W243" s="38"/>
      <c r="X243" s="38"/>
      <c r="Y243" s="38"/>
      <c r="Z243" s="38"/>
      <c r="AA243" s="38"/>
      <c r="AB243" s="38"/>
      <c r="AC243" s="38"/>
      <c r="AD243" s="38"/>
      <c r="AE243" s="38"/>
      <c r="AT243" s="17" t="s">
        <v>153</v>
      </c>
      <c r="AU243" s="17" t="s">
        <v>78</v>
      </c>
    </row>
    <row r="244" spans="1:51" s="13" customFormat="1" ht="12">
      <c r="A244" s="13"/>
      <c r="B244" s="231"/>
      <c r="C244" s="232"/>
      <c r="D244" s="225" t="s">
        <v>172</v>
      </c>
      <c r="E244" s="233" t="s">
        <v>19</v>
      </c>
      <c r="F244" s="234" t="s">
        <v>1060</v>
      </c>
      <c r="G244" s="232"/>
      <c r="H244" s="235">
        <v>1462.5</v>
      </c>
      <c r="I244" s="236"/>
      <c r="J244" s="232"/>
      <c r="K244" s="232"/>
      <c r="L244" s="237"/>
      <c r="M244" s="238"/>
      <c r="N244" s="239"/>
      <c r="O244" s="239"/>
      <c r="P244" s="239"/>
      <c r="Q244" s="239"/>
      <c r="R244" s="239"/>
      <c r="S244" s="239"/>
      <c r="T244" s="240"/>
      <c r="U244" s="13"/>
      <c r="V244" s="13"/>
      <c r="W244" s="13"/>
      <c r="X244" s="13"/>
      <c r="Y244" s="13"/>
      <c r="Z244" s="13"/>
      <c r="AA244" s="13"/>
      <c r="AB244" s="13"/>
      <c r="AC244" s="13"/>
      <c r="AD244" s="13"/>
      <c r="AE244" s="13"/>
      <c r="AT244" s="241" t="s">
        <v>172</v>
      </c>
      <c r="AU244" s="241" t="s">
        <v>78</v>
      </c>
      <c r="AV244" s="13" t="s">
        <v>80</v>
      </c>
      <c r="AW244" s="13" t="s">
        <v>33</v>
      </c>
      <c r="AX244" s="13" t="s">
        <v>78</v>
      </c>
      <c r="AY244" s="241" t="s">
        <v>142</v>
      </c>
    </row>
    <row r="245" spans="1:65" s="2" customFormat="1" ht="24.15" customHeight="1">
      <c r="A245" s="38"/>
      <c r="B245" s="39"/>
      <c r="C245" s="212" t="s">
        <v>422</v>
      </c>
      <c r="D245" s="212" t="s">
        <v>144</v>
      </c>
      <c r="E245" s="213" t="s">
        <v>1061</v>
      </c>
      <c r="F245" s="214" t="s">
        <v>261</v>
      </c>
      <c r="G245" s="215" t="s">
        <v>147</v>
      </c>
      <c r="H245" s="216">
        <v>12602.475</v>
      </c>
      <c r="I245" s="217"/>
      <c r="J245" s="218">
        <f>ROUND(I245*H245,2)</f>
        <v>0</v>
      </c>
      <c r="K245" s="214" t="s">
        <v>148</v>
      </c>
      <c r="L245" s="44"/>
      <c r="M245" s="219" t="s">
        <v>19</v>
      </c>
      <c r="N245" s="220" t="s">
        <v>42</v>
      </c>
      <c r="O245" s="84"/>
      <c r="P245" s="221">
        <f>O245*H245</f>
        <v>0</v>
      </c>
      <c r="Q245" s="221">
        <v>0</v>
      </c>
      <c r="R245" s="221">
        <f>Q245*H245</f>
        <v>0</v>
      </c>
      <c r="S245" s="221">
        <v>0</v>
      </c>
      <c r="T245" s="222">
        <f>S245*H245</f>
        <v>0</v>
      </c>
      <c r="U245" s="38"/>
      <c r="V245" s="38"/>
      <c r="W245" s="38"/>
      <c r="X245" s="38"/>
      <c r="Y245" s="38"/>
      <c r="Z245" s="38"/>
      <c r="AA245" s="38"/>
      <c r="AB245" s="38"/>
      <c r="AC245" s="38"/>
      <c r="AD245" s="38"/>
      <c r="AE245" s="38"/>
      <c r="AR245" s="223" t="s">
        <v>149</v>
      </c>
      <c r="AT245" s="223" t="s">
        <v>144</v>
      </c>
      <c r="AU245" s="223" t="s">
        <v>78</v>
      </c>
      <c r="AY245" s="17" t="s">
        <v>142</v>
      </c>
      <c r="BE245" s="224">
        <f>IF(N245="základní",J245,0)</f>
        <v>0</v>
      </c>
      <c r="BF245" s="224">
        <f>IF(N245="snížená",J245,0)</f>
        <v>0</v>
      </c>
      <c r="BG245" s="224">
        <f>IF(N245="zákl. přenesená",J245,0)</f>
        <v>0</v>
      </c>
      <c r="BH245" s="224">
        <f>IF(N245="sníž. přenesená",J245,0)</f>
        <v>0</v>
      </c>
      <c r="BI245" s="224">
        <f>IF(N245="nulová",J245,0)</f>
        <v>0</v>
      </c>
      <c r="BJ245" s="17" t="s">
        <v>78</v>
      </c>
      <c r="BK245" s="224">
        <f>ROUND(I245*H245,2)</f>
        <v>0</v>
      </c>
      <c r="BL245" s="17" t="s">
        <v>149</v>
      </c>
      <c r="BM245" s="223" t="s">
        <v>1062</v>
      </c>
    </row>
    <row r="246" spans="1:47" s="2" customFormat="1" ht="12">
      <c r="A246" s="38"/>
      <c r="B246" s="39"/>
      <c r="C246" s="40"/>
      <c r="D246" s="225" t="s">
        <v>151</v>
      </c>
      <c r="E246" s="40"/>
      <c r="F246" s="226" t="s">
        <v>263</v>
      </c>
      <c r="G246" s="40"/>
      <c r="H246" s="40"/>
      <c r="I246" s="227"/>
      <c r="J246" s="40"/>
      <c r="K246" s="40"/>
      <c r="L246" s="44"/>
      <c r="M246" s="228"/>
      <c r="N246" s="229"/>
      <c r="O246" s="84"/>
      <c r="P246" s="84"/>
      <c r="Q246" s="84"/>
      <c r="R246" s="84"/>
      <c r="S246" s="84"/>
      <c r="T246" s="85"/>
      <c r="U246" s="38"/>
      <c r="V246" s="38"/>
      <c r="W246" s="38"/>
      <c r="X246" s="38"/>
      <c r="Y246" s="38"/>
      <c r="Z246" s="38"/>
      <c r="AA246" s="38"/>
      <c r="AB246" s="38"/>
      <c r="AC246" s="38"/>
      <c r="AD246" s="38"/>
      <c r="AE246" s="38"/>
      <c r="AT246" s="17" t="s">
        <v>151</v>
      </c>
      <c r="AU246" s="17" t="s">
        <v>78</v>
      </c>
    </row>
    <row r="247" spans="1:47" s="2" customFormat="1" ht="12">
      <c r="A247" s="38"/>
      <c r="B247" s="39"/>
      <c r="C247" s="40"/>
      <c r="D247" s="225" t="s">
        <v>153</v>
      </c>
      <c r="E247" s="40"/>
      <c r="F247" s="230" t="s">
        <v>264</v>
      </c>
      <c r="G247" s="40"/>
      <c r="H247" s="40"/>
      <c r="I247" s="227"/>
      <c r="J247" s="40"/>
      <c r="K247" s="40"/>
      <c r="L247" s="44"/>
      <c r="M247" s="228"/>
      <c r="N247" s="229"/>
      <c r="O247" s="84"/>
      <c r="P247" s="84"/>
      <c r="Q247" s="84"/>
      <c r="R247" s="84"/>
      <c r="S247" s="84"/>
      <c r="T247" s="85"/>
      <c r="U247" s="38"/>
      <c r="V247" s="38"/>
      <c r="W247" s="38"/>
      <c r="X247" s="38"/>
      <c r="Y247" s="38"/>
      <c r="Z247" s="38"/>
      <c r="AA247" s="38"/>
      <c r="AB247" s="38"/>
      <c r="AC247" s="38"/>
      <c r="AD247" s="38"/>
      <c r="AE247" s="38"/>
      <c r="AT247" s="17" t="s">
        <v>153</v>
      </c>
      <c r="AU247" s="17" t="s">
        <v>78</v>
      </c>
    </row>
    <row r="248" spans="1:51" s="13" customFormat="1" ht="12">
      <c r="A248" s="13"/>
      <c r="B248" s="231"/>
      <c r="C248" s="232"/>
      <c r="D248" s="225" t="s">
        <v>172</v>
      </c>
      <c r="E248" s="233" t="s">
        <v>19</v>
      </c>
      <c r="F248" s="234" t="s">
        <v>1063</v>
      </c>
      <c r="G248" s="232"/>
      <c r="H248" s="235">
        <v>12024.225</v>
      </c>
      <c r="I248" s="236"/>
      <c r="J248" s="232"/>
      <c r="K248" s="232"/>
      <c r="L248" s="237"/>
      <c r="M248" s="238"/>
      <c r="N248" s="239"/>
      <c r="O248" s="239"/>
      <c r="P248" s="239"/>
      <c r="Q248" s="239"/>
      <c r="R248" s="239"/>
      <c r="S248" s="239"/>
      <c r="T248" s="240"/>
      <c r="U248" s="13"/>
      <c r="V248" s="13"/>
      <c r="W248" s="13"/>
      <c r="X248" s="13"/>
      <c r="Y248" s="13"/>
      <c r="Z248" s="13"/>
      <c r="AA248" s="13"/>
      <c r="AB248" s="13"/>
      <c r="AC248" s="13"/>
      <c r="AD248" s="13"/>
      <c r="AE248" s="13"/>
      <c r="AT248" s="241" t="s">
        <v>172</v>
      </c>
      <c r="AU248" s="241" t="s">
        <v>78</v>
      </c>
      <c r="AV248" s="13" t="s">
        <v>80</v>
      </c>
      <c r="AW248" s="13" t="s">
        <v>33</v>
      </c>
      <c r="AX248" s="13" t="s">
        <v>71</v>
      </c>
      <c r="AY248" s="241" t="s">
        <v>142</v>
      </c>
    </row>
    <row r="249" spans="1:51" s="13" customFormat="1" ht="12">
      <c r="A249" s="13"/>
      <c r="B249" s="231"/>
      <c r="C249" s="232"/>
      <c r="D249" s="225" t="s">
        <v>172</v>
      </c>
      <c r="E249" s="233" t="s">
        <v>19</v>
      </c>
      <c r="F249" s="234" t="s">
        <v>1064</v>
      </c>
      <c r="G249" s="232"/>
      <c r="H249" s="235">
        <v>578.25</v>
      </c>
      <c r="I249" s="236"/>
      <c r="J249" s="232"/>
      <c r="K249" s="232"/>
      <c r="L249" s="237"/>
      <c r="M249" s="238"/>
      <c r="N249" s="239"/>
      <c r="O249" s="239"/>
      <c r="P249" s="239"/>
      <c r="Q249" s="239"/>
      <c r="R249" s="239"/>
      <c r="S249" s="239"/>
      <c r="T249" s="240"/>
      <c r="U249" s="13"/>
      <c r="V249" s="13"/>
      <c r="W249" s="13"/>
      <c r="X249" s="13"/>
      <c r="Y249" s="13"/>
      <c r="Z249" s="13"/>
      <c r="AA249" s="13"/>
      <c r="AB249" s="13"/>
      <c r="AC249" s="13"/>
      <c r="AD249" s="13"/>
      <c r="AE249" s="13"/>
      <c r="AT249" s="241" t="s">
        <v>172</v>
      </c>
      <c r="AU249" s="241" t="s">
        <v>78</v>
      </c>
      <c r="AV249" s="13" t="s">
        <v>80</v>
      </c>
      <c r="AW249" s="13" t="s">
        <v>33</v>
      </c>
      <c r="AX249" s="13" t="s">
        <v>71</v>
      </c>
      <c r="AY249" s="241" t="s">
        <v>142</v>
      </c>
    </row>
    <row r="250" spans="1:51" s="14" customFormat="1" ht="12">
      <c r="A250" s="14"/>
      <c r="B250" s="242"/>
      <c r="C250" s="243"/>
      <c r="D250" s="225" t="s">
        <v>172</v>
      </c>
      <c r="E250" s="244" t="s">
        <v>19</v>
      </c>
      <c r="F250" s="245" t="s">
        <v>177</v>
      </c>
      <c r="G250" s="243"/>
      <c r="H250" s="246">
        <v>12602.475</v>
      </c>
      <c r="I250" s="247"/>
      <c r="J250" s="243"/>
      <c r="K250" s="243"/>
      <c r="L250" s="248"/>
      <c r="M250" s="249"/>
      <c r="N250" s="250"/>
      <c r="O250" s="250"/>
      <c r="P250" s="250"/>
      <c r="Q250" s="250"/>
      <c r="R250" s="250"/>
      <c r="S250" s="250"/>
      <c r="T250" s="251"/>
      <c r="U250" s="14"/>
      <c r="V250" s="14"/>
      <c r="W250" s="14"/>
      <c r="X250" s="14"/>
      <c r="Y250" s="14"/>
      <c r="Z250" s="14"/>
      <c r="AA250" s="14"/>
      <c r="AB250" s="14"/>
      <c r="AC250" s="14"/>
      <c r="AD250" s="14"/>
      <c r="AE250" s="14"/>
      <c r="AT250" s="252" t="s">
        <v>172</v>
      </c>
      <c r="AU250" s="252" t="s">
        <v>78</v>
      </c>
      <c r="AV250" s="14" t="s">
        <v>149</v>
      </c>
      <c r="AW250" s="14" t="s">
        <v>33</v>
      </c>
      <c r="AX250" s="14" t="s">
        <v>78</v>
      </c>
      <c r="AY250" s="252" t="s">
        <v>142</v>
      </c>
    </row>
    <row r="251" spans="1:65" s="2" customFormat="1" ht="24.15" customHeight="1">
      <c r="A251" s="38"/>
      <c r="B251" s="39"/>
      <c r="C251" s="212" t="s">
        <v>429</v>
      </c>
      <c r="D251" s="212" t="s">
        <v>144</v>
      </c>
      <c r="E251" s="213" t="s">
        <v>1065</v>
      </c>
      <c r="F251" s="214" t="s">
        <v>1066</v>
      </c>
      <c r="G251" s="215" t="s">
        <v>147</v>
      </c>
      <c r="H251" s="216">
        <v>1078.25</v>
      </c>
      <c r="I251" s="217"/>
      <c r="J251" s="218">
        <f>ROUND(I251*H251,2)</f>
        <v>0</v>
      </c>
      <c r="K251" s="214" t="s">
        <v>148</v>
      </c>
      <c r="L251" s="44"/>
      <c r="M251" s="219" t="s">
        <v>19</v>
      </c>
      <c r="N251" s="220" t="s">
        <v>42</v>
      </c>
      <c r="O251" s="84"/>
      <c r="P251" s="221">
        <f>O251*H251</f>
        <v>0</v>
      </c>
      <c r="Q251" s="221">
        <v>0</v>
      </c>
      <c r="R251" s="221">
        <f>Q251*H251</f>
        <v>0</v>
      </c>
      <c r="S251" s="221">
        <v>0</v>
      </c>
      <c r="T251" s="222">
        <f>S251*H251</f>
        <v>0</v>
      </c>
      <c r="U251" s="38"/>
      <c r="V251" s="38"/>
      <c r="W251" s="38"/>
      <c r="X251" s="38"/>
      <c r="Y251" s="38"/>
      <c r="Z251" s="38"/>
      <c r="AA251" s="38"/>
      <c r="AB251" s="38"/>
      <c r="AC251" s="38"/>
      <c r="AD251" s="38"/>
      <c r="AE251" s="38"/>
      <c r="AR251" s="223" t="s">
        <v>149</v>
      </c>
      <c r="AT251" s="223" t="s">
        <v>144</v>
      </c>
      <c r="AU251" s="223" t="s">
        <v>78</v>
      </c>
      <c r="AY251" s="17" t="s">
        <v>142</v>
      </c>
      <c r="BE251" s="224">
        <f>IF(N251="základní",J251,0)</f>
        <v>0</v>
      </c>
      <c r="BF251" s="224">
        <f>IF(N251="snížená",J251,0)</f>
        <v>0</v>
      </c>
      <c r="BG251" s="224">
        <f>IF(N251="zákl. přenesená",J251,0)</f>
        <v>0</v>
      </c>
      <c r="BH251" s="224">
        <f>IF(N251="sníž. přenesená",J251,0)</f>
        <v>0</v>
      </c>
      <c r="BI251" s="224">
        <f>IF(N251="nulová",J251,0)</f>
        <v>0</v>
      </c>
      <c r="BJ251" s="17" t="s">
        <v>78</v>
      </c>
      <c r="BK251" s="224">
        <f>ROUND(I251*H251,2)</f>
        <v>0</v>
      </c>
      <c r="BL251" s="17" t="s">
        <v>149</v>
      </c>
      <c r="BM251" s="223" t="s">
        <v>1067</v>
      </c>
    </row>
    <row r="252" spans="1:47" s="2" customFormat="1" ht="12">
      <c r="A252" s="38"/>
      <c r="B252" s="39"/>
      <c r="C252" s="40"/>
      <c r="D252" s="225" t="s">
        <v>151</v>
      </c>
      <c r="E252" s="40"/>
      <c r="F252" s="226" t="s">
        <v>1068</v>
      </c>
      <c r="G252" s="40"/>
      <c r="H252" s="40"/>
      <c r="I252" s="227"/>
      <c r="J252" s="40"/>
      <c r="K252" s="40"/>
      <c r="L252" s="44"/>
      <c r="M252" s="228"/>
      <c r="N252" s="229"/>
      <c r="O252" s="84"/>
      <c r="P252" s="84"/>
      <c r="Q252" s="84"/>
      <c r="R252" s="84"/>
      <c r="S252" s="84"/>
      <c r="T252" s="85"/>
      <c r="U252" s="38"/>
      <c r="V252" s="38"/>
      <c r="W252" s="38"/>
      <c r="X252" s="38"/>
      <c r="Y252" s="38"/>
      <c r="Z252" s="38"/>
      <c r="AA252" s="38"/>
      <c r="AB252" s="38"/>
      <c r="AC252" s="38"/>
      <c r="AD252" s="38"/>
      <c r="AE252" s="38"/>
      <c r="AT252" s="17" t="s">
        <v>151</v>
      </c>
      <c r="AU252" s="17" t="s">
        <v>78</v>
      </c>
    </row>
    <row r="253" spans="1:47" s="2" customFormat="1" ht="12">
      <c r="A253" s="38"/>
      <c r="B253" s="39"/>
      <c r="C253" s="40"/>
      <c r="D253" s="225" t="s">
        <v>153</v>
      </c>
      <c r="E253" s="40"/>
      <c r="F253" s="230" t="s">
        <v>273</v>
      </c>
      <c r="G253" s="40"/>
      <c r="H253" s="40"/>
      <c r="I253" s="227"/>
      <c r="J253" s="40"/>
      <c r="K253" s="40"/>
      <c r="L253" s="44"/>
      <c r="M253" s="228"/>
      <c r="N253" s="229"/>
      <c r="O253" s="84"/>
      <c r="P253" s="84"/>
      <c r="Q253" s="84"/>
      <c r="R253" s="84"/>
      <c r="S253" s="84"/>
      <c r="T253" s="85"/>
      <c r="U253" s="38"/>
      <c r="V253" s="38"/>
      <c r="W253" s="38"/>
      <c r="X253" s="38"/>
      <c r="Y253" s="38"/>
      <c r="Z253" s="38"/>
      <c r="AA253" s="38"/>
      <c r="AB253" s="38"/>
      <c r="AC253" s="38"/>
      <c r="AD253" s="38"/>
      <c r="AE253" s="38"/>
      <c r="AT253" s="17" t="s">
        <v>153</v>
      </c>
      <c r="AU253" s="17" t="s">
        <v>78</v>
      </c>
    </row>
    <row r="254" spans="1:51" s="13" customFormat="1" ht="12">
      <c r="A254" s="13"/>
      <c r="B254" s="231"/>
      <c r="C254" s="232"/>
      <c r="D254" s="225" t="s">
        <v>172</v>
      </c>
      <c r="E254" s="233" t="s">
        <v>19</v>
      </c>
      <c r="F254" s="234" t="s">
        <v>1069</v>
      </c>
      <c r="G254" s="232"/>
      <c r="H254" s="235">
        <v>578.25</v>
      </c>
      <c r="I254" s="236"/>
      <c r="J254" s="232"/>
      <c r="K254" s="232"/>
      <c r="L254" s="237"/>
      <c r="M254" s="238"/>
      <c r="N254" s="239"/>
      <c r="O254" s="239"/>
      <c r="P254" s="239"/>
      <c r="Q254" s="239"/>
      <c r="R254" s="239"/>
      <c r="S254" s="239"/>
      <c r="T254" s="240"/>
      <c r="U254" s="13"/>
      <c r="V254" s="13"/>
      <c r="W254" s="13"/>
      <c r="X254" s="13"/>
      <c r="Y254" s="13"/>
      <c r="Z254" s="13"/>
      <c r="AA254" s="13"/>
      <c r="AB254" s="13"/>
      <c r="AC254" s="13"/>
      <c r="AD254" s="13"/>
      <c r="AE254" s="13"/>
      <c r="AT254" s="241" t="s">
        <v>172</v>
      </c>
      <c r="AU254" s="241" t="s">
        <v>78</v>
      </c>
      <c r="AV254" s="13" t="s">
        <v>80</v>
      </c>
      <c r="AW254" s="13" t="s">
        <v>33</v>
      </c>
      <c r="AX254" s="13" t="s">
        <v>71</v>
      </c>
      <c r="AY254" s="241" t="s">
        <v>142</v>
      </c>
    </row>
    <row r="255" spans="1:51" s="13" customFormat="1" ht="12">
      <c r="A255" s="13"/>
      <c r="B255" s="231"/>
      <c r="C255" s="232"/>
      <c r="D255" s="225" t="s">
        <v>172</v>
      </c>
      <c r="E255" s="233" t="s">
        <v>19</v>
      </c>
      <c r="F255" s="234" t="s">
        <v>1070</v>
      </c>
      <c r="G255" s="232"/>
      <c r="H255" s="235">
        <v>500</v>
      </c>
      <c r="I255" s="236"/>
      <c r="J255" s="232"/>
      <c r="K255" s="232"/>
      <c r="L255" s="237"/>
      <c r="M255" s="238"/>
      <c r="N255" s="239"/>
      <c r="O255" s="239"/>
      <c r="P255" s="239"/>
      <c r="Q255" s="239"/>
      <c r="R255" s="239"/>
      <c r="S255" s="239"/>
      <c r="T255" s="240"/>
      <c r="U255" s="13"/>
      <c r="V255" s="13"/>
      <c r="W255" s="13"/>
      <c r="X255" s="13"/>
      <c r="Y255" s="13"/>
      <c r="Z255" s="13"/>
      <c r="AA255" s="13"/>
      <c r="AB255" s="13"/>
      <c r="AC255" s="13"/>
      <c r="AD255" s="13"/>
      <c r="AE255" s="13"/>
      <c r="AT255" s="241" t="s">
        <v>172</v>
      </c>
      <c r="AU255" s="241" t="s">
        <v>78</v>
      </c>
      <c r="AV255" s="13" t="s">
        <v>80</v>
      </c>
      <c r="AW255" s="13" t="s">
        <v>33</v>
      </c>
      <c r="AX255" s="13" t="s">
        <v>71</v>
      </c>
      <c r="AY255" s="241" t="s">
        <v>142</v>
      </c>
    </row>
    <row r="256" spans="1:51" s="14" customFormat="1" ht="12">
      <c r="A256" s="14"/>
      <c r="B256" s="242"/>
      <c r="C256" s="243"/>
      <c r="D256" s="225" t="s">
        <v>172</v>
      </c>
      <c r="E256" s="244" t="s">
        <v>19</v>
      </c>
      <c r="F256" s="245" t="s">
        <v>177</v>
      </c>
      <c r="G256" s="243"/>
      <c r="H256" s="246">
        <v>1078.25</v>
      </c>
      <c r="I256" s="247"/>
      <c r="J256" s="243"/>
      <c r="K256" s="243"/>
      <c r="L256" s="248"/>
      <c r="M256" s="249"/>
      <c r="N256" s="250"/>
      <c r="O256" s="250"/>
      <c r="P256" s="250"/>
      <c r="Q256" s="250"/>
      <c r="R256" s="250"/>
      <c r="S256" s="250"/>
      <c r="T256" s="251"/>
      <c r="U256" s="14"/>
      <c r="V256" s="14"/>
      <c r="W256" s="14"/>
      <c r="X256" s="14"/>
      <c r="Y256" s="14"/>
      <c r="Z256" s="14"/>
      <c r="AA256" s="14"/>
      <c r="AB256" s="14"/>
      <c r="AC256" s="14"/>
      <c r="AD256" s="14"/>
      <c r="AE256" s="14"/>
      <c r="AT256" s="252" t="s">
        <v>172</v>
      </c>
      <c r="AU256" s="252" t="s">
        <v>78</v>
      </c>
      <c r="AV256" s="14" t="s">
        <v>149</v>
      </c>
      <c r="AW256" s="14" t="s">
        <v>33</v>
      </c>
      <c r="AX256" s="14" t="s">
        <v>78</v>
      </c>
      <c r="AY256" s="252" t="s">
        <v>142</v>
      </c>
    </row>
    <row r="257" spans="1:65" s="2" customFormat="1" ht="24.15" customHeight="1">
      <c r="A257" s="38"/>
      <c r="B257" s="39"/>
      <c r="C257" s="212" t="s">
        <v>432</v>
      </c>
      <c r="D257" s="212" t="s">
        <v>144</v>
      </c>
      <c r="E257" s="213" t="s">
        <v>1071</v>
      </c>
      <c r="F257" s="214" t="s">
        <v>1072</v>
      </c>
      <c r="G257" s="215" t="s">
        <v>147</v>
      </c>
      <c r="H257" s="216">
        <v>597.525</v>
      </c>
      <c r="I257" s="217"/>
      <c r="J257" s="218">
        <f>ROUND(I257*H257,2)</f>
        <v>0</v>
      </c>
      <c r="K257" s="214" t="s">
        <v>148</v>
      </c>
      <c r="L257" s="44"/>
      <c r="M257" s="219" t="s">
        <v>19</v>
      </c>
      <c r="N257" s="220" t="s">
        <v>42</v>
      </c>
      <c r="O257" s="84"/>
      <c r="P257" s="221">
        <f>O257*H257</f>
        <v>0</v>
      </c>
      <c r="Q257" s="221">
        <v>0</v>
      </c>
      <c r="R257" s="221">
        <f>Q257*H257</f>
        <v>0</v>
      </c>
      <c r="S257" s="221">
        <v>0</v>
      </c>
      <c r="T257" s="222">
        <f>S257*H257</f>
        <v>0</v>
      </c>
      <c r="U257" s="38"/>
      <c r="V257" s="38"/>
      <c r="W257" s="38"/>
      <c r="X257" s="38"/>
      <c r="Y257" s="38"/>
      <c r="Z257" s="38"/>
      <c r="AA257" s="38"/>
      <c r="AB257" s="38"/>
      <c r="AC257" s="38"/>
      <c r="AD257" s="38"/>
      <c r="AE257" s="38"/>
      <c r="AR257" s="223" t="s">
        <v>149</v>
      </c>
      <c r="AT257" s="223" t="s">
        <v>144</v>
      </c>
      <c r="AU257" s="223" t="s">
        <v>78</v>
      </c>
      <c r="AY257" s="17" t="s">
        <v>142</v>
      </c>
      <c r="BE257" s="224">
        <f>IF(N257="základní",J257,0)</f>
        <v>0</v>
      </c>
      <c r="BF257" s="224">
        <f>IF(N257="snížená",J257,0)</f>
        <v>0</v>
      </c>
      <c r="BG257" s="224">
        <f>IF(N257="zákl. přenesená",J257,0)</f>
        <v>0</v>
      </c>
      <c r="BH257" s="224">
        <f>IF(N257="sníž. přenesená",J257,0)</f>
        <v>0</v>
      </c>
      <c r="BI257" s="224">
        <f>IF(N257="nulová",J257,0)</f>
        <v>0</v>
      </c>
      <c r="BJ257" s="17" t="s">
        <v>78</v>
      </c>
      <c r="BK257" s="224">
        <f>ROUND(I257*H257,2)</f>
        <v>0</v>
      </c>
      <c r="BL257" s="17" t="s">
        <v>149</v>
      </c>
      <c r="BM257" s="223" t="s">
        <v>1073</v>
      </c>
    </row>
    <row r="258" spans="1:47" s="2" customFormat="1" ht="12">
      <c r="A258" s="38"/>
      <c r="B258" s="39"/>
      <c r="C258" s="40"/>
      <c r="D258" s="225" t="s">
        <v>151</v>
      </c>
      <c r="E258" s="40"/>
      <c r="F258" s="226" t="s">
        <v>1074</v>
      </c>
      <c r="G258" s="40"/>
      <c r="H258" s="40"/>
      <c r="I258" s="227"/>
      <c r="J258" s="40"/>
      <c r="K258" s="40"/>
      <c r="L258" s="44"/>
      <c r="M258" s="228"/>
      <c r="N258" s="229"/>
      <c r="O258" s="84"/>
      <c r="P258" s="84"/>
      <c r="Q258" s="84"/>
      <c r="R258" s="84"/>
      <c r="S258" s="84"/>
      <c r="T258" s="85"/>
      <c r="U258" s="38"/>
      <c r="V258" s="38"/>
      <c r="W258" s="38"/>
      <c r="X258" s="38"/>
      <c r="Y258" s="38"/>
      <c r="Z258" s="38"/>
      <c r="AA258" s="38"/>
      <c r="AB258" s="38"/>
      <c r="AC258" s="38"/>
      <c r="AD258" s="38"/>
      <c r="AE258" s="38"/>
      <c r="AT258" s="17" t="s">
        <v>151</v>
      </c>
      <c r="AU258" s="17" t="s">
        <v>78</v>
      </c>
    </row>
    <row r="259" spans="1:47" s="2" customFormat="1" ht="12">
      <c r="A259" s="38"/>
      <c r="B259" s="39"/>
      <c r="C259" s="40"/>
      <c r="D259" s="225" t="s">
        <v>153</v>
      </c>
      <c r="E259" s="40"/>
      <c r="F259" s="230" t="s">
        <v>273</v>
      </c>
      <c r="G259" s="40"/>
      <c r="H259" s="40"/>
      <c r="I259" s="227"/>
      <c r="J259" s="40"/>
      <c r="K259" s="40"/>
      <c r="L259" s="44"/>
      <c r="M259" s="228"/>
      <c r="N259" s="229"/>
      <c r="O259" s="84"/>
      <c r="P259" s="84"/>
      <c r="Q259" s="84"/>
      <c r="R259" s="84"/>
      <c r="S259" s="84"/>
      <c r="T259" s="85"/>
      <c r="U259" s="38"/>
      <c r="V259" s="38"/>
      <c r="W259" s="38"/>
      <c r="X259" s="38"/>
      <c r="Y259" s="38"/>
      <c r="Z259" s="38"/>
      <c r="AA259" s="38"/>
      <c r="AB259" s="38"/>
      <c r="AC259" s="38"/>
      <c r="AD259" s="38"/>
      <c r="AE259" s="38"/>
      <c r="AT259" s="17" t="s">
        <v>153</v>
      </c>
      <c r="AU259" s="17" t="s">
        <v>78</v>
      </c>
    </row>
    <row r="260" spans="1:51" s="13" customFormat="1" ht="12">
      <c r="A260" s="13"/>
      <c r="B260" s="231"/>
      <c r="C260" s="232"/>
      <c r="D260" s="225" t="s">
        <v>172</v>
      </c>
      <c r="E260" s="233" t="s">
        <v>19</v>
      </c>
      <c r="F260" s="234" t="s">
        <v>1075</v>
      </c>
      <c r="G260" s="232"/>
      <c r="H260" s="235">
        <v>597.525</v>
      </c>
      <c r="I260" s="236"/>
      <c r="J260" s="232"/>
      <c r="K260" s="232"/>
      <c r="L260" s="237"/>
      <c r="M260" s="238"/>
      <c r="N260" s="239"/>
      <c r="O260" s="239"/>
      <c r="P260" s="239"/>
      <c r="Q260" s="239"/>
      <c r="R260" s="239"/>
      <c r="S260" s="239"/>
      <c r="T260" s="240"/>
      <c r="U260" s="13"/>
      <c r="V260" s="13"/>
      <c r="W260" s="13"/>
      <c r="X260" s="13"/>
      <c r="Y260" s="13"/>
      <c r="Z260" s="13"/>
      <c r="AA260" s="13"/>
      <c r="AB260" s="13"/>
      <c r="AC260" s="13"/>
      <c r="AD260" s="13"/>
      <c r="AE260" s="13"/>
      <c r="AT260" s="241" t="s">
        <v>172</v>
      </c>
      <c r="AU260" s="241" t="s">
        <v>78</v>
      </c>
      <c r="AV260" s="13" t="s">
        <v>80</v>
      </c>
      <c r="AW260" s="13" t="s">
        <v>33</v>
      </c>
      <c r="AX260" s="13" t="s">
        <v>78</v>
      </c>
      <c r="AY260" s="241" t="s">
        <v>142</v>
      </c>
    </row>
    <row r="261" spans="1:65" s="2" customFormat="1" ht="14.4" customHeight="1">
      <c r="A261" s="38"/>
      <c r="B261" s="39"/>
      <c r="C261" s="212" t="s">
        <v>439</v>
      </c>
      <c r="D261" s="212" t="s">
        <v>144</v>
      </c>
      <c r="E261" s="213" t="s">
        <v>295</v>
      </c>
      <c r="F261" s="214" t="s">
        <v>296</v>
      </c>
      <c r="G261" s="215" t="s">
        <v>147</v>
      </c>
      <c r="H261" s="216">
        <v>1462.5</v>
      </c>
      <c r="I261" s="217"/>
      <c r="J261" s="218">
        <f>ROUND(I261*H261,2)</f>
        <v>0</v>
      </c>
      <c r="K261" s="214" t="s">
        <v>148</v>
      </c>
      <c r="L261" s="44"/>
      <c r="M261" s="219" t="s">
        <v>19</v>
      </c>
      <c r="N261" s="220" t="s">
        <v>42</v>
      </c>
      <c r="O261" s="84"/>
      <c r="P261" s="221">
        <f>O261*H261</f>
        <v>0</v>
      </c>
      <c r="Q261" s="221">
        <v>0</v>
      </c>
      <c r="R261" s="221">
        <f>Q261*H261</f>
        <v>0</v>
      </c>
      <c r="S261" s="221">
        <v>0</v>
      </c>
      <c r="T261" s="222">
        <f>S261*H261</f>
        <v>0</v>
      </c>
      <c r="U261" s="38"/>
      <c r="V261" s="38"/>
      <c r="W261" s="38"/>
      <c r="X261" s="38"/>
      <c r="Y261" s="38"/>
      <c r="Z261" s="38"/>
      <c r="AA261" s="38"/>
      <c r="AB261" s="38"/>
      <c r="AC261" s="38"/>
      <c r="AD261" s="38"/>
      <c r="AE261" s="38"/>
      <c r="AR261" s="223" t="s">
        <v>149</v>
      </c>
      <c r="AT261" s="223" t="s">
        <v>144</v>
      </c>
      <c r="AU261" s="223" t="s">
        <v>78</v>
      </c>
      <c r="AY261" s="17" t="s">
        <v>142</v>
      </c>
      <c r="BE261" s="224">
        <f>IF(N261="základní",J261,0)</f>
        <v>0</v>
      </c>
      <c r="BF261" s="224">
        <f>IF(N261="snížená",J261,0)</f>
        <v>0</v>
      </c>
      <c r="BG261" s="224">
        <f>IF(N261="zákl. přenesená",J261,0)</f>
        <v>0</v>
      </c>
      <c r="BH261" s="224">
        <f>IF(N261="sníž. přenesená",J261,0)</f>
        <v>0</v>
      </c>
      <c r="BI261" s="224">
        <f>IF(N261="nulová",J261,0)</f>
        <v>0</v>
      </c>
      <c r="BJ261" s="17" t="s">
        <v>78</v>
      </c>
      <c r="BK261" s="224">
        <f>ROUND(I261*H261,2)</f>
        <v>0</v>
      </c>
      <c r="BL261" s="17" t="s">
        <v>149</v>
      </c>
      <c r="BM261" s="223" t="s">
        <v>1076</v>
      </c>
    </row>
    <row r="262" spans="1:47" s="2" customFormat="1" ht="12">
      <c r="A262" s="38"/>
      <c r="B262" s="39"/>
      <c r="C262" s="40"/>
      <c r="D262" s="225" t="s">
        <v>151</v>
      </c>
      <c r="E262" s="40"/>
      <c r="F262" s="226" t="s">
        <v>298</v>
      </c>
      <c r="G262" s="40"/>
      <c r="H262" s="40"/>
      <c r="I262" s="227"/>
      <c r="J262" s="40"/>
      <c r="K262" s="40"/>
      <c r="L262" s="44"/>
      <c r="M262" s="228"/>
      <c r="N262" s="229"/>
      <c r="O262" s="84"/>
      <c r="P262" s="84"/>
      <c r="Q262" s="84"/>
      <c r="R262" s="84"/>
      <c r="S262" s="84"/>
      <c r="T262" s="85"/>
      <c r="U262" s="38"/>
      <c r="V262" s="38"/>
      <c r="W262" s="38"/>
      <c r="X262" s="38"/>
      <c r="Y262" s="38"/>
      <c r="Z262" s="38"/>
      <c r="AA262" s="38"/>
      <c r="AB262" s="38"/>
      <c r="AC262" s="38"/>
      <c r="AD262" s="38"/>
      <c r="AE262" s="38"/>
      <c r="AT262" s="17" t="s">
        <v>151</v>
      </c>
      <c r="AU262" s="17" t="s">
        <v>78</v>
      </c>
    </row>
    <row r="263" spans="1:47" s="2" customFormat="1" ht="12">
      <c r="A263" s="38"/>
      <c r="B263" s="39"/>
      <c r="C263" s="40"/>
      <c r="D263" s="225" t="s">
        <v>153</v>
      </c>
      <c r="E263" s="40"/>
      <c r="F263" s="230" t="s">
        <v>292</v>
      </c>
      <c r="G263" s="40"/>
      <c r="H263" s="40"/>
      <c r="I263" s="227"/>
      <c r="J263" s="40"/>
      <c r="K263" s="40"/>
      <c r="L263" s="44"/>
      <c r="M263" s="228"/>
      <c r="N263" s="229"/>
      <c r="O263" s="84"/>
      <c r="P263" s="84"/>
      <c r="Q263" s="84"/>
      <c r="R263" s="84"/>
      <c r="S263" s="84"/>
      <c r="T263" s="85"/>
      <c r="U263" s="38"/>
      <c r="V263" s="38"/>
      <c r="W263" s="38"/>
      <c r="X263" s="38"/>
      <c r="Y263" s="38"/>
      <c r="Z263" s="38"/>
      <c r="AA263" s="38"/>
      <c r="AB263" s="38"/>
      <c r="AC263" s="38"/>
      <c r="AD263" s="38"/>
      <c r="AE263" s="38"/>
      <c r="AT263" s="17" t="s">
        <v>153</v>
      </c>
      <c r="AU263" s="17" t="s">
        <v>78</v>
      </c>
    </row>
    <row r="264" spans="1:51" s="13" customFormat="1" ht="12">
      <c r="A264" s="13"/>
      <c r="B264" s="231"/>
      <c r="C264" s="232"/>
      <c r="D264" s="225" t="s">
        <v>172</v>
      </c>
      <c r="E264" s="233" t="s">
        <v>19</v>
      </c>
      <c r="F264" s="234" t="s">
        <v>1060</v>
      </c>
      <c r="G264" s="232"/>
      <c r="H264" s="235">
        <v>1462.5</v>
      </c>
      <c r="I264" s="236"/>
      <c r="J264" s="232"/>
      <c r="K264" s="232"/>
      <c r="L264" s="237"/>
      <c r="M264" s="238"/>
      <c r="N264" s="239"/>
      <c r="O264" s="239"/>
      <c r="P264" s="239"/>
      <c r="Q264" s="239"/>
      <c r="R264" s="239"/>
      <c r="S264" s="239"/>
      <c r="T264" s="240"/>
      <c r="U264" s="13"/>
      <c r="V264" s="13"/>
      <c r="W264" s="13"/>
      <c r="X264" s="13"/>
      <c r="Y264" s="13"/>
      <c r="Z264" s="13"/>
      <c r="AA264" s="13"/>
      <c r="AB264" s="13"/>
      <c r="AC264" s="13"/>
      <c r="AD264" s="13"/>
      <c r="AE264" s="13"/>
      <c r="AT264" s="241" t="s">
        <v>172</v>
      </c>
      <c r="AU264" s="241" t="s">
        <v>78</v>
      </c>
      <c r="AV264" s="13" t="s">
        <v>80</v>
      </c>
      <c r="AW264" s="13" t="s">
        <v>33</v>
      </c>
      <c r="AX264" s="13" t="s">
        <v>78</v>
      </c>
      <c r="AY264" s="241" t="s">
        <v>142</v>
      </c>
    </row>
    <row r="265" spans="1:65" s="2" customFormat="1" ht="24.15" customHeight="1">
      <c r="A265" s="38"/>
      <c r="B265" s="39"/>
      <c r="C265" s="212" t="s">
        <v>446</v>
      </c>
      <c r="D265" s="212" t="s">
        <v>144</v>
      </c>
      <c r="E265" s="213" t="s">
        <v>1077</v>
      </c>
      <c r="F265" s="214" t="s">
        <v>1078</v>
      </c>
      <c r="G265" s="215" t="s">
        <v>147</v>
      </c>
      <c r="H265" s="216">
        <v>597.525</v>
      </c>
      <c r="I265" s="217"/>
      <c r="J265" s="218">
        <f>ROUND(I265*H265,2)</f>
        <v>0</v>
      </c>
      <c r="K265" s="214" t="s">
        <v>148</v>
      </c>
      <c r="L265" s="44"/>
      <c r="M265" s="219" t="s">
        <v>19</v>
      </c>
      <c r="N265" s="220" t="s">
        <v>42</v>
      </c>
      <c r="O265" s="84"/>
      <c r="P265" s="221">
        <f>O265*H265</f>
        <v>0</v>
      </c>
      <c r="Q265" s="221">
        <v>0</v>
      </c>
      <c r="R265" s="221">
        <f>Q265*H265</f>
        <v>0</v>
      </c>
      <c r="S265" s="221">
        <v>0</v>
      </c>
      <c r="T265" s="222">
        <f>S265*H265</f>
        <v>0</v>
      </c>
      <c r="U265" s="38"/>
      <c r="V265" s="38"/>
      <c r="W265" s="38"/>
      <c r="X265" s="38"/>
      <c r="Y265" s="38"/>
      <c r="Z265" s="38"/>
      <c r="AA265" s="38"/>
      <c r="AB265" s="38"/>
      <c r="AC265" s="38"/>
      <c r="AD265" s="38"/>
      <c r="AE265" s="38"/>
      <c r="AR265" s="223" t="s">
        <v>149</v>
      </c>
      <c r="AT265" s="223" t="s">
        <v>144</v>
      </c>
      <c r="AU265" s="223" t="s">
        <v>78</v>
      </c>
      <c r="AY265" s="17" t="s">
        <v>142</v>
      </c>
      <c r="BE265" s="224">
        <f>IF(N265="základní",J265,0)</f>
        <v>0</v>
      </c>
      <c r="BF265" s="224">
        <f>IF(N265="snížená",J265,0)</f>
        <v>0</v>
      </c>
      <c r="BG265" s="224">
        <f>IF(N265="zákl. přenesená",J265,0)</f>
        <v>0</v>
      </c>
      <c r="BH265" s="224">
        <f>IF(N265="sníž. přenesená",J265,0)</f>
        <v>0</v>
      </c>
      <c r="BI265" s="224">
        <f>IF(N265="nulová",J265,0)</f>
        <v>0</v>
      </c>
      <c r="BJ265" s="17" t="s">
        <v>78</v>
      </c>
      <c r="BK265" s="224">
        <f>ROUND(I265*H265,2)</f>
        <v>0</v>
      </c>
      <c r="BL265" s="17" t="s">
        <v>149</v>
      </c>
      <c r="BM265" s="223" t="s">
        <v>1079</v>
      </c>
    </row>
    <row r="266" spans="1:47" s="2" customFormat="1" ht="12">
      <c r="A266" s="38"/>
      <c r="B266" s="39"/>
      <c r="C266" s="40"/>
      <c r="D266" s="225" t="s">
        <v>151</v>
      </c>
      <c r="E266" s="40"/>
      <c r="F266" s="226" t="s">
        <v>1080</v>
      </c>
      <c r="G266" s="40"/>
      <c r="H266" s="40"/>
      <c r="I266" s="227"/>
      <c r="J266" s="40"/>
      <c r="K266" s="40"/>
      <c r="L266" s="44"/>
      <c r="M266" s="228"/>
      <c r="N266" s="229"/>
      <c r="O266" s="84"/>
      <c r="P266" s="84"/>
      <c r="Q266" s="84"/>
      <c r="R266" s="84"/>
      <c r="S266" s="84"/>
      <c r="T266" s="85"/>
      <c r="U266" s="38"/>
      <c r="V266" s="38"/>
      <c r="W266" s="38"/>
      <c r="X266" s="38"/>
      <c r="Y266" s="38"/>
      <c r="Z266" s="38"/>
      <c r="AA266" s="38"/>
      <c r="AB266" s="38"/>
      <c r="AC266" s="38"/>
      <c r="AD266" s="38"/>
      <c r="AE266" s="38"/>
      <c r="AT266" s="17" t="s">
        <v>151</v>
      </c>
      <c r="AU266" s="17" t="s">
        <v>78</v>
      </c>
    </row>
    <row r="267" spans="1:47" s="2" customFormat="1" ht="12">
      <c r="A267" s="38"/>
      <c r="B267" s="39"/>
      <c r="C267" s="40"/>
      <c r="D267" s="225" t="s">
        <v>153</v>
      </c>
      <c r="E267" s="40"/>
      <c r="F267" s="230" t="s">
        <v>264</v>
      </c>
      <c r="G267" s="40"/>
      <c r="H267" s="40"/>
      <c r="I267" s="227"/>
      <c r="J267" s="40"/>
      <c r="K267" s="40"/>
      <c r="L267" s="44"/>
      <c r="M267" s="228"/>
      <c r="N267" s="229"/>
      <c r="O267" s="84"/>
      <c r="P267" s="84"/>
      <c r="Q267" s="84"/>
      <c r="R267" s="84"/>
      <c r="S267" s="84"/>
      <c r="T267" s="85"/>
      <c r="U267" s="38"/>
      <c r="V267" s="38"/>
      <c r="W267" s="38"/>
      <c r="X267" s="38"/>
      <c r="Y267" s="38"/>
      <c r="Z267" s="38"/>
      <c r="AA267" s="38"/>
      <c r="AB267" s="38"/>
      <c r="AC267" s="38"/>
      <c r="AD267" s="38"/>
      <c r="AE267" s="38"/>
      <c r="AT267" s="17" t="s">
        <v>153</v>
      </c>
      <c r="AU267" s="17" t="s">
        <v>78</v>
      </c>
    </row>
    <row r="268" spans="1:51" s="13" customFormat="1" ht="12">
      <c r="A268" s="13"/>
      <c r="B268" s="231"/>
      <c r="C268" s="232"/>
      <c r="D268" s="225" t="s">
        <v>172</v>
      </c>
      <c r="E268" s="233" t="s">
        <v>19</v>
      </c>
      <c r="F268" s="234" t="s">
        <v>1075</v>
      </c>
      <c r="G268" s="232"/>
      <c r="H268" s="235">
        <v>597.525</v>
      </c>
      <c r="I268" s="236"/>
      <c r="J268" s="232"/>
      <c r="K268" s="232"/>
      <c r="L268" s="237"/>
      <c r="M268" s="238"/>
      <c r="N268" s="239"/>
      <c r="O268" s="239"/>
      <c r="P268" s="239"/>
      <c r="Q268" s="239"/>
      <c r="R268" s="239"/>
      <c r="S268" s="239"/>
      <c r="T268" s="240"/>
      <c r="U268" s="13"/>
      <c r="V268" s="13"/>
      <c r="W268" s="13"/>
      <c r="X268" s="13"/>
      <c r="Y268" s="13"/>
      <c r="Z268" s="13"/>
      <c r="AA268" s="13"/>
      <c r="AB268" s="13"/>
      <c r="AC268" s="13"/>
      <c r="AD268" s="13"/>
      <c r="AE268" s="13"/>
      <c r="AT268" s="241" t="s">
        <v>172</v>
      </c>
      <c r="AU268" s="241" t="s">
        <v>78</v>
      </c>
      <c r="AV268" s="13" t="s">
        <v>80</v>
      </c>
      <c r="AW268" s="13" t="s">
        <v>33</v>
      </c>
      <c r="AX268" s="13" t="s">
        <v>78</v>
      </c>
      <c r="AY268" s="241" t="s">
        <v>142</v>
      </c>
    </row>
    <row r="269" spans="1:65" s="2" customFormat="1" ht="24.15" customHeight="1">
      <c r="A269" s="38"/>
      <c r="B269" s="39"/>
      <c r="C269" s="212" t="s">
        <v>454</v>
      </c>
      <c r="D269" s="212" t="s">
        <v>144</v>
      </c>
      <c r="E269" s="213" t="s">
        <v>1081</v>
      </c>
      <c r="F269" s="214" t="s">
        <v>1082</v>
      </c>
      <c r="G269" s="215" t="s">
        <v>157</v>
      </c>
      <c r="H269" s="216">
        <v>25</v>
      </c>
      <c r="I269" s="217"/>
      <c r="J269" s="218">
        <f>ROUND(I269*H269,2)</f>
        <v>0</v>
      </c>
      <c r="K269" s="214" t="s">
        <v>148</v>
      </c>
      <c r="L269" s="44"/>
      <c r="M269" s="219" t="s">
        <v>19</v>
      </c>
      <c r="N269" s="220" t="s">
        <v>42</v>
      </c>
      <c r="O269" s="84"/>
      <c r="P269" s="221">
        <f>O269*H269</f>
        <v>0</v>
      </c>
      <c r="Q269" s="221">
        <v>0</v>
      </c>
      <c r="R269" s="221">
        <f>Q269*H269</f>
        <v>0</v>
      </c>
      <c r="S269" s="221">
        <v>0</v>
      </c>
      <c r="T269" s="222">
        <f>S269*H269</f>
        <v>0</v>
      </c>
      <c r="U269" s="38"/>
      <c r="V269" s="38"/>
      <c r="W269" s="38"/>
      <c r="X269" s="38"/>
      <c r="Y269" s="38"/>
      <c r="Z269" s="38"/>
      <c r="AA269" s="38"/>
      <c r="AB269" s="38"/>
      <c r="AC269" s="38"/>
      <c r="AD269" s="38"/>
      <c r="AE269" s="38"/>
      <c r="AR269" s="223" t="s">
        <v>149</v>
      </c>
      <c r="AT269" s="223" t="s">
        <v>144</v>
      </c>
      <c r="AU269" s="223" t="s">
        <v>78</v>
      </c>
      <c r="AY269" s="17" t="s">
        <v>142</v>
      </c>
      <c r="BE269" s="224">
        <f>IF(N269="základní",J269,0)</f>
        <v>0</v>
      </c>
      <c r="BF269" s="224">
        <f>IF(N269="snížená",J269,0)</f>
        <v>0</v>
      </c>
      <c r="BG269" s="224">
        <f>IF(N269="zákl. přenesená",J269,0)</f>
        <v>0</v>
      </c>
      <c r="BH269" s="224">
        <f>IF(N269="sníž. přenesená",J269,0)</f>
        <v>0</v>
      </c>
      <c r="BI269" s="224">
        <f>IF(N269="nulová",J269,0)</f>
        <v>0</v>
      </c>
      <c r="BJ269" s="17" t="s">
        <v>78</v>
      </c>
      <c r="BK269" s="224">
        <f>ROUND(I269*H269,2)</f>
        <v>0</v>
      </c>
      <c r="BL269" s="17" t="s">
        <v>149</v>
      </c>
      <c r="BM269" s="223" t="s">
        <v>1083</v>
      </c>
    </row>
    <row r="270" spans="1:47" s="2" customFormat="1" ht="12">
      <c r="A270" s="38"/>
      <c r="B270" s="39"/>
      <c r="C270" s="40"/>
      <c r="D270" s="225" t="s">
        <v>151</v>
      </c>
      <c r="E270" s="40"/>
      <c r="F270" s="226" t="s">
        <v>1084</v>
      </c>
      <c r="G270" s="40"/>
      <c r="H270" s="40"/>
      <c r="I270" s="227"/>
      <c r="J270" s="40"/>
      <c r="K270" s="40"/>
      <c r="L270" s="44"/>
      <c r="M270" s="228"/>
      <c r="N270" s="229"/>
      <c r="O270" s="84"/>
      <c r="P270" s="84"/>
      <c r="Q270" s="84"/>
      <c r="R270" s="84"/>
      <c r="S270" s="84"/>
      <c r="T270" s="85"/>
      <c r="U270" s="38"/>
      <c r="V270" s="38"/>
      <c r="W270" s="38"/>
      <c r="X270" s="38"/>
      <c r="Y270" s="38"/>
      <c r="Z270" s="38"/>
      <c r="AA270" s="38"/>
      <c r="AB270" s="38"/>
      <c r="AC270" s="38"/>
      <c r="AD270" s="38"/>
      <c r="AE270" s="38"/>
      <c r="AT270" s="17" t="s">
        <v>151</v>
      </c>
      <c r="AU270" s="17" t="s">
        <v>78</v>
      </c>
    </row>
    <row r="271" spans="1:47" s="2" customFormat="1" ht="12">
      <c r="A271" s="38"/>
      <c r="B271" s="39"/>
      <c r="C271" s="40"/>
      <c r="D271" s="225" t="s">
        <v>153</v>
      </c>
      <c r="E271" s="40"/>
      <c r="F271" s="230" t="s">
        <v>305</v>
      </c>
      <c r="G271" s="40"/>
      <c r="H271" s="40"/>
      <c r="I271" s="227"/>
      <c r="J271" s="40"/>
      <c r="K271" s="40"/>
      <c r="L271" s="44"/>
      <c r="M271" s="228"/>
      <c r="N271" s="229"/>
      <c r="O271" s="84"/>
      <c r="P271" s="84"/>
      <c r="Q271" s="84"/>
      <c r="R271" s="84"/>
      <c r="S271" s="84"/>
      <c r="T271" s="85"/>
      <c r="U271" s="38"/>
      <c r="V271" s="38"/>
      <c r="W271" s="38"/>
      <c r="X271" s="38"/>
      <c r="Y271" s="38"/>
      <c r="Z271" s="38"/>
      <c r="AA271" s="38"/>
      <c r="AB271" s="38"/>
      <c r="AC271" s="38"/>
      <c r="AD271" s="38"/>
      <c r="AE271" s="38"/>
      <c r="AT271" s="17" t="s">
        <v>153</v>
      </c>
      <c r="AU271" s="17" t="s">
        <v>78</v>
      </c>
    </row>
    <row r="272" spans="1:65" s="2" customFormat="1" ht="24.15" customHeight="1">
      <c r="A272" s="38"/>
      <c r="B272" s="39"/>
      <c r="C272" s="212" t="s">
        <v>461</v>
      </c>
      <c r="D272" s="212" t="s">
        <v>144</v>
      </c>
      <c r="E272" s="213" t="s">
        <v>1085</v>
      </c>
      <c r="F272" s="214" t="s">
        <v>1086</v>
      </c>
      <c r="G272" s="215" t="s">
        <v>157</v>
      </c>
      <c r="H272" s="216">
        <v>25</v>
      </c>
      <c r="I272" s="217"/>
      <c r="J272" s="218">
        <f>ROUND(I272*H272,2)</f>
        <v>0</v>
      </c>
      <c r="K272" s="214" t="s">
        <v>148</v>
      </c>
      <c r="L272" s="44"/>
      <c r="M272" s="219" t="s">
        <v>19</v>
      </c>
      <c r="N272" s="220" t="s">
        <v>42</v>
      </c>
      <c r="O272" s="84"/>
      <c r="P272" s="221">
        <f>O272*H272</f>
        <v>0</v>
      </c>
      <c r="Q272" s="221">
        <v>0</v>
      </c>
      <c r="R272" s="221">
        <f>Q272*H272</f>
        <v>0</v>
      </c>
      <c r="S272" s="221">
        <v>0</v>
      </c>
      <c r="T272" s="222">
        <f>S272*H272</f>
        <v>0</v>
      </c>
      <c r="U272" s="38"/>
      <c r="V272" s="38"/>
      <c r="W272" s="38"/>
      <c r="X272" s="38"/>
      <c r="Y272" s="38"/>
      <c r="Z272" s="38"/>
      <c r="AA272" s="38"/>
      <c r="AB272" s="38"/>
      <c r="AC272" s="38"/>
      <c r="AD272" s="38"/>
      <c r="AE272" s="38"/>
      <c r="AR272" s="223" t="s">
        <v>149</v>
      </c>
      <c r="AT272" s="223" t="s">
        <v>144</v>
      </c>
      <c r="AU272" s="223" t="s">
        <v>78</v>
      </c>
      <c r="AY272" s="17" t="s">
        <v>142</v>
      </c>
      <c r="BE272" s="224">
        <f>IF(N272="základní",J272,0)</f>
        <v>0</v>
      </c>
      <c r="BF272" s="224">
        <f>IF(N272="snížená",J272,0)</f>
        <v>0</v>
      </c>
      <c r="BG272" s="224">
        <f>IF(N272="zákl. přenesená",J272,0)</f>
        <v>0</v>
      </c>
      <c r="BH272" s="224">
        <f>IF(N272="sníž. přenesená",J272,0)</f>
        <v>0</v>
      </c>
      <c r="BI272" s="224">
        <f>IF(N272="nulová",J272,0)</f>
        <v>0</v>
      </c>
      <c r="BJ272" s="17" t="s">
        <v>78</v>
      </c>
      <c r="BK272" s="224">
        <f>ROUND(I272*H272,2)</f>
        <v>0</v>
      </c>
      <c r="BL272" s="17" t="s">
        <v>149</v>
      </c>
      <c r="BM272" s="223" t="s">
        <v>1087</v>
      </c>
    </row>
    <row r="273" spans="1:47" s="2" customFormat="1" ht="12">
      <c r="A273" s="38"/>
      <c r="B273" s="39"/>
      <c r="C273" s="40"/>
      <c r="D273" s="225" t="s">
        <v>151</v>
      </c>
      <c r="E273" s="40"/>
      <c r="F273" s="226" t="s">
        <v>1088</v>
      </c>
      <c r="G273" s="40"/>
      <c r="H273" s="40"/>
      <c r="I273" s="227"/>
      <c r="J273" s="40"/>
      <c r="K273" s="40"/>
      <c r="L273" s="44"/>
      <c r="M273" s="228"/>
      <c r="N273" s="229"/>
      <c r="O273" s="84"/>
      <c r="P273" s="84"/>
      <c r="Q273" s="84"/>
      <c r="R273" s="84"/>
      <c r="S273" s="84"/>
      <c r="T273" s="85"/>
      <c r="U273" s="38"/>
      <c r="V273" s="38"/>
      <c r="W273" s="38"/>
      <c r="X273" s="38"/>
      <c r="Y273" s="38"/>
      <c r="Z273" s="38"/>
      <c r="AA273" s="38"/>
      <c r="AB273" s="38"/>
      <c r="AC273" s="38"/>
      <c r="AD273" s="38"/>
      <c r="AE273" s="38"/>
      <c r="AT273" s="17" t="s">
        <v>151</v>
      </c>
      <c r="AU273" s="17" t="s">
        <v>78</v>
      </c>
    </row>
    <row r="274" spans="1:47" s="2" customFormat="1" ht="12">
      <c r="A274" s="38"/>
      <c r="B274" s="39"/>
      <c r="C274" s="40"/>
      <c r="D274" s="225" t="s">
        <v>153</v>
      </c>
      <c r="E274" s="40"/>
      <c r="F274" s="230" t="s">
        <v>324</v>
      </c>
      <c r="G274" s="40"/>
      <c r="H274" s="40"/>
      <c r="I274" s="227"/>
      <c r="J274" s="40"/>
      <c r="K274" s="40"/>
      <c r="L274" s="44"/>
      <c r="M274" s="228"/>
      <c r="N274" s="229"/>
      <c r="O274" s="84"/>
      <c r="P274" s="84"/>
      <c r="Q274" s="84"/>
      <c r="R274" s="84"/>
      <c r="S274" s="84"/>
      <c r="T274" s="85"/>
      <c r="U274" s="38"/>
      <c r="V274" s="38"/>
      <c r="W274" s="38"/>
      <c r="X274" s="38"/>
      <c r="Y274" s="38"/>
      <c r="Z274" s="38"/>
      <c r="AA274" s="38"/>
      <c r="AB274" s="38"/>
      <c r="AC274" s="38"/>
      <c r="AD274" s="38"/>
      <c r="AE274" s="38"/>
      <c r="AT274" s="17" t="s">
        <v>153</v>
      </c>
      <c r="AU274" s="17" t="s">
        <v>78</v>
      </c>
    </row>
    <row r="275" spans="1:65" s="2" customFormat="1" ht="24.15" customHeight="1">
      <c r="A275" s="38"/>
      <c r="B275" s="39"/>
      <c r="C275" s="212" t="s">
        <v>468</v>
      </c>
      <c r="D275" s="212" t="s">
        <v>144</v>
      </c>
      <c r="E275" s="213" t="s">
        <v>1089</v>
      </c>
      <c r="F275" s="214" t="s">
        <v>412</v>
      </c>
      <c r="G275" s="215" t="s">
        <v>157</v>
      </c>
      <c r="H275" s="216">
        <v>25</v>
      </c>
      <c r="I275" s="217"/>
      <c r="J275" s="218">
        <f>ROUND(I275*H275,2)</f>
        <v>0</v>
      </c>
      <c r="K275" s="214" t="s">
        <v>148</v>
      </c>
      <c r="L275" s="44"/>
      <c r="M275" s="219" t="s">
        <v>19</v>
      </c>
      <c r="N275" s="220" t="s">
        <v>42</v>
      </c>
      <c r="O275" s="84"/>
      <c r="P275" s="221">
        <f>O275*H275</f>
        <v>0</v>
      </c>
      <c r="Q275" s="221">
        <v>0.0020824</v>
      </c>
      <c r="R275" s="221">
        <f>Q275*H275</f>
        <v>0.052059999999999995</v>
      </c>
      <c r="S275" s="221">
        <v>0</v>
      </c>
      <c r="T275" s="222">
        <f>S275*H275</f>
        <v>0</v>
      </c>
      <c r="U275" s="38"/>
      <c r="V275" s="38"/>
      <c r="W275" s="38"/>
      <c r="X275" s="38"/>
      <c r="Y275" s="38"/>
      <c r="Z275" s="38"/>
      <c r="AA275" s="38"/>
      <c r="AB275" s="38"/>
      <c r="AC275" s="38"/>
      <c r="AD275" s="38"/>
      <c r="AE275" s="38"/>
      <c r="AR275" s="223" t="s">
        <v>149</v>
      </c>
      <c r="AT275" s="223" t="s">
        <v>144</v>
      </c>
      <c r="AU275" s="223" t="s">
        <v>78</v>
      </c>
      <c r="AY275" s="17" t="s">
        <v>142</v>
      </c>
      <c r="BE275" s="224">
        <f>IF(N275="základní",J275,0)</f>
        <v>0</v>
      </c>
      <c r="BF275" s="224">
        <f>IF(N275="snížená",J275,0)</f>
        <v>0</v>
      </c>
      <c r="BG275" s="224">
        <f>IF(N275="zákl. přenesená",J275,0)</f>
        <v>0</v>
      </c>
      <c r="BH275" s="224">
        <f>IF(N275="sníž. přenesená",J275,0)</f>
        <v>0</v>
      </c>
      <c r="BI275" s="224">
        <f>IF(N275="nulová",J275,0)</f>
        <v>0</v>
      </c>
      <c r="BJ275" s="17" t="s">
        <v>78</v>
      </c>
      <c r="BK275" s="224">
        <f>ROUND(I275*H275,2)</f>
        <v>0</v>
      </c>
      <c r="BL275" s="17" t="s">
        <v>149</v>
      </c>
      <c r="BM275" s="223" t="s">
        <v>1090</v>
      </c>
    </row>
    <row r="276" spans="1:47" s="2" customFormat="1" ht="12">
      <c r="A276" s="38"/>
      <c r="B276" s="39"/>
      <c r="C276" s="40"/>
      <c r="D276" s="225" t="s">
        <v>151</v>
      </c>
      <c r="E276" s="40"/>
      <c r="F276" s="226" t="s">
        <v>414</v>
      </c>
      <c r="G276" s="40"/>
      <c r="H276" s="40"/>
      <c r="I276" s="227"/>
      <c r="J276" s="40"/>
      <c r="K276" s="40"/>
      <c r="L276" s="44"/>
      <c r="M276" s="228"/>
      <c r="N276" s="229"/>
      <c r="O276" s="84"/>
      <c r="P276" s="84"/>
      <c r="Q276" s="84"/>
      <c r="R276" s="84"/>
      <c r="S276" s="84"/>
      <c r="T276" s="85"/>
      <c r="U276" s="38"/>
      <c r="V276" s="38"/>
      <c r="W276" s="38"/>
      <c r="X276" s="38"/>
      <c r="Y276" s="38"/>
      <c r="Z276" s="38"/>
      <c r="AA276" s="38"/>
      <c r="AB276" s="38"/>
      <c r="AC276" s="38"/>
      <c r="AD276" s="38"/>
      <c r="AE276" s="38"/>
      <c r="AT276" s="17" t="s">
        <v>151</v>
      </c>
      <c r="AU276" s="17" t="s">
        <v>78</v>
      </c>
    </row>
    <row r="277" spans="1:47" s="2" customFormat="1" ht="12">
      <c r="A277" s="38"/>
      <c r="B277" s="39"/>
      <c r="C277" s="40"/>
      <c r="D277" s="225" t="s">
        <v>153</v>
      </c>
      <c r="E277" s="40"/>
      <c r="F277" s="230" t="s">
        <v>1091</v>
      </c>
      <c r="G277" s="40"/>
      <c r="H277" s="40"/>
      <c r="I277" s="227"/>
      <c r="J277" s="40"/>
      <c r="K277" s="40"/>
      <c r="L277" s="44"/>
      <c r="M277" s="228"/>
      <c r="N277" s="229"/>
      <c r="O277" s="84"/>
      <c r="P277" s="84"/>
      <c r="Q277" s="84"/>
      <c r="R277" s="84"/>
      <c r="S277" s="84"/>
      <c r="T277" s="85"/>
      <c r="U277" s="38"/>
      <c r="V277" s="38"/>
      <c r="W277" s="38"/>
      <c r="X277" s="38"/>
      <c r="Y277" s="38"/>
      <c r="Z277" s="38"/>
      <c r="AA277" s="38"/>
      <c r="AB277" s="38"/>
      <c r="AC277" s="38"/>
      <c r="AD277" s="38"/>
      <c r="AE277" s="38"/>
      <c r="AT277" s="17" t="s">
        <v>153</v>
      </c>
      <c r="AU277" s="17" t="s">
        <v>78</v>
      </c>
    </row>
    <row r="278" spans="1:65" s="2" customFormat="1" ht="14.4" customHeight="1">
      <c r="A278" s="38"/>
      <c r="B278" s="39"/>
      <c r="C278" s="212" t="s">
        <v>475</v>
      </c>
      <c r="D278" s="212" t="s">
        <v>144</v>
      </c>
      <c r="E278" s="213" t="s">
        <v>1092</v>
      </c>
      <c r="F278" s="214" t="s">
        <v>1093</v>
      </c>
      <c r="G278" s="215" t="s">
        <v>147</v>
      </c>
      <c r="H278" s="216">
        <v>25</v>
      </c>
      <c r="I278" s="217"/>
      <c r="J278" s="218">
        <f>ROUND(I278*H278,2)</f>
        <v>0</v>
      </c>
      <c r="K278" s="214" t="s">
        <v>148</v>
      </c>
      <c r="L278" s="44"/>
      <c r="M278" s="219" t="s">
        <v>19</v>
      </c>
      <c r="N278" s="220" t="s">
        <v>42</v>
      </c>
      <c r="O278" s="84"/>
      <c r="P278" s="221">
        <f>O278*H278</f>
        <v>0</v>
      </c>
      <c r="Q278" s="221">
        <v>0</v>
      </c>
      <c r="R278" s="221">
        <f>Q278*H278</f>
        <v>0</v>
      </c>
      <c r="S278" s="221">
        <v>0</v>
      </c>
      <c r="T278" s="222">
        <f>S278*H278</f>
        <v>0</v>
      </c>
      <c r="U278" s="38"/>
      <c r="V278" s="38"/>
      <c r="W278" s="38"/>
      <c r="X278" s="38"/>
      <c r="Y278" s="38"/>
      <c r="Z278" s="38"/>
      <c r="AA278" s="38"/>
      <c r="AB278" s="38"/>
      <c r="AC278" s="38"/>
      <c r="AD278" s="38"/>
      <c r="AE278" s="38"/>
      <c r="AR278" s="223" t="s">
        <v>149</v>
      </c>
      <c r="AT278" s="223" t="s">
        <v>144</v>
      </c>
      <c r="AU278" s="223" t="s">
        <v>78</v>
      </c>
      <c r="AY278" s="17" t="s">
        <v>142</v>
      </c>
      <c r="BE278" s="224">
        <f>IF(N278="základní",J278,0)</f>
        <v>0</v>
      </c>
      <c r="BF278" s="224">
        <f>IF(N278="snížená",J278,0)</f>
        <v>0</v>
      </c>
      <c r="BG278" s="224">
        <f>IF(N278="zákl. přenesená",J278,0)</f>
        <v>0</v>
      </c>
      <c r="BH278" s="224">
        <f>IF(N278="sníž. přenesená",J278,0)</f>
        <v>0</v>
      </c>
      <c r="BI278" s="224">
        <f>IF(N278="nulová",J278,0)</f>
        <v>0</v>
      </c>
      <c r="BJ278" s="17" t="s">
        <v>78</v>
      </c>
      <c r="BK278" s="224">
        <f>ROUND(I278*H278,2)</f>
        <v>0</v>
      </c>
      <c r="BL278" s="17" t="s">
        <v>149</v>
      </c>
      <c r="BM278" s="223" t="s">
        <v>1094</v>
      </c>
    </row>
    <row r="279" spans="1:47" s="2" customFormat="1" ht="12">
      <c r="A279" s="38"/>
      <c r="B279" s="39"/>
      <c r="C279" s="40"/>
      <c r="D279" s="225" t="s">
        <v>151</v>
      </c>
      <c r="E279" s="40"/>
      <c r="F279" s="226" t="s">
        <v>1095</v>
      </c>
      <c r="G279" s="40"/>
      <c r="H279" s="40"/>
      <c r="I279" s="227"/>
      <c r="J279" s="40"/>
      <c r="K279" s="40"/>
      <c r="L279" s="44"/>
      <c r="M279" s="228"/>
      <c r="N279" s="229"/>
      <c r="O279" s="84"/>
      <c r="P279" s="84"/>
      <c r="Q279" s="84"/>
      <c r="R279" s="84"/>
      <c r="S279" s="84"/>
      <c r="T279" s="85"/>
      <c r="U279" s="38"/>
      <c r="V279" s="38"/>
      <c r="W279" s="38"/>
      <c r="X279" s="38"/>
      <c r="Y279" s="38"/>
      <c r="Z279" s="38"/>
      <c r="AA279" s="38"/>
      <c r="AB279" s="38"/>
      <c r="AC279" s="38"/>
      <c r="AD279" s="38"/>
      <c r="AE279" s="38"/>
      <c r="AT279" s="17" t="s">
        <v>151</v>
      </c>
      <c r="AU279" s="17" t="s">
        <v>78</v>
      </c>
    </row>
    <row r="280" spans="1:47" s="2" customFormat="1" ht="12">
      <c r="A280" s="38"/>
      <c r="B280" s="39"/>
      <c r="C280" s="40"/>
      <c r="D280" s="225" t="s">
        <v>153</v>
      </c>
      <c r="E280" s="40"/>
      <c r="F280" s="230" t="s">
        <v>723</v>
      </c>
      <c r="G280" s="40"/>
      <c r="H280" s="40"/>
      <c r="I280" s="227"/>
      <c r="J280" s="40"/>
      <c r="K280" s="40"/>
      <c r="L280" s="44"/>
      <c r="M280" s="228"/>
      <c r="N280" s="229"/>
      <c r="O280" s="84"/>
      <c r="P280" s="84"/>
      <c r="Q280" s="84"/>
      <c r="R280" s="84"/>
      <c r="S280" s="84"/>
      <c r="T280" s="85"/>
      <c r="U280" s="38"/>
      <c r="V280" s="38"/>
      <c r="W280" s="38"/>
      <c r="X280" s="38"/>
      <c r="Y280" s="38"/>
      <c r="Z280" s="38"/>
      <c r="AA280" s="38"/>
      <c r="AB280" s="38"/>
      <c r="AC280" s="38"/>
      <c r="AD280" s="38"/>
      <c r="AE280" s="38"/>
      <c r="AT280" s="17" t="s">
        <v>153</v>
      </c>
      <c r="AU280" s="17" t="s">
        <v>78</v>
      </c>
    </row>
    <row r="281" spans="1:65" s="2" customFormat="1" ht="24.15" customHeight="1">
      <c r="A281" s="38"/>
      <c r="B281" s="39"/>
      <c r="C281" s="212" t="s">
        <v>481</v>
      </c>
      <c r="D281" s="212" t="s">
        <v>144</v>
      </c>
      <c r="E281" s="213" t="s">
        <v>423</v>
      </c>
      <c r="F281" s="214" t="s">
        <v>424</v>
      </c>
      <c r="G281" s="215" t="s">
        <v>248</v>
      </c>
      <c r="H281" s="216">
        <v>0.005</v>
      </c>
      <c r="I281" s="217"/>
      <c r="J281" s="218">
        <f>ROUND(I281*H281,2)</f>
        <v>0</v>
      </c>
      <c r="K281" s="214" t="s">
        <v>148</v>
      </c>
      <c r="L281" s="44"/>
      <c r="M281" s="219" t="s">
        <v>19</v>
      </c>
      <c r="N281" s="220" t="s">
        <v>42</v>
      </c>
      <c r="O281" s="84"/>
      <c r="P281" s="221">
        <f>O281*H281</f>
        <v>0</v>
      </c>
      <c r="Q281" s="221">
        <v>0</v>
      </c>
      <c r="R281" s="221">
        <f>Q281*H281</f>
        <v>0</v>
      </c>
      <c r="S281" s="221">
        <v>0</v>
      </c>
      <c r="T281" s="222">
        <f>S281*H281</f>
        <v>0</v>
      </c>
      <c r="U281" s="38"/>
      <c r="V281" s="38"/>
      <c r="W281" s="38"/>
      <c r="X281" s="38"/>
      <c r="Y281" s="38"/>
      <c r="Z281" s="38"/>
      <c r="AA281" s="38"/>
      <c r="AB281" s="38"/>
      <c r="AC281" s="38"/>
      <c r="AD281" s="38"/>
      <c r="AE281" s="38"/>
      <c r="AR281" s="223" t="s">
        <v>149</v>
      </c>
      <c r="AT281" s="223" t="s">
        <v>144</v>
      </c>
      <c r="AU281" s="223" t="s">
        <v>78</v>
      </c>
      <c r="AY281" s="17" t="s">
        <v>142</v>
      </c>
      <c r="BE281" s="224">
        <f>IF(N281="základní",J281,0)</f>
        <v>0</v>
      </c>
      <c r="BF281" s="224">
        <f>IF(N281="snížená",J281,0)</f>
        <v>0</v>
      </c>
      <c r="BG281" s="224">
        <f>IF(N281="zákl. přenesená",J281,0)</f>
        <v>0</v>
      </c>
      <c r="BH281" s="224">
        <f>IF(N281="sníž. přenesená",J281,0)</f>
        <v>0</v>
      </c>
      <c r="BI281" s="224">
        <f>IF(N281="nulová",J281,0)</f>
        <v>0</v>
      </c>
      <c r="BJ281" s="17" t="s">
        <v>78</v>
      </c>
      <c r="BK281" s="224">
        <f>ROUND(I281*H281,2)</f>
        <v>0</v>
      </c>
      <c r="BL281" s="17" t="s">
        <v>149</v>
      </c>
      <c r="BM281" s="223" t="s">
        <v>1096</v>
      </c>
    </row>
    <row r="282" spans="1:47" s="2" customFormat="1" ht="12">
      <c r="A282" s="38"/>
      <c r="B282" s="39"/>
      <c r="C282" s="40"/>
      <c r="D282" s="225" t="s">
        <v>151</v>
      </c>
      <c r="E282" s="40"/>
      <c r="F282" s="226" t="s">
        <v>426</v>
      </c>
      <c r="G282" s="40"/>
      <c r="H282" s="40"/>
      <c r="I282" s="227"/>
      <c r="J282" s="40"/>
      <c r="K282" s="40"/>
      <c r="L282" s="44"/>
      <c r="M282" s="228"/>
      <c r="N282" s="229"/>
      <c r="O282" s="84"/>
      <c r="P282" s="84"/>
      <c r="Q282" s="84"/>
      <c r="R282" s="84"/>
      <c r="S282" s="84"/>
      <c r="T282" s="85"/>
      <c r="U282" s="38"/>
      <c r="V282" s="38"/>
      <c r="W282" s="38"/>
      <c r="X282" s="38"/>
      <c r="Y282" s="38"/>
      <c r="Z282" s="38"/>
      <c r="AA282" s="38"/>
      <c r="AB282" s="38"/>
      <c r="AC282" s="38"/>
      <c r="AD282" s="38"/>
      <c r="AE282" s="38"/>
      <c r="AT282" s="17" t="s">
        <v>151</v>
      </c>
      <c r="AU282" s="17" t="s">
        <v>78</v>
      </c>
    </row>
    <row r="283" spans="1:47" s="2" customFormat="1" ht="12">
      <c r="A283" s="38"/>
      <c r="B283" s="39"/>
      <c r="C283" s="40"/>
      <c r="D283" s="225" t="s">
        <v>153</v>
      </c>
      <c r="E283" s="40"/>
      <c r="F283" s="230" t="s">
        <v>427</v>
      </c>
      <c r="G283" s="40"/>
      <c r="H283" s="40"/>
      <c r="I283" s="227"/>
      <c r="J283" s="40"/>
      <c r="K283" s="40"/>
      <c r="L283" s="44"/>
      <c r="M283" s="228"/>
      <c r="N283" s="229"/>
      <c r="O283" s="84"/>
      <c r="P283" s="84"/>
      <c r="Q283" s="84"/>
      <c r="R283" s="84"/>
      <c r="S283" s="84"/>
      <c r="T283" s="85"/>
      <c r="U283" s="38"/>
      <c r="V283" s="38"/>
      <c r="W283" s="38"/>
      <c r="X283" s="38"/>
      <c r="Y283" s="38"/>
      <c r="Z283" s="38"/>
      <c r="AA283" s="38"/>
      <c r="AB283" s="38"/>
      <c r="AC283" s="38"/>
      <c r="AD283" s="38"/>
      <c r="AE283" s="38"/>
      <c r="AT283" s="17" t="s">
        <v>153</v>
      </c>
      <c r="AU283" s="17" t="s">
        <v>78</v>
      </c>
    </row>
    <row r="284" spans="1:65" s="2" customFormat="1" ht="14.4" customHeight="1">
      <c r="A284" s="38"/>
      <c r="B284" s="39"/>
      <c r="C284" s="253" t="s">
        <v>488</v>
      </c>
      <c r="D284" s="253" t="s">
        <v>275</v>
      </c>
      <c r="E284" s="254" t="s">
        <v>344</v>
      </c>
      <c r="F284" s="255" t="s">
        <v>345</v>
      </c>
      <c r="G284" s="256" t="s">
        <v>278</v>
      </c>
      <c r="H284" s="257">
        <v>1</v>
      </c>
      <c r="I284" s="258"/>
      <c r="J284" s="259">
        <f>ROUND(I284*H284,2)</f>
        <v>0</v>
      </c>
      <c r="K284" s="255" t="s">
        <v>148</v>
      </c>
      <c r="L284" s="260"/>
      <c r="M284" s="261" t="s">
        <v>19</v>
      </c>
      <c r="N284" s="262" t="s">
        <v>42</v>
      </c>
      <c r="O284" s="84"/>
      <c r="P284" s="221">
        <f>O284*H284</f>
        <v>0</v>
      </c>
      <c r="Q284" s="221">
        <v>0.001</v>
      </c>
      <c r="R284" s="221">
        <f>Q284*H284</f>
        <v>0.001</v>
      </c>
      <c r="S284" s="221">
        <v>0</v>
      </c>
      <c r="T284" s="222">
        <f>S284*H284</f>
        <v>0</v>
      </c>
      <c r="U284" s="38"/>
      <c r="V284" s="38"/>
      <c r="W284" s="38"/>
      <c r="X284" s="38"/>
      <c r="Y284" s="38"/>
      <c r="Z284" s="38"/>
      <c r="AA284" s="38"/>
      <c r="AB284" s="38"/>
      <c r="AC284" s="38"/>
      <c r="AD284" s="38"/>
      <c r="AE284" s="38"/>
      <c r="AR284" s="223" t="s">
        <v>201</v>
      </c>
      <c r="AT284" s="223" t="s">
        <v>275</v>
      </c>
      <c r="AU284" s="223" t="s">
        <v>78</v>
      </c>
      <c r="AY284" s="17" t="s">
        <v>142</v>
      </c>
      <c r="BE284" s="224">
        <f>IF(N284="základní",J284,0)</f>
        <v>0</v>
      </c>
      <c r="BF284" s="224">
        <f>IF(N284="snížená",J284,0)</f>
        <v>0</v>
      </c>
      <c r="BG284" s="224">
        <f>IF(N284="zákl. přenesená",J284,0)</f>
        <v>0</v>
      </c>
      <c r="BH284" s="224">
        <f>IF(N284="sníž. přenesená",J284,0)</f>
        <v>0</v>
      </c>
      <c r="BI284" s="224">
        <f>IF(N284="nulová",J284,0)</f>
        <v>0</v>
      </c>
      <c r="BJ284" s="17" t="s">
        <v>78</v>
      </c>
      <c r="BK284" s="224">
        <f>ROUND(I284*H284,2)</f>
        <v>0</v>
      </c>
      <c r="BL284" s="17" t="s">
        <v>149</v>
      </c>
      <c r="BM284" s="223" t="s">
        <v>1097</v>
      </c>
    </row>
    <row r="285" spans="1:47" s="2" customFormat="1" ht="12">
      <c r="A285" s="38"/>
      <c r="B285" s="39"/>
      <c r="C285" s="40"/>
      <c r="D285" s="225" t="s">
        <v>151</v>
      </c>
      <c r="E285" s="40"/>
      <c r="F285" s="226" t="s">
        <v>345</v>
      </c>
      <c r="G285" s="40"/>
      <c r="H285" s="40"/>
      <c r="I285" s="227"/>
      <c r="J285" s="40"/>
      <c r="K285" s="40"/>
      <c r="L285" s="44"/>
      <c r="M285" s="228"/>
      <c r="N285" s="229"/>
      <c r="O285" s="84"/>
      <c r="P285" s="84"/>
      <c r="Q285" s="84"/>
      <c r="R285" s="84"/>
      <c r="S285" s="84"/>
      <c r="T285" s="85"/>
      <c r="U285" s="38"/>
      <c r="V285" s="38"/>
      <c r="W285" s="38"/>
      <c r="X285" s="38"/>
      <c r="Y285" s="38"/>
      <c r="Z285" s="38"/>
      <c r="AA285" s="38"/>
      <c r="AB285" s="38"/>
      <c r="AC285" s="38"/>
      <c r="AD285" s="38"/>
      <c r="AE285" s="38"/>
      <c r="AT285" s="17" t="s">
        <v>151</v>
      </c>
      <c r="AU285" s="17" t="s">
        <v>78</v>
      </c>
    </row>
    <row r="286" spans="1:65" s="2" customFormat="1" ht="14.4" customHeight="1">
      <c r="A286" s="38"/>
      <c r="B286" s="39"/>
      <c r="C286" s="212" t="s">
        <v>494</v>
      </c>
      <c r="D286" s="212" t="s">
        <v>144</v>
      </c>
      <c r="E286" s="213" t="s">
        <v>1098</v>
      </c>
      <c r="F286" s="214" t="s">
        <v>1099</v>
      </c>
      <c r="G286" s="215" t="s">
        <v>181</v>
      </c>
      <c r="H286" s="216">
        <v>2.5</v>
      </c>
      <c r="I286" s="217"/>
      <c r="J286" s="218">
        <f>ROUND(I286*H286,2)</f>
        <v>0</v>
      </c>
      <c r="K286" s="214" t="s">
        <v>148</v>
      </c>
      <c r="L286" s="44"/>
      <c r="M286" s="219" t="s">
        <v>19</v>
      </c>
      <c r="N286" s="220" t="s">
        <v>42</v>
      </c>
      <c r="O286" s="84"/>
      <c r="P286" s="221">
        <f>O286*H286</f>
        <v>0</v>
      </c>
      <c r="Q286" s="221">
        <v>0</v>
      </c>
      <c r="R286" s="221">
        <f>Q286*H286</f>
        <v>0</v>
      </c>
      <c r="S286" s="221">
        <v>0</v>
      </c>
      <c r="T286" s="222">
        <f>S286*H286</f>
        <v>0</v>
      </c>
      <c r="U286" s="38"/>
      <c r="V286" s="38"/>
      <c r="W286" s="38"/>
      <c r="X286" s="38"/>
      <c r="Y286" s="38"/>
      <c r="Z286" s="38"/>
      <c r="AA286" s="38"/>
      <c r="AB286" s="38"/>
      <c r="AC286" s="38"/>
      <c r="AD286" s="38"/>
      <c r="AE286" s="38"/>
      <c r="AR286" s="223" t="s">
        <v>149</v>
      </c>
      <c r="AT286" s="223" t="s">
        <v>144</v>
      </c>
      <c r="AU286" s="223" t="s">
        <v>78</v>
      </c>
      <c r="AY286" s="17" t="s">
        <v>142</v>
      </c>
      <c r="BE286" s="224">
        <f>IF(N286="základní",J286,0)</f>
        <v>0</v>
      </c>
      <c r="BF286" s="224">
        <f>IF(N286="snížená",J286,0)</f>
        <v>0</v>
      </c>
      <c r="BG286" s="224">
        <f>IF(N286="zákl. přenesená",J286,0)</f>
        <v>0</v>
      </c>
      <c r="BH286" s="224">
        <f>IF(N286="sníž. přenesená",J286,0)</f>
        <v>0</v>
      </c>
      <c r="BI286" s="224">
        <f>IF(N286="nulová",J286,0)</f>
        <v>0</v>
      </c>
      <c r="BJ286" s="17" t="s">
        <v>78</v>
      </c>
      <c r="BK286" s="224">
        <f>ROUND(I286*H286,2)</f>
        <v>0</v>
      </c>
      <c r="BL286" s="17" t="s">
        <v>149</v>
      </c>
      <c r="BM286" s="223" t="s">
        <v>1100</v>
      </c>
    </row>
    <row r="287" spans="1:47" s="2" customFormat="1" ht="12">
      <c r="A287" s="38"/>
      <c r="B287" s="39"/>
      <c r="C287" s="40"/>
      <c r="D287" s="225" t="s">
        <v>151</v>
      </c>
      <c r="E287" s="40"/>
      <c r="F287" s="226" t="s">
        <v>1101</v>
      </c>
      <c r="G287" s="40"/>
      <c r="H287" s="40"/>
      <c r="I287" s="227"/>
      <c r="J287" s="40"/>
      <c r="K287" s="40"/>
      <c r="L287" s="44"/>
      <c r="M287" s="228"/>
      <c r="N287" s="229"/>
      <c r="O287" s="84"/>
      <c r="P287" s="84"/>
      <c r="Q287" s="84"/>
      <c r="R287" s="84"/>
      <c r="S287" s="84"/>
      <c r="T287" s="85"/>
      <c r="U287" s="38"/>
      <c r="V287" s="38"/>
      <c r="W287" s="38"/>
      <c r="X287" s="38"/>
      <c r="Y287" s="38"/>
      <c r="Z287" s="38"/>
      <c r="AA287" s="38"/>
      <c r="AB287" s="38"/>
      <c r="AC287" s="38"/>
      <c r="AD287" s="38"/>
      <c r="AE287" s="38"/>
      <c r="AT287" s="17" t="s">
        <v>151</v>
      </c>
      <c r="AU287" s="17" t="s">
        <v>78</v>
      </c>
    </row>
    <row r="288" spans="1:47" s="2" customFormat="1" ht="12">
      <c r="A288" s="38"/>
      <c r="B288" s="39"/>
      <c r="C288" s="40"/>
      <c r="D288" s="225" t="s">
        <v>252</v>
      </c>
      <c r="E288" s="40"/>
      <c r="F288" s="230" t="s">
        <v>1102</v>
      </c>
      <c r="G288" s="40"/>
      <c r="H288" s="40"/>
      <c r="I288" s="227"/>
      <c r="J288" s="40"/>
      <c r="K288" s="40"/>
      <c r="L288" s="44"/>
      <c r="M288" s="228"/>
      <c r="N288" s="229"/>
      <c r="O288" s="84"/>
      <c r="P288" s="84"/>
      <c r="Q288" s="84"/>
      <c r="R288" s="84"/>
      <c r="S288" s="84"/>
      <c r="T288" s="85"/>
      <c r="U288" s="38"/>
      <c r="V288" s="38"/>
      <c r="W288" s="38"/>
      <c r="X288" s="38"/>
      <c r="Y288" s="38"/>
      <c r="Z288" s="38"/>
      <c r="AA288" s="38"/>
      <c r="AB288" s="38"/>
      <c r="AC288" s="38"/>
      <c r="AD288" s="38"/>
      <c r="AE288" s="38"/>
      <c r="AT288" s="17" t="s">
        <v>252</v>
      </c>
      <c r="AU288" s="17" t="s">
        <v>78</v>
      </c>
    </row>
    <row r="289" spans="1:51" s="13" customFormat="1" ht="12">
      <c r="A289" s="13"/>
      <c r="B289" s="231"/>
      <c r="C289" s="232"/>
      <c r="D289" s="225" t="s">
        <v>172</v>
      </c>
      <c r="E289" s="233" t="s">
        <v>19</v>
      </c>
      <c r="F289" s="234" t="s">
        <v>1103</v>
      </c>
      <c r="G289" s="232"/>
      <c r="H289" s="235">
        <v>2.5</v>
      </c>
      <c r="I289" s="236"/>
      <c r="J289" s="232"/>
      <c r="K289" s="232"/>
      <c r="L289" s="237"/>
      <c r="M289" s="238"/>
      <c r="N289" s="239"/>
      <c r="O289" s="239"/>
      <c r="P289" s="239"/>
      <c r="Q289" s="239"/>
      <c r="R289" s="239"/>
      <c r="S289" s="239"/>
      <c r="T289" s="240"/>
      <c r="U289" s="13"/>
      <c r="V289" s="13"/>
      <c r="W289" s="13"/>
      <c r="X289" s="13"/>
      <c r="Y289" s="13"/>
      <c r="Z289" s="13"/>
      <c r="AA289" s="13"/>
      <c r="AB289" s="13"/>
      <c r="AC289" s="13"/>
      <c r="AD289" s="13"/>
      <c r="AE289" s="13"/>
      <c r="AT289" s="241" t="s">
        <v>172</v>
      </c>
      <c r="AU289" s="241" t="s">
        <v>78</v>
      </c>
      <c r="AV289" s="13" t="s">
        <v>80</v>
      </c>
      <c r="AW289" s="13" t="s">
        <v>33</v>
      </c>
      <c r="AX289" s="13" t="s">
        <v>78</v>
      </c>
      <c r="AY289" s="241" t="s">
        <v>142</v>
      </c>
    </row>
    <row r="290" spans="1:65" s="2" customFormat="1" ht="14.4" customHeight="1">
      <c r="A290" s="38"/>
      <c r="B290" s="39"/>
      <c r="C290" s="253" t="s">
        <v>500</v>
      </c>
      <c r="D290" s="253" t="s">
        <v>275</v>
      </c>
      <c r="E290" s="254" t="s">
        <v>276</v>
      </c>
      <c r="F290" s="255" t="s">
        <v>277</v>
      </c>
      <c r="G290" s="256" t="s">
        <v>278</v>
      </c>
      <c r="H290" s="257">
        <v>38.5</v>
      </c>
      <c r="I290" s="258"/>
      <c r="J290" s="259">
        <f>ROUND(I290*H290,2)</f>
        <v>0</v>
      </c>
      <c r="K290" s="255" t="s">
        <v>148</v>
      </c>
      <c r="L290" s="260"/>
      <c r="M290" s="261" t="s">
        <v>19</v>
      </c>
      <c r="N290" s="262" t="s">
        <v>42</v>
      </c>
      <c r="O290" s="84"/>
      <c r="P290" s="221">
        <f>O290*H290</f>
        <v>0</v>
      </c>
      <c r="Q290" s="221">
        <v>0.001</v>
      </c>
      <c r="R290" s="221">
        <f>Q290*H290</f>
        <v>0.0385</v>
      </c>
      <c r="S290" s="221">
        <v>0</v>
      </c>
      <c r="T290" s="222">
        <f>S290*H290</f>
        <v>0</v>
      </c>
      <c r="U290" s="38"/>
      <c r="V290" s="38"/>
      <c r="W290" s="38"/>
      <c r="X290" s="38"/>
      <c r="Y290" s="38"/>
      <c r="Z290" s="38"/>
      <c r="AA290" s="38"/>
      <c r="AB290" s="38"/>
      <c r="AC290" s="38"/>
      <c r="AD290" s="38"/>
      <c r="AE290" s="38"/>
      <c r="AR290" s="223" t="s">
        <v>201</v>
      </c>
      <c r="AT290" s="223" t="s">
        <v>275</v>
      </c>
      <c r="AU290" s="223" t="s">
        <v>78</v>
      </c>
      <c r="AY290" s="17" t="s">
        <v>142</v>
      </c>
      <c r="BE290" s="224">
        <f>IF(N290="základní",J290,0)</f>
        <v>0</v>
      </c>
      <c r="BF290" s="224">
        <f>IF(N290="snížená",J290,0)</f>
        <v>0</v>
      </c>
      <c r="BG290" s="224">
        <f>IF(N290="zákl. přenesená",J290,0)</f>
        <v>0</v>
      </c>
      <c r="BH290" s="224">
        <f>IF(N290="sníž. přenesená",J290,0)</f>
        <v>0</v>
      </c>
      <c r="BI290" s="224">
        <f>IF(N290="nulová",J290,0)</f>
        <v>0</v>
      </c>
      <c r="BJ290" s="17" t="s">
        <v>78</v>
      </c>
      <c r="BK290" s="224">
        <f>ROUND(I290*H290,2)</f>
        <v>0</v>
      </c>
      <c r="BL290" s="17" t="s">
        <v>149</v>
      </c>
      <c r="BM290" s="223" t="s">
        <v>1104</v>
      </c>
    </row>
    <row r="291" spans="1:47" s="2" customFormat="1" ht="12">
      <c r="A291" s="38"/>
      <c r="B291" s="39"/>
      <c r="C291" s="40"/>
      <c r="D291" s="225" t="s">
        <v>151</v>
      </c>
      <c r="E291" s="40"/>
      <c r="F291" s="226" t="s">
        <v>277</v>
      </c>
      <c r="G291" s="40"/>
      <c r="H291" s="40"/>
      <c r="I291" s="227"/>
      <c r="J291" s="40"/>
      <c r="K291" s="40"/>
      <c r="L291" s="44"/>
      <c r="M291" s="228"/>
      <c r="N291" s="229"/>
      <c r="O291" s="84"/>
      <c r="P291" s="84"/>
      <c r="Q291" s="84"/>
      <c r="R291" s="84"/>
      <c r="S291" s="84"/>
      <c r="T291" s="85"/>
      <c r="U291" s="38"/>
      <c r="V291" s="38"/>
      <c r="W291" s="38"/>
      <c r="X291" s="38"/>
      <c r="Y291" s="38"/>
      <c r="Z291" s="38"/>
      <c r="AA291" s="38"/>
      <c r="AB291" s="38"/>
      <c r="AC291" s="38"/>
      <c r="AD291" s="38"/>
      <c r="AE291" s="38"/>
      <c r="AT291" s="17" t="s">
        <v>151</v>
      </c>
      <c r="AU291" s="17" t="s">
        <v>78</v>
      </c>
    </row>
    <row r="292" spans="1:51" s="13" customFormat="1" ht="12">
      <c r="A292" s="13"/>
      <c r="B292" s="231"/>
      <c r="C292" s="232"/>
      <c r="D292" s="225" t="s">
        <v>172</v>
      </c>
      <c r="E292" s="233" t="s">
        <v>19</v>
      </c>
      <c r="F292" s="234" t="s">
        <v>1105</v>
      </c>
      <c r="G292" s="232"/>
      <c r="H292" s="235">
        <v>38.5</v>
      </c>
      <c r="I292" s="236"/>
      <c r="J292" s="232"/>
      <c r="K292" s="232"/>
      <c r="L292" s="237"/>
      <c r="M292" s="238"/>
      <c r="N292" s="239"/>
      <c r="O292" s="239"/>
      <c r="P292" s="239"/>
      <c r="Q292" s="239"/>
      <c r="R292" s="239"/>
      <c r="S292" s="239"/>
      <c r="T292" s="240"/>
      <c r="U292" s="13"/>
      <c r="V292" s="13"/>
      <c r="W292" s="13"/>
      <c r="X292" s="13"/>
      <c r="Y292" s="13"/>
      <c r="Z292" s="13"/>
      <c r="AA292" s="13"/>
      <c r="AB292" s="13"/>
      <c r="AC292" s="13"/>
      <c r="AD292" s="13"/>
      <c r="AE292" s="13"/>
      <c r="AT292" s="241" t="s">
        <v>172</v>
      </c>
      <c r="AU292" s="241" t="s">
        <v>78</v>
      </c>
      <c r="AV292" s="13" t="s">
        <v>80</v>
      </c>
      <c r="AW292" s="13" t="s">
        <v>33</v>
      </c>
      <c r="AX292" s="13" t="s">
        <v>78</v>
      </c>
      <c r="AY292" s="241" t="s">
        <v>142</v>
      </c>
    </row>
    <row r="293" spans="1:65" s="2" customFormat="1" ht="24.15" customHeight="1">
      <c r="A293" s="38"/>
      <c r="B293" s="39"/>
      <c r="C293" s="212" t="s">
        <v>506</v>
      </c>
      <c r="D293" s="212" t="s">
        <v>144</v>
      </c>
      <c r="E293" s="213" t="s">
        <v>1106</v>
      </c>
      <c r="F293" s="214" t="s">
        <v>1107</v>
      </c>
      <c r="G293" s="215" t="s">
        <v>157</v>
      </c>
      <c r="H293" s="216">
        <v>75</v>
      </c>
      <c r="I293" s="217"/>
      <c r="J293" s="218">
        <f>ROUND(I293*H293,2)</f>
        <v>0</v>
      </c>
      <c r="K293" s="214" t="s">
        <v>148</v>
      </c>
      <c r="L293" s="44"/>
      <c r="M293" s="219" t="s">
        <v>19</v>
      </c>
      <c r="N293" s="220" t="s">
        <v>42</v>
      </c>
      <c r="O293" s="84"/>
      <c r="P293" s="221">
        <f>O293*H293</f>
        <v>0</v>
      </c>
      <c r="Q293" s="221">
        <v>2E-08</v>
      </c>
      <c r="R293" s="221">
        <f>Q293*H293</f>
        <v>1.5E-06</v>
      </c>
      <c r="S293" s="221">
        <v>0</v>
      </c>
      <c r="T293" s="222">
        <f>S293*H293</f>
        <v>0</v>
      </c>
      <c r="U293" s="38"/>
      <c r="V293" s="38"/>
      <c r="W293" s="38"/>
      <c r="X293" s="38"/>
      <c r="Y293" s="38"/>
      <c r="Z293" s="38"/>
      <c r="AA293" s="38"/>
      <c r="AB293" s="38"/>
      <c r="AC293" s="38"/>
      <c r="AD293" s="38"/>
      <c r="AE293" s="38"/>
      <c r="AR293" s="223" t="s">
        <v>149</v>
      </c>
      <c r="AT293" s="223" t="s">
        <v>144</v>
      </c>
      <c r="AU293" s="223" t="s">
        <v>78</v>
      </c>
      <c r="AY293" s="17" t="s">
        <v>142</v>
      </c>
      <c r="BE293" s="224">
        <f>IF(N293="základní",J293,0)</f>
        <v>0</v>
      </c>
      <c r="BF293" s="224">
        <f>IF(N293="snížená",J293,0)</f>
        <v>0</v>
      </c>
      <c r="BG293" s="224">
        <f>IF(N293="zákl. přenesená",J293,0)</f>
        <v>0</v>
      </c>
      <c r="BH293" s="224">
        <f>IF(N293="sníž. přenesená",J293,0)</f>
        <v>0</v>
      </c>
      <c r="BI293" s="224">
        <f>IF(N293="nulová",J293,0)</f>
        <v>0</v>
      </c>
      <c r="BJ293" s="17" t="s">
        <v>78</v>
      </c>
      <c r="BK293" s="224">
        <f>ROUND(I293*H293,2)</f>
        <v>0</v>
      </c>
      <c r="BL293" s="17" t="s">
        <v>149</v>
      </c>
      <c r="BM293" s="223" t="s">
        <v>1108</v>
      </c>
    </row>
    <row r="294" spans="1:47" s="2" customFormat="1" ht="12">
      <c r="A294" s="38"/>
      <c r="B294" s="39"/>
      <c r="C294" s="40"/>
      <c r="D294" s="225" t="s">
        <v>151</v>
      </c>
      <c r="E294" s="40"/>
      <c r="F294" s="226" t="s">
        <v>1109</v>
      </c>
      <c r="G294" s="40"/>
      <c r="H294" s="40"/>
      <c r="I294" s="227"/>
      <c r="J294" s="40"/>
      <c r="K294" s="40"/>
      <c r="L294" s="44"/>
      <c r="M294" s="228"/>
      <c r="N294" s="229"/>
      <c r="O294" s="84"/>
      <c r="P294" s="84"/>
      <c r="Q294" s="84"/>
      <c r="R294" s="84"/>
      <c r="S294" s="84"/>
      <c r="T294" s="85"/>
      <c r="U294" s="38"/>
      <c r="V294" s="38"/>
      <c r="W294" s="38"/>
      <c r="X294" s="38"/>
      <c r="Y294" s="38"/>
      <c r="Z294" s="38"/>
      <c r="AA294" s="38"/>
      <c r="AB294" s="38"/>
      <c r="AC294" s="38"/>
      <c r="AD294" s="38"/>
      <c r="AE294" s="38"/>
      <c r="AT294" s="17" t="s">
        <v>151</v>
      </c>
      <c r="AU294" s="17" t="s">
        <v>78</v>
      </c>
    </row>
    <row r="295" spans="1:47" s="2" customFormat="1" ht="12">
      <c r="A295" s="38"/>
      <c r="B295" s="39"/>
      <c r="C295" s="40"/>
      <c r="D295" s="225" t="s">
        <v>153</v>
      </c>
      <c r="E295" s="40"/>
      <c r="F295" s="230" t="s">
        <v>1110</v>
      </c>
      <c r="G295" s="40"/>
      <c r="H295" s="40"/>
      <c r="I295" s="227"/>
      <c r="J295" s="40"/>
      <c r="K295" s="40"/>
      <c r="L295" s="44"/>
      <c r="M295" s="228"/>
      <c r="N295" s="229"/>
      <c r="O295" s="84"/>
      <c r="P295" s="84"/>
      <c r="Q295" s="84"/>
      <c r="R295" s="84"/>
      <c r="S295" s="84"/>
      <c r="T295" s="85"/>
      <c r="U295" s="38"/>
      <c r="V295" s="38"/>
      <c r="W295" s="38"/>
      <c r="X295" s="38"/>
      <c r="Y295" s="38"/>
      <c r="Z295" s="38"/>
      <c r="AA295" s="38"/>
      <c r="AB295" s="38"/>
      <c r="AC295" s="38"/>
      <c r="AD295" s="38"/>
      <c r="AE295" s="38"/>
      <c r="AT295" s="17" t="s">
        <v>153</v>
      </c>
      <c r="AU295" s="17" t="s">
        <v>78</v>
      </c>
    </row>
    <row r="296" spans="1:65" s="2" customFormat="1" ht="14.4" customHeight="1">
      <c r="A296" s="38"/>
      <c r="B296" s="39"/>
      <c r="C296" s="253" t="s">
        <v>512</v>
      </c>
      <c r="D296" s="253" t="s">
        <v>275</v>
      </c>
      <c r="E296" s="254" t="s">
        <v>349</v>
      </c>
      <c r="F296" s="255" t="s">
        <v>350</v>
      </c>
      <c r="G296" s="256" t="s">
        <v>157</v>
      </c>
      <c r="H296" s="257">
        <v>75</v>
      </c>
      <c r="I296" s="258"/>
      <c r="J296" s="259">
        <f>ROUND(I296*H296,2)</f>
        <v>0</v>
      </c>
      <c r="K296" s="255" t="s">
        <v>148</v>
      </c>
      <c r="L296" s="260"/>
      <c r="M296" s="261" t="s">
        <v>19</v>
      </c>
      <c r="N296" s="262" t="s">
        <v>42</v>
      </c>
      <c r="O296" s="84"/>
      <c r="P296" s="221">
        <f>O296*H296</f>
        <v>0</v>
      </c>
      <c r="Q296" s="221">
        <v>0.0059</v>
      </c>
      <c r="R296" s="221">
        <f>Q296*H296</f>
        <v>0.4425</v>
      </c>
      <c r="S296" s="221">
        <v>0</v>
      </c>
      <c r="T296" s="222">
        <f>S296*H296</f>
        <v>0</v>
      </c>
      <c r="U296" s="38"/>
      <c r="V296" s="38"/>
      <c r="W296" s="38"/>
      <c r="X296" s="38"/>
      <c r="Y296" s="38"/>
      <c r="Z296" s="38"/>
      <c r="AA296" s="38"/>
      <c r="AB296" s="38"/>
      <c r="AC296" s="38"/>
      <c r="AD296" s="38"/>
      <c r="AE296" s="38"/>
      <c r="AR296" s="223" t="s">
        <v>201</v>
      </c>
      <c r="AT296" s="223" t="s">
        <v>275</v>
      </c>
      <c r="AU296" s="223" t="s">
        <v>78</v>
      </c>
      <c r="AY296" s="17" t="s">
        <v>142</v>
      </c>
      <c r="BE296" s="224">
        <f>IF(N296="základní",J296,0)</f>
        <v>0</v>
      </c>
      <c r="BF296" s="224">
        <f>IF(N296="snížená",J296,0)</f>
        <v>0</v>
      </c>
      <c r="BG296" s="224">
        <f>IF(N296="zákl. přenesená",J296,0)</f>
        <v>0</v>
      </c>
      <c r="BH296" s="224">
        <f>IF(N296="sníž. přenesená",J296,0)</f>
        <v>0</v>
      </c>
      <c r="BI296" s="224">
        <f>IF(N296="nulová",J296,0)</f>
        <v>0</v>
      </c>
      <c r="BJ296" s="17" t="s">
        <v>78</v>
      </c>
      <c r="BK296" s="224">
        <f>ROUND(I296*H296,2)</f>
        <v>0</v>
      </c>
      <c r="BL296" s="17" t="s">
        <v>149</v>
      </c>
      <c r="BM296" s="223" t="s">
        <v>1111</v>
      </c>
    </row>
    <row r="297" spans="1:47" s="2" customFormat="1" ht="12">
      <c r="A297" s="38"/>
      <c r="B297" s="39"/>
      <c r="C297" s="40"/>
      <c r="D297" s="225" t="s">
        <v>151</v>
      </c>
      <c r="E297" s="40"/>
      <c r="F297" s="226" t="s">
        <v>350</v>
      </c>
      <c r="G297" s="40"/>
      <c r="H297" s="40"/>
      <c r="I297" s="227"/>
      <c r="J297" s="40"/>
      <c r="K297" s="40"/>
      <c r="L297" s="44"/>
      <c r="M297" s="228"/>
      <c r="N297" s="229"/>
      <c r="O297" s="84"/>
      <c r="P297" s="84"/>
      <c r="Q297" s="84"/>
      <c r="R297" s="84"/>
      <c r="S297" s="84"/>
      <c r="T297" s="85"/>
      <c r="U297" s="38"/>
      <c r="V297" s="38"/>
      <c r="W297" s="38"/>
      <c r="X297" s="38"/>
      <c r="Y297" s="38"/>
      <c r="Z297" s="38"/>
      <c r="AA297" s="38"/>
      <c r="AB297" s="38"/>
      <c r="AC297" s="38"/>
      <c r="AD297" s="38"/>
      <c r="AE297" s="38"/>
      <c r="AT297" s="17" t="s">
        <v>151</v>
      </c>
      <c r="AU297" s="17" t="s">
        <v>78</v>
      </c>
    </row>
    <row r="298" spans="1:63" s="12" customFormat="1" ht="25.9" customHeight="1">
      <c r="A298" s="12"/>
      <c r="B298" s="196"/>
      <c r="C298" s="197"/>
      <c r="D298" s="198" t="s">
        <v>70</v>
      </c>
      <c r="E298" s="199" t="s">
        <v>80</v>
      </c>
      <c r="F298" s="199" t="s">
        <v>1112</v>
      </c>
      <c r="G298" s="197"/>
      <c r="H298" s="197"/>
      <c r="I298" s="200"/>
      <c r="J298" s="201">
        <f>BK298</f>
        <v>0</v>
      </c>
      <c r="K298" s="197"/>
      <c r="L298" s="202"/>
      <c r="M298" s="203"/>
      <c r="N298" s="204"/>
      <c r="O298" s="204"/>
      <c r="P298" s="205">
        <f>SUM(P299:P305)</f>
        <v>0</v>
      </c>
      <c r="Q298" s="204"/>
      <c r="R298" s="205">
        <f>SUM(R299:R305)</f>
        <v>364.89500000000004</v>
      </c>
      <c r="S298" s="204"/>
      <c r="T298" s="206">
        <f>SUM(T299:T305)</f>
        <v>0</v>
      </c>
      <c r="U298" s="12"/>
      <c r="V298" s="12"/>
      <c r="W298" s="12"/>
      <c r="X298" s="12"/>
      <c r="Y298" s="12"/>
      <c r="Z298" s="12"/>
      <c r="AA298" s="12"/>
      <c r="AB298" s="12"/>
      <c r="AC298" s="12"/>
      <c r="AD298" s="12"/>
      <c r="AE298" s="12"/>
      <c r="AR298" s="207" t="s">
        <v>78</v>
      </c>
      <c r="AT298" s="208" t="s">
        <v>70</v>
      </c>
      <c r="AU298" s="208" t="s">
        <v>71</v>
      </c>
      <c r="AY298" s="207" t="s">
        <v>142</v>
      </c>
      <c r="BK298" s="209">
        <f>SUM(BK299:BK305)</f>
        <v>0</v>
      </c>
    </row>
    <row r="299" spans="1:65" s="2" customFormat="1" ht="24.15" customHeight="1">
      <c r="A299" s="38"/>
      <c r="B299" s="39"/>
      <c r="C299" s="212" t="s">
        <v>519</v>
      </c>
      <c r="D299" s="212" t="s">
        <v>144</v>
      </c>
      <c r="E299" s="213" t="s">
        <v>1113</v>
      </c>
      <c r="F299" s="214" t="s">
        <v>1114</v>
      </c>
      <c r="G299" s="215" t="s">
        <v>181</v>
      </c>
      <c r="H299" s="216">
        <v>190</v>
      </c>
      <c r="I299" s="217"/>
      <c r="J299" s="218">
        <f>ROUND(I299*H299,2)</f>
        <v>0</v>
      </c>
      <c r="K299" s="214" t="s">
        <v>148</v>
      </c>
      <c r="L299" s="44"/>
      <c r="M299" s="219" t="s">
        <v>19</v>
      </c>
      <c r="N299" s="220" t="s">
        <v>42</v>
      </c>
      <c r="O299" s="84"/>
      <c r="P299" s="221">
        <f>O299*H299</f>
        <v>0</v>
      </c>
      <c r="Q299" s="221">
        <v>1.9205</v>
      </c>
      <c r="R299" s="221">
        <f>Q299*H299</f>
        <v>364.89500000000004</v>
      </c>
      <c r="S299" s="221">
        <v>0</v>
      </c>
      <c r="T299" s="222">
        <f>S299*H299</f>
        <v>0</v>
      </c>
      <c r="U299" s="38"/>
      <c r="V299" s="38"/>
      <c r="W299" s="38"/>
      <c r="X299" s="38"/>
      <c r="Y299" s="38"/>
      <c r="Z299" s="38"/>
      <c r="AA299" s="38"/>
      <c r="AB299" s="38"/>
      <c r="AC299" s="38"/>
      <c r="AD299" s="38"/>
      <c r="AE299" s="38"/>
      <c r="AR299" s="223" t="s">
        <v>149</v>
      </c>
      <c r="AT299" s="223" t="s">
        <v>144</v>
      </c>
      <c r="AU299" s="223" t="s">
        <v>78</v>
      </c>
      <c r="AY299" s="17" t="s">
        <v>142</v>
      </c>
      <c r="BE299" s="224">
        <f>IF(N299="základní",J299,0)</f>
        <v>0</v>
      </c>
      <c r="BF299" s="224">
        <f>IF(N299="snížená",J299,0)</f>
        <v>0</v>
      </c>
      <c r="BG299" s="224">
        <f>IF(N299="zákl. přenesená",J299,0)</f>
        <v>0</v>
      </c>
      <c r="BH299" s="224">
        <f>IF(N299="sníž. přenesená",J299,0)</f>
        <v>0</v>
      </c>
      <c r="BI299" s="224">
        <f>IF(N299="nulová",J299,0)</f>
        <v>0</v>
      </c>
      <c r="BJ299" s="17" t="s">
        <v>78</v>
      </c>
      <c r="BK299" s="224">
        <f>ROUND(I299*H299,2)</f>
        <v>0</v>
      </c>
      <c r="BL299" s="17" t="s">
        <v>149</v>
      </c>
      <c r="BM299" s="223" t="s">
        <v>1115</v>
      </c>
    </row>
    <row r="300" spans="1:47" s="2" customFormat="1" ht="12">
      <c r="A300" s="38"/>
      <c r="B300" s="39"/>
      <c r="C300" s="40"/>
      <c r="D300" s="225" t="s">
        <v>151</v>
      </c>
      <c r="E300" s="40"/>
      <c r="F300" s="226" t="s">
        <v>1116</v>
      </c>
      <c r="G300" s="40"/>
      <c r="H300" s="40"/>
      <c r="I300" s="227"/>
      <c r="J300" s="40"/>
      <c r="K300" s="40"/>
      <c r="L300" s="44"/>
      <c r="M300" s="228"/>
      <c r="N300" s="229"/>
      <c r="O300" s="84"/>
      <c r="P300" s="84"/>
      <c r="Q300" s="84"/>
      <c r="R300" s="84"/>
      <c r="S300" s="84"/>
      <c r="T300" s="85"/>
      <c r="U300" s="38"/>
      <c r="V300" s="38"/>
      <c r="W300" s="38"/>
      <c r="X300" s="38"/>
      <c r="Y300" s="38"/>
      <c r="Z300" s="38"/>
      <c r="AA300" s="38"/>
      <c r="AB300" s="38"/>
      <c r="AC300" s="38"/>
      <c r="AD300" s="38"/>
      <c r="AE300" s="38"/>
      <c r="AT300" s="17" t="s">
        <v>151</v>
      </c>
      <c r="AU300" s="17" t="s">
        <v>78</v>
      </c>
    </row>
    <row r="301" spans="1:47" s="2" customFormat="1" ht="12">
      <c r="A301" s="38"/>
      <c r="B301" s="39"/>
      <c r="C301" s="40"/>
      <c r="D301" s="225" t="s">
        <v>153</v>
      </c>
      <c r="E301" s="40"/>
      <c r="F301" s="230" t="s">
        <v>451</v>
      </c>
      <c r="G301" s="40"/>
      <c r="H301" s="40"/>
      <c r="I301" s="227"/>
      <c r="J301" s="40"/>
      <c r="K301" s="40"/>
      <c r="L301" s="44"/>
      <c r="M301" s="228"/>
      <c r="N301" s="229"/>
      <c r="O301" s="84"/>
      <c r="P301" s="84"/>
      <c r="Q301" s="84"/>
      <c r="R301" s="84"/>
      <c r="S301" s="84"/>
      <c r="T301" s="85"/>
      <c r="U301" s="38"/>
      <c r="V301" s="38"/>
      <c r="W301" s="38"/>
      <c r="X301" s="38"/>
      <c r="Y301" s="38"/>
      <c r="Z301" s="38"/>
      <c r="AA301" s="38"/>
      <c r="AB301" s="38"/>
      <c r="AC301" s="38"/>
      <c r="AD301" s="38"/>
      <c r="AE301" s="38"/>
      <c r="AT301" s="17" t="s">
        <v>153</v>
      </c>
      <c r="AU301" s="17" t="s">
        <v>78</v>
      </c>
    </row>
    <row r="302" spans="1:51" s="13" customFormat="1" ht="12">
      <c r="A302" s="13"/>
      <c r="B302" s="231"/>
      <c r="C302" s="232"/>
      <c r="D302" s="225" t="s">
        <v>172</v>
      </c>
      <c r="E302" s="233" t="s">
        <v>19</v>
      </c>
      <c r="F302" s="234" t="s">
        <v>1117</v>
      </c>
      <c r="G302" s="232"/>
      <c r="H302" s="235">
        <v>190</v>
      </c>
      <c r="I302" s="236"/>
      <c r="J302" s="232"/>
      <c r="K302" s="232"/>
      <c r="L302" s="237"/>
      <c r="M302" s="238"/>
      <c r="N302" s="239"/>
      <c r="O302" s="239"/>
      <c r="P302" s="239"/>
      <c r="Q302" s="239"/>
      <c r="R302" s="239"/>
      <c r="S302" s="239"/>
      <c r="T302" s="240"/>
      <c r="U302" s="13"/>
      <c r="V302" s="13"/>
      <c r="W302" s="13"/>
      <c r="X302" s="13"/>
      <c r="Y302" s="13"/>
      <c r="Z302" s="13"/>
      <c r="AA302" s="13"/>
      <c r="AB302" s="13"/>
      <c r="AC302" s="13"/>
      <c r="AD302" s="13"/>
      <c r="AE302" s="13"/>
      <c r="AT302" s="241" t="s">
        <v>172</v>
      </c>
      <c r="AU302" s="241" t="s">
        <v>78</v>
      </c>
      <c r="AV302" s="13" t="s">
        <v>80</v>
      </c>
      <c r="AW302" s="13" t="s">
        <v>33</v>
      </c>
      <c r="AX302" s="13" t="s">
        <v>78</v>
      </c>
      <c r="AY302" s="241" t="s">
        <v>142</v>
      </c>
    </row>
    <row r="303" spans="1:65" s="2" customFormat="1" ht="14.4" customHeight="1">
      <c r="A303" s="38"/>
      <c r="B303" s="39"/>
      <c r="C303" s="212" t="s">
        <v>526</v>
      </c>
      <c r="D303" s="212" t="s">
        <v>144</v>
      </c>
      <c r="E303" s="213" t="s">
        <v>1118</v>
      </c>
      <c r="F303" s="214" t="s">
        <v>1119</v>
      </c>
      <c r="G303" s="215" t="s">
        <v>181</v>
      </c>
      <c r="H303" s="216">
        <v>0.125</v>
      </c>
      <c r="I303" s="217"/>
      <c r="J303" s="218">
        <f>ROUND(I303*H303,2)</f>
        <v>0</v>
      </c>
      <c r="K303" s="214" t="s">
        <v>19</v>
      </c>
      <c r="L303" s="44"/>
      <c r="M303" s="219" t="s">
        <v>19</v>
      </c>
      <c r="N303" s="220" t="s">
        <v>42</v>
      </c>
      <c r="O303" s="84"/>
      <c r="P303" s="221">
        <f>O303*H303</f>
        <v>0</v>
      </c>
      <c r="Q303" s="221">
        <v>0</v>
      </c>
      <c r="R303" s="221">
        <f>Q303*H303</f>
        <v>0</v>
      </c>
      <c r="S303" s="221">
        <v>0</v>
      </c>
      <c r="T303" s="222">
        <f>S303*H303</f>
        <v>0</v>
      </c>
      <c r="U303" s="38"/>
      <c r="V303" s="38"/>
      <c r="W303" s="38"/>
      <c r="X303" s="38"/>
      <c r="Y303" s="38"/>
      <c r="Z303" s="38"/>
      <c r="AA303" s="38"/>
      <c r="AB303" s="38"/>
      <c r="AC303" s="38"/>
      <c r="AD303" s="38"/>
      <c r="AE303" s="38"/>
      <c r="AR303" s="223" t="s">
        <v>149</v>
      </c>
      <c r="AT303" s="223" t="s">
        <v>144</v>
      </c>
      <c r="AU303" s="223" t="s">
        <v>78</v>
      </c>
      <c r="AY303" s="17" t="s">
        <v>142</v>
      </c>
      <c r="BE303" s="224">
        <f>IF(N303="základní",J303,0)</f>
        <v>0</v>
      </c>
      <c r="BF303" s="224">
        <f>IF(N303="snížená",J303,0)</f>
        <v>0</v>
      </c>
      <c r="BG303" s="224">
        <f>IF(N303="zákl. přenesená",J303,0)</f>
        <v>0</v>
      </c>
      <c r="BH303" s="224">
        <f>IF(N303="sníž. přenesená",J303,0)</f>
        <v>0</v>
      </c>
      <c r="BI303" s="224">
        <f>IF(N303="nulová",J303,0)</f>
        <v>0</v>
      </c>
      <c r="BJ303" s="17" t="s">
        <v>78</v>
      </c>
      <c r="BK303" s="224">
        <f>ROUND(I303*H303,2)</f>
        <v>0</v>
      </c>
      <c r="BL303" s="17" t="s">
        <v>149</v>
      </c>
      <c r="BM303" s="223" t="s">
        <v>1120</v>
      </c>
    </row>
    <row r="304" spans="1:47" s="2" customFormat="1" ht="12">
      <c r="A304" s="38"/>
      <c r="B304" s="39"/>
      <c r="C304" s="40"/>
      <c r="D304" s="225" t="s">
        <v>151</v>
      </c>
      <c r="E304" s="40"/>
      <c r="F304" s="226" t="s">
        <v>1119</v>
      </c>
      <c r="G304" s="40"/>
      <c r="H304" s="40"/>
      <c r="I304" s="227"/>
      <c r="J304" s="40"/>
      <c r="K304" s="40"/>
      <c r="L304" s="44"/>
      <c r="M304" s="228"/>
      <c r="N304" s="229"/>
      <c r="O304" s="84"/>
      <c r="P304" s="84"/>
      <c r="Q304" s="84"/>
      <c r="R304" s="84"/>
      <c r="S304" s="84"/>
      <c r="T304" s="85"/>
      <c r="U304" s="38"/>
      <c r="V304" s="38"/>
      <c r="W304" s="38"/>
      <c r="X304" s="38"/>
      <c r="Y304" s="38"/>
      <c r="Z304" s="38"/>
      <c r="AA304" s="38"/>
      <c r="AB304" s="38"/>
      <c r="AC304" s="38"/>
      <c r="AD304" s="38"/>
      <c r="AE304" s="38"/>
      <c r="AT304" s="17" t="s">
        <v>151</v>
      </c>
      <c r="AU304" s="17" t="s">
        <v>78</v>
      </c>
    </row>
    <row r="305" spans="1:51" s="13" customFormat="1" ht="12">
      <c r="A305" s="13"/>
      <c r="B305" s="231"/>
      <c r="C305" s="232"/>
      <c r="D305" s="225" t="s">
        <v>172</v>
      </c>
      <c r="E305" s="233" t="s">
        <v>19</v>
      </c>
      <c r="F305" s="234" t="s">
        <v>1121</v>
      </c>
      <c r="G305" s="232"/>
      <c r="H305" s="235">
        <v>0.125</v>
      </c>
      <c r="I305" s="236"/>
      <c r="J305" s="232"/>
      <c r="K305" s="232"/>
      <c r="L305" s="237"/>
      <c r="M305" s="238"/>
      <c r="N305" s="239"/>
      <c r="O305" s="239"/>
      <c r="P305" s="239"/>
      <c r="Q305" s="239"/>
      <c r="R305" s="239"/>
      <c r="S305" s="239"/>
      <c r="T305" s="240"/>
      <c r="U305" s="13"/>
      <c r="V305" s="13"/>
      <c r="W305" s="13"/>
      <c r="X305" s="13"/>
      <c r="Y305" s="13"/>
      <c r="Z305" s="13"/>
      <c r="AA305" s="13"/>
      <c r="AB305" s="13"/>
      <c r="AC305" s="13"/>
      <c r="AD305" s="13"/>
      <c r="AE305" s="13"/>
      <c r="AT305" s="241" t="s">
        <v>172</v>
      </c>
      <c r="AU305" s="241" t="s">
        <v>78</v>
      </c>
      <c r="AV305" s="13" t="s">
        <v>80</v>
      </c>
      <c r="AW305" s="13" t="s">
        <v>33</v>
      </c>
      <c r="AX305" s="13" t="s">
        <v>78</v>
      </c>
      <c r="AY305" s="241" t="s">
        <v>142</v>
      </c>
    </row>
    <row r="306" spans="1:63" s="12" customFormat="1" ht="25.9" customHeight="1">
      <c r="A306" s="12"/>
      <c r="B306" s="196"/>
      <c r="C306" s="197"/>
      <c r="D306" s="198" t="s">
        <v>70</v>
      </c>
      <c r="E306" s="199" t="s">
        <v>161</v>
      </c>
      <c r="F306" s="199" t="s">
        <v>467</v>
      </c>
      <c r="G306" s="197"/>
      <c r="H306" s="197"/>
      <c r="I306" s="200"/>
      <c r="J306" s="201">
        <f>BK306</f>
        <v>0</v>
      </c>
      <c r="K306" s="197"/>
      <c r="L306" s="202"/>
      <c r="M306" s="203"/>
      <c r="N306" s="204"/>
      <c r="O306" s="204"/>
      <c r="P306" s="205">
        <f>SUM(P307:P372)</f>
        <v>0</v>
      </c>
      <c r="Q306" s="204"/>
      <c r="R306" s="205">
        <f>SUM(R307:R372)</f>
        <v>708.356373812865</v>
      </c>
      <c r="S306" s="204"/>
      <c r="T306" s="206">
        <f>SUM(T307:T372)</f>
        <v>0</v>
      </c>
      <c r="U306" s="12"/>
      <c r="V306" s="12"/>
      <c r="W306" s="12"/>
      <c r="X306" s="12"/>
      <c r="Y306" s="12"/>
      <c r="Z306" s="12"/>
      <c r="AA306" s="12"/>
      <c r="AB306" s="12"/>
      <c r="AC306" s="12"/>
      <c r="AD306" s="12"/>
      <c r="AE306" s="12"/>
      <c r="AR306" s="207" t="s">
        <v>78</v>
      </c>
      <c r="AT306" s="208" t="s">
        <v>70</v>
      </c>
      <c r="AU306" s="208" t="s">
        <v>71</v>
      </c>
      <c r="AY306" s="207" t="s">
        <v>142</v>
      </c>
      <c r="BK306" s="209">
        <f>SUM(BK307:BK372)</f>
        <v>0</v>
      </c>
    </row>
    <row r="307" spans="1:65" s="2" customFormat="1" ht="24.15" customHeight="1">
      <c r="A307" s="38"/>
      <c r="B307" s="39"/>
      <c r="C307" s="212" t="s">
        <v>533</v>
      </c>
      <c r="D307" s="212" t="s">
        <v>144</v>
      </c>
      <c r="E307" s="213" t="s">
        <v>1122</v>
      </c>
      <c r="F307" s="214" t="s">
        <v>1123</v>
      </c>
      <c r="G307" s="215" t="s">
        <v>181</v>
      </c>
      <c r="H307" s="216">
        <v>21.5</v>
      </c>
      <c r="I307" s="217"/>
      <c r="J307" s="218">
        <f>ROUND(I307*H307,2)</f>
        <v>0</v>
      </c>
      <c r="K307" s="214" t="s">
        <v>148</v>
      </c>
      <c r="L307" s="44"/>
      <c r="M307" s="219" t="s">
        <v>19</v>
      </c>
      <c r="N307" s="220" t="s">
        <v>42</v>
      </c>
      <c r="O307" s="84"/>
      <c r="P307" s="221">
        <f>O307*H307</f>
        <v>0</v>
      </c>
      <c r="Q307" s="221">
        <v>3.11388382</v>
      </c>
      <c r="R307" s="221">
        <f>Q307*H307</f>
        <v>66.94850213</v>
      </c>
      <c r="S307" s="221">
        <v>0</v>
      </c>
      <c r="T307" s="222">
        <f>S307*H307</f>
        <v>0</v>
      </c>
      <c r="U307" s="38"/>
      <c r="V307" s="38"/>
      <c r="W307" s="38"/>
      <c r="X307" s="38"/>
      <c r="Y307" s="38"/>
      <c r="Z307" s="38"/>
      <c r="AA307" s="38"/>
      <c r="AB307" s="38"/>
      <c r="AC307" s="38"/>
      <c r="AD307" s="38"/>
      <c r="AE307" s="38"/>
      <c r="AR307" s="223" t="s">
        <v>149</v>
      </c>
      <c r="AT307" s="223" t="s">
        <v>144</v>
      </c>
      <c r="AU307" s="223" t="s">
        <v>78</v>
      </c>
      <c r="AY307" s="17" t="s">
        <v>142</v>
      </c>
      <c r="BE307" s="224">
        <f>IF(N307="základní",J307,0)</f>
        <v>0</v>
      </c>
      <c r="BF307" s="224">
        <f>IF(N307="snížená",J307,0)</f>
        <v>0</v>
      </c>
      <c r="BG307" s="224">
        <f>IF(N307="zákl. přenesená",J307,0)</f>
        <v>0</v>
      </c>
      <c r="BH307" s="224">
        <f>IF(N307="sníž. přenesená",J307,0)</f>
        <v>0</v>
      </c>
      <c r="BI307" s="224">
        <f>IF(N307="nulová",J307,0)</f>
        <v>0</v>
      </c>
      <c r="BJ307" s="17" t="s">
        <v>78</v>
      </c>
      <c r="BK307" s="224">
        <f>ROUND(I307*H307,2)</f>
        <v>0</v>
      </c>
      <c r="BL307" s="17" t="s">
        <v>149</v>
      </c>
      <c r="BM307" s="223" t="s">
        <v>1124</v>
      </c>
    </row>
    <row r="308" spans="1:47" s="2" customFormat="1" ht="12">
      <c r="A308" s="38"/>
      <c r="B308" s="39"/>
      <c r="C308" s="40"/>
      <c r="D308" s="225" t="s">
        <v>151</v>
      </c>
      <c r="E308" s="40"/>
      <c r="F308" s="226" t="s">
        <v>1125</v>
      </c>
      <c r="G308" s="40"/>
      <c r="H308" s="40"/>
      <c r="I308" s="227"/>
      <c r="J308" s="40"/>
      <c r="K308" s="40"/>
      <c r="L308" s="44"/>
      <c r="M308" s="228"/>
      <c r="N308" s="229"/>
      <c r="O308" s="84"/>
      <c r="P308" s="84"/>
      <c r="Q308" s="84"/>
      <c r="R308" s="84"/>
      <c r="S308" s="84"/>
      <c r="T308" s="85"/>
      <c r="U308" s="38"/>
      <c r="V308" s="38"/>
      <c r="W308" s="38"/>
      <c r="X308" s="38"/>
      <c r="Y308" s="38"/>
      <c r="Z308" s="38"/>
      <c r="AA308" s="38"/>
      <c r="AB308" s="38"/>
      <c r="AC308" s="38"/>
      <c r="AD308" s="38"/>
      <c r="AE308" s="38"/>
      <c r="AT308" s="17" t="s">
        <v>151</v>
      </c>
      <c r="AU308" s="17" t="s">
        <v>78</v>
      </c>
    </row>
    <row r="309" spans="1:47" s="2" customFormat="1" ht="12">
      <c r="A309" s="38"/>
      <c r="B309" s="39"/>
      <c r="C309" s="40"/>
      <c r="D309" s="225" t="s">
        <v>153</v>
      </c>
      <c r="E309" s="40"/>
      <c r="F309" s="230" t="s">
        <v>1126</v>
      </c>
      <c r="G309" s="40"/>
      <c r="H309" s="40"/>
      <c r="I309" s="227"/>
      <c r="J309" s="40"/>
      <c r="K309" s="40"/>
      <c r="L309" s="44"/>
      <c r="M309" s="228"/>
      <c r="N309" s="229"/>
      <c r="O309" s="84"/>
      <c r="P309" s="84"/>
      <c r="Q309" s="84"/>
      <c r="R309" s="84"/>
      <c r="S309" s="84"/>
      <c r="T309" s="85"/>
      <c r="U309" s="38"/>
      <c r="V309" s="38"/>
      <c r="W309" s="38"/>
      <c r="X309" s="38"/>
      <c r="Y309" s="38"/>
      <c r="Z309" s="38"/>
      <c r="AA309" s="38"/>
      <c r="AB309" s="38"/>
      <c r="AC309" s="38"/>
      <c r="AD309" s="38"/>
      <c r="AE309" s="38"/>
      <c r="AT309" s="17" t="s">
        <v>153</v>
      </c>
      <c r="AU309" s="17" t="s">
        <v>78</v>
      </c>
    </row>
    <row r="310" spans="1:51" s="13" customFormat="1" ht="12">
      <c r="A310" s="13"/>
      <c r="B310" s="231"/>
      <c r="C310" s="232"/>
      <c r="D310" s="225" t="s">
        <v>172</v>
      </c>
      <c r="E310" s="233" t="s">
        <v>19</v>
      </c>
      <c r="F310" s="234" t="s">
        <v>1127</v>
      </c>
      <c r="G310" s="232"/>
      <c r="H310" s="235">
        <v>21.5</v>
      </c>
      <c r="I310" s="236"/>
      <c r="J310" s="232"/>
      <c r="K310" s="232"/>
      <c r="L310" s="237"/>
      <c r="M310" s="238"/>
      <c r="N310" s="239"/>
      <c r="O310" s="239"/>
      <c r="P310" s="239"/>
      <c r="Q310" s="239"/>
      <c r="R310" s="239"/>
      <c r="S310" s="239"/>
      <c r="T310" s="240"/>
      <c r="U310" s="13"/>
      <c r="V310" s="13"/>
      <c r="W310" s="13"/>
      <c r="X310" s="13"/>
      <c r="Y310" s="13"/>
      <c r="Z310" s="13"/>
      <c r="AA310" s="13"/>
      <c r="AB310" s="13"/>
      <c r="AC310" s="13"/>
      <c r="AD310" s="13"/>
      <c r="AE310" s="13"/>
      <c r="AT310" s="241" t="s">
        <v>172</v>
      </c>
      <c r="AU310" s="241" t="s">
        <v>78</v>
      </c>
      <c r="AV310" s="13" t="s">
        <v>80</v>
      </c>
      <c r="AW310" s="13" t="s">
        <v>33</v>
      </c>
      <c r="AX310" s="13" t="s">
        <v>78</v>
      </c>
      <c r="AY310" s="241" t="s">
        <v>142</v>
      </c>
    </row>
    <row r="311" spans="1:65" s="2" customFormat="1" ht="14.4" customHeight="1">
      <c r="A311" s="38"/>
      <c r="B311" s="39"/>
      <c r="C311" s="212" t="s">
        <v>538</v>
      </c>
      <c r="D311" s="212" t="s">
        <v>144</v>
      </c>
      <c r="E311" s="213" t="s">
        <v>1128</v>
      </c>
      <c r="F311" s="214" t="s">
        <v>1129</v>
      </c>
      <c r="G311" s="215" t="s">
        <v>147</v>
      </c>
      <c r="H311" s="216">
        <v>520.52</v>
      </c>
      <c r="I311" s="217"/>
      <c r="J311" s="218">
        <f>ROUND(I311*H311,2)</f>
        <v>0</v>
      </c>
      <c r="K311" s="214" t="s">
        <v>148</v>
      </c>
      <c r="L311" s="44"/>
      <c r="M311" s="219" t="s">
        <v>19</v>
      </c>
      <c r="N311" s="220" t="s">
        <v>42</v>
      </c>
      <c r="O311" s="84"/>
      <c r="P311" s="221">
        <f>O311*H311</f>
        <v>0</v>
      </c>
      <c r="Q311" s="221">
        <v>0.007258004</v>
      </c>
      <c r="R311" s="221">
        <f>Q311*H311</f>
        <v>3.77793624208</v>
      </c>
      <c r="S311" s="221">
        <v>0</v>
      </c>
      <c r="T311" s="222">
        <f>S311*H311</f>
        <v>0</v>
      </c>
      <c r="U311" s="38"/>
      <c r="V311" s="38"/>
      <c r="W311" s="38"/>
      <c r="X311" s="38"/>
      <c r="Y311" s="38"/>
      <c r="Z311" s="38"/>
      <c r="AA311" s="38"/>
      <c r="AB311" s="38"/>
      <c r="AC311" s="38"/>
      <c r="AD311" s="38"/>
      <c r="AE311" s="38"/>
      <c r="AR311" s="223" t="s">
        <v>149</v>
      </c>
      <c r="AT311" s="223" t="s">
        <v>144</v>
      </c>
      <c r="AU311" s="223" t="s">
        <v>78</v>
      </c>
      <c r="AY311" s="17" t="s">
        <v>142</v>
      </c>
      <c r="BE311" s="224">
        <f>IF(N311="základní",J311,0)</f>
        <v>0</v>
      </c>
      <c r="BF311" s="224">
        <f>IF(N311="snížená",J311,0)</f>
        <v>0</v>
      </c>
      <c r="BG311" s="224">
        <f>IF(N311="zákl. přenesená",J311,0)</f>
        <v>0</v>
      </c>
      <c r="BH311" s="224">
        <f>IF(N311="sníž. přenesená",J311,0)</f>
        <v>0</v>
      </c>
      <c r="BI311" s="224">
        <f>IF(N311="nulová",J311,0)</f>
        <v>0</v>
      </c>
      <c r="BJ311" s="17" t="s">
        <v>78</v>
      </c>
      <c r="BK311" s="224">
        <f>ROUND(I311*H311,2)</f>
        <v>0</v>
      </c>
      <c r="BL311" s="17" t="s">
        <v>149</v>
      </c>
      <c r="BM311" s="223" t="s">
        <v>1130</v>
      </c>
    </row>
    <row r="312" spans="1:47" s="2" customFormat="1" ht="12">
      <c r="A312" s="38"/>
      <c r="B312" s="39"/>
      <c r="C312" s="40"/>
      <c r="D312" s="225" t="s">
        <v>151</v>
      </c>
      <c r="E312" s="40"/>
      <c r="F312" s="226" t="s">
        <v>1131</v>
      </c>
      <c r="G312" s="40"/>
      <c r="H312" s="40"/>
      <c r="I312" s="227"/>
      <c r="J312" s="40"/>
      <c r="K312" s="40"/>
      <c r="L312" s="44"/>
      <c r="M312" s="228"/>
      <c r="N312" s="229"/>
      <c r="O312" s="84"/>
      <c r="P312" s="84"/>
      <c r="Q312" s="84"/>
      <c r="R312" s="84"/>
      <c r="S312" s="84"/>
      <c r="T312" s="85"/>
      <c r="U312" s="38"/>
      <c r="V312" s="38"/>
      <c r="W312" s="38"/>
      <c r="X312" s="38"/>
      <c r="Y312" s="38"/>
      <c r="Z312" s="38"/>
      <c r="AA312" s="38"/>
      <c r="AB312" s="38"/>
      <c r="AC312" s="38"/>
      <c r="AD312" s="38"/>
      <c r="AE312" s="38"/>
      <c r="AT312" s="17" t="s">
        <v>151</v>
      </c>
      <c r="AU312" s="17" t="s">
        <v>78</v>
      </c>
    </row>
    <row r="313" spans="1:47" s="2" customFormat="1" ht="12">
      <c r="A313" s="38"/>
      <c r="B313" s="39"/>
      <c r="C313" s="40"/>
      <c r="D313" s="225" t="s">
        <v>153</v>
      </c>
      <c r="E313" s="40"/>
      <c r="F313" s="230" t="s">
        <v>1132</v>
      </c>
      <c r="G313" s="40"/>
      <c r="H313" s="40"/>
      <c r="I313" s="227"/>
      <c r="J313" s="40"/>
      <c r="K313" s="40"/>
      <c r="L313" s="44"/>
      <c r="M313" s="228"/>
      <c r="N313" s="229"/>
      <c r="O313" s="84"/>
      <c r="P313" s="84"/>
      <c r="Q313" s="84"/>
      <c r="R313" s="84"/>
      <c r="S313" s="84"/>
      <c r="T313" s="85"/>
      <c r="U313" s="38"/>
      <c r="V313" s="38"/>
      <c r="W313" s="38"/>
      <c r="X313" s="38"/>
      <c r="Y313" s="38"/>
      <c r="Z313" s="38"/>
      <c r="AA313" s="38"/>
      <c r="AB313" s="38"/>
      <c r="AC313" s="38"/>
      <c r="AD313" s="38"/>
      <c r="AE313" s="38"/>
      <c r="AT313" s="17" t="s">
        <v>153</v>
      </c>
      <c r="AU313" s="17" t="s">
        <v>78</v>
      </c>
    </row>
    <row r="314" spans="1:51" s="13" customFormat="1" ht="12">
      <c r="A314" s="13"/>
      <c r="B314" s="231"/>
      <c r="C314" s="232"/>
      <c r="D314" s="225" t="s">
        <v>172</v>
      </c>
      <c r="E314" s="233" t="s">
        <v>19</v>
      </c>
      <c r="F314" s="234" t="s">
        <v>1133</v>
      </c>
      <c r="G314" s="232"/>
      <c r="H314" s="235">
        <v>49.6</v>
      </c>
      <c r="I314" s="236"/>
      <c r="J314" s="232"/>
      <c r="K314" s="232"/>
      <c r="L314" s="237"/>
      <c r="M314" s="238"/>
      <c r="N314" s="239"/>
      <c r="O314" s="239"/>
      <c r="P314" s="239"/>
      <c r="Q314" s="239"/>
      <c r="R314" s="239"/>
      <c r="S314" s="239"/>
      <c r="T314" s="240"/>
      <c r="U314" s="13"/>
      <c r="V314" s="13"/>
      <c r="W314" s="13"/>
      <c r="X314" s="13"/>
      <c r="Y314" s="13"/>
      <c r="Z314" s="13"/>
      <c r="AA314" s="13"/>
      <c r="AB314" s="13"/>
      <c r="AC314" s="13"/>
      <c r="AD314" s="13"/>
      <c r="AE314" s="13"/>
      <c r="AT314" s="241" t="s">
        <v>172</v>
      </c>
      <c r="AU314" s="241" t="s">
        <v>78</v>
      </c>
      <c r="AV314" s="13" t="s">
        <v>80</v>
      </c>
      <c r="AW314" s="13" t="s">
        <v>33</v>
      </c>
      <c r="AX314" s="13" t="s">
        <v>71</v>
      </c>
      <c r="AY314" s="241" t="s">
        <v>142</v>
      </c>
    </row>
    <row r="315" spans="1:51" s="13" customFormat="1" ht="12">
      <c r="A315" s="13"/>
      <c r="B315" s="231"/>
      <c r="C315" s="232"/>
      <c r="D315" s="225" t="s">
        <v>172</v>
      </c>
      <c r="E315" s="233" t="s">
        <v>19</v>
      </c>
      <c r="F315" s="234" t="s">
        <v>1134</v>
      </c>
      <c r="G315" s="232"/>
      <c r="H315" s="235">
        <v>60.75</v>
      </c>
      <c r="I315" s="236"/>
      <c r="J315" s="232"/>
      <c r="K315" s="232"/>
      <c r="L315" s="237"/>
      <c r="M315" s="238"/>
      <c r="N315" s="239"/>
      <c r="O315" s="239"/>
      <c r="P315" s="239"/>
      <c r="Q315" s="239"/>
      <c r="R315" s="239"/>
      <c r="S315" s="239"/>
      <c r="T315" s="240"/>
      <c r="U315" s="13"/>
      <c r="V315" s="13"/>
      <c r="W315" s="13"/>
      <c r="X315" s="13"/>
      <c r="Y315" s="13"/>
      <c r="Z315" s="13"/>
      <c r="AA315" s="13"/>
      <c r="AB315" s="13"/>
      <c r="AC315" s="13"/>
      <c r="AD315" s="13"/>
      <c r="AE315" s="13"/>
      <c r="AT315" s="241" t="s">
        <v>172</v>
      </c>
      <c r="AU315" s="241" t="s">
        <v>78</v>
      </c>
      <c r="AV315" s="13" t="s">
        <v>80</v>
      </c>
      <c r="AW315" s="13" t="s">
        <v>33</v>
      </c>
      <c r="AX315" s="13" t="s">
        <v>71</v>
      </c>
      <c r="AY315" s="241" t="s">
        <v>142</v>
      </c>
    </row>
    <row r="316" spans="1:51" s="13" customFormat="1" ht="12">
      <c r="A316" s="13"/>
      <c r="B316" s="231"/>
      <c r="C316" s="232"/>
      <c r="D316" s="225" t="s">
        <v>172</v>
      </c>
      <c r="E316" s="233" t="s">
        <v>19</v>
      </c>
      <c r="F316" s="234" t="s">
        <v>1135</v>
      </c>
      <c r="G316" s="232"/>
      <c r="H316" s="235">
        <v>101.4</v>
      </c>
      <c r="I316" s="236"/>
      <c r="J316" s="232"/>
      <c r="K316" s="232"/>
      <c r="L316" s="237"/>
      <c r="M316" s="238"/>
      <c r="N316" s="239"/>
      <c r="O316" s="239"/>
      <c r="P316" s="239"/>
      <c r="Q316" s="239"/>
      <c r="R316" s="239"/>
      <c r="S316" s="239"/>
      <c r="T316" s="240"/>
      <c r="U316" s="13"/>
      <c r="V316" s="13"/>
      <c r="W316" s="13"/>
      <c r="X316" s="13"/>
      <c r="Y316" s="13"/>
      <c r="Z316" s="13"/>
      <c r="AA316" s="13"/>
      <c r="AB316" s="13"/>
      <c r="AC316" s="13"/>
      <c r="AD316" s="13"/>
      <c r="AE316" s="13"/>
      <c r="AT316" s="241" t="s">
        <v>172</v>
      </c>
      <c r="AU316" s="241" t="s">
        <v>78</v>
      </c>
      <c r="AV316" s="13" t="s">
        <v>80</v>
      </c>
      <c r="AW316" s="13" t="s">
        <v>33</v>
      </c>
      <c r="AX316" s="13" t="s">
        <v>71</v>
      </c>
      <c r="AY316" s="241" t="s">
        <v>142</v>
      </c>
    </row>
    <row r="317" spans="1:51" s="13" customFormat="1" ht="12">
      <c r="A317" s="13"/>
      <c r="B317" s="231"/>
      <c r="C317" s="232"/>
      <c r="D317" s="225" t="s">
        <v>172</v>
      </c>
      <c r="E317" s="233" t="s">
        <v>19</v>
      </c>
      <c r="F317" s="234" t="s">
        <v>1136</v>
      </c>
      <c r="G317" s="232"/>
      <c r="H317" s="235">
        <v>52.93</v>
      </c>
      <c r="I317" s="236"/>
      <c r="J317" s="232"/>
      <c r="K317" s="232"/>
      <c r="L317" s="237"/>
      <c r="M317" s="238"/>
      <c r="N317" s="239"/>
      <c r="O317" s="239"/>
      <c r="P317" s="239"/>
      <c r="Q317" s="239"/>
      <c r="R317" s="239"/>
      <c r="S317" s="239"/>
      <c r="T317" s="240"/>
      <c r="U317" s="13"/>
      <c r="V317" s="13"/>
      <c r="W317" s="13"/>
      <c r="X317" s="13"/>
      <c r="Y317" s="13"/>
      <c r="Z317" s="13"/>
      <c r="AA317" s="13"/>
      <c r="AB317" s="13"/>
      <c r="AC317" s="13"/>
      <c r="AD317" s="13"/>
      <c r="AE317" s="13"/>
      <c r="AT317" s="241" t="s">
        <v>172</v>
      </c>
      <c r="AU317" s="241" t="s">
        <v>78</v>
      </c>
      <c r="AV317" s="13" t="s">
        <v>80</v>
      </c>
      <c r="AW317" s="13" t="s">
        <v>33</v>
      </c>
      <c r="AX317" s="13" t="s">
        <v>71</v>
      </c>
      <c r="AY317" s="241" t="s">
        <v>142</v>
      </c>
    </row>
    <row r="318" spans="1:51" s="13" customFormat="1" ht="12">
      <c r="A318" s="13"/>
      <c r="B318" s="231"/>
      <c r="C318" s="232"/>
      <c r="D318" s="225" t="s">
        <v>172</v>
      </c>
      <c r="E318" s="233" t="s">
        <v>19</v>
      </c>
      <c r="F318" s="234" t="s">
        <v>1137</v>
      </c>
      <c r="G318" s="232"/>
      <c r="H318" s="235">
        <v>12</v>
      </c>
      <c r="I318" s="236"/>
      <c r="J318" s="232"/>
      <c r="K318" s="232"/>
      <c r="L318" s="237"/>
      <c r="M318" s="238"/>
      <c r="N318" s="239"/>
      <c r="O318" s="239"/>
      <c r="P318" s="239"/>
      <c r="Q318" s="239"/>
      <c r="R318" s="239"/>
      <c r="S318" s="239"/>
      <c r="T318" s="240"/>
      <c r="U318" s="13"/>
      <c r="V318" s="13"/>
      <c r="W318" s="13"/>
      <c r="X318" s="13"/>
      <c r="Y318" s="13"/>
      <c r="Z318" s="13"/>
      <c r="AA318" s="13"/>
      <c r="AB318" s="13"/>
      <c r="AC318" s="13"/>
      <c r="AD318" s="13"/>
      <c r="AE318" s="13"/>
      <c r="AT318" s="241" t="s">
        <v>172</v>
      </c>
      <c r="AU318" s="241" t="s">
        <v>78</v>
      </c>
      <c r="AV318" s="13" t="s">
        <v>80</v>
      </c>
      <c r="AW318" s="13" t="s">
        <v>33</v>
      </c>
      <c r="AX318" s="13" t="s">
        <v>71</v>
      </c>
      <c r="AY318" s="241" t="s">
        <v>142</v>
      </c>
    </row>
    <row r="319" spans="1:51" s="13" customFormat="1" ht="12">
      <c r="A319" s="13"/>
      <c r="B319" s="231"/>
      <c r="C319" s="232"/>
      <c r="D319" s="225" t="s">
        <v>172</v>
      </c>
      <c r="E319" s="233" t="s">
        <v>19</v>
      </c>
      <c r="F319" s="234" t="s">
        <v>1138</v>
      </c>
      <c r="G319" s="232"/>
      <c r="H319" s="235">
        <v>205.6</v>
      </c>
      <c r="I319" s="236"/>
      <c r="J319" s="232"/>
      <c r="K319" s="232"/>
      <c r="L319" s="237"/>
      <c r="M319" s="238"/>
      <c r="N319" s="239"/>
      <c r="O319" s="239"/>
      <c r="P319" s="239"/>
      <c r="Q319" s="239"/>
      <c r="R319" s="239"/>
      <c r="S319" s="239"/>
      <c r="T319" s="240"/>
      <c r="U319" s="13"/>
      <c r="V319" s="13"/>
      <c r="W319" s="13"/>
      <c r="X319" s="13"/>
      <c r="Y319" s="13"/>
      <c r="Z319" s="13"/>
      <c r="AA319" s="13"/>
      <c r="AB319" s="13"/>
      <c r="AC319" s="13"/>
      <c r="AD319" s="13"/>
      <c r="AE319" s="13"/>
      <c r="AT319" s="241" t="s">
        <v>172</v>
      </c>
      <c r="AU319" s="241" t="s">
        <v>78</v>
      </c>
      <c r="AV319" s="13" t="s">
        <v>80</v>
      </c>
      <c r="AW319" s="13" t="s">
        <v>33</v>
      </c>
      <c r="AX319" s="13" t="s">
        <v>71</v>
      </c>
      <c r="AY319" s="241" t="s">
        <v>142</v>
      </c>
    </row>
    <row r="320" spans="1:51" s="13" customFormat="1" ht="12">
      <c r="A320" s="13"/>
      <c r="B320" s="231"/>
      <c r="C320" s="232"/>
      <c r="D320" s="225" t="s">
        <v>172</v>
      </c>
      <c r="E320" s="233" t="s">
        <v>19</v>
      </c>
      <c r="F320" s="234" t="s">
        <v>1139</v>
      </c>
      <c r="G320" s="232"/>
      <c r="H320" s="235">
        <v>22.72</v>
      </c>
      <c r="I320" s="236"/>
      <c r="J320" s="232"/>
      <c r="K320" s="232"/>
      <c r="L320" s="237"/>
      <c r="M320" s="238"/>
      <c r="N320" s="239"/>
      <c r="O320" s="239"/>
      <c r="P320" s="239"/>
      <c r="Q320" s="239"/>
      <c r="R320" s="239"/>
      <c r="S320" s="239"/>
      <c r="T320" s="240"/>
      <c r="U320" s="13"/>
      <c r="V320" s="13"/>
      <c r="W320" s="13"/>
      <c r="X320" s="13"/>
      <c r="Y320" s="13"/>
      <c r="Z320" s="13"/>
      <c r="AA320" s="13"/>
      <c r="AB320" s="13"/>
      <c r="AC320" s="13"/>
      <c r="AD320" s="13"/>
      <c r="AE320" s="13"/>
      <c r="AT320" s="241" t="s">
        <v>172</v>
      </c>
      <c r="AU320" s="241" t="s">
        <v>78</v>
      </c>
      <c r="AV320" s="13" t="s">
        <v>80</v>
      </c>
      <c r="AW320" s="13" t="s">
        <v>33</v>
      </c>
      <c r="AX320" s="13" t="s">
        <v>71</v>
      </c>
      <c r="AY320" s="241" t="s">
        <v>142</v>
      </c>
    </row>
    <row r="321" spans="1:51" s="13" customFormat="1" ht="12">
      <c r="A321" s="13"/>
      <c r="B321" s="231"/>
      <c r="C321" s="232"/>
      <c r="D321" s="225" t="s">
        <v>172</v>
      </c>
      <c r="E321" s="233" t="s">
        <v>19</v>
      </c>
      <c r="F321" s="234" t="s">
        <v>1140</v>
      </c>
      <c r="G321" s="232"/>
      <c r="H321" s="235">
        <v>15.52</v>
      </c>
      <c r="I321" s="236"/>
      <c r="J321" s="232"/>
      <c r="K321" s="232"/>
      <c r="L321" s="237"/>
      <c r="M321" s="238"/>
      <c r="N321" s="239"/>
      <c r="O321" s="239"/>
      <c r="P321" s="239"/>
      <c r="Q321" s="239"/>
      <c r="R321" s="239"/>
      <c r="S321" s="239"/>
      <c r="T321" s="240"/>
      <c r="U321" s="13"/>
      <c r="V321" s="13"/>
      <c r="W321" s="13"/>
      <c r="X321" s="13"/>
      <c r="Y321" s="13"/>
      <c r="Z321" s="13"/>
      <c r="AA321" s="13"/>
      <c r="AB321" s="13"/>
      <c r="AC321" s="13"/>
      <c r="AD321" s="13"/>
      <c r="AE321" s="13"/>
      <c r="AT321" s="241" t="s">
        <v>172</v>
      </c>
      <c r="AU321" s="241" t="s">
        <v>78</v>
      </c>
      <c r="AV321" s="13" t="s">
        <v>80</v>
      </c>
      <c r="AW321" s="13" t="s">
        <v>33</v>
      </c>
      <c r="AX321" s="13" t="s">
        <v>71</v>
      </c>
      <c r="AY321" s="241" t="s">
        <v>142</v>
      </c>
    </row>
    <row r="322" spans="1:51" s="14" customFormat="1" ht="12">
      <c r="A322" s="14"/>
      <c r="B322" s="242"/>
      <c r="C322" s="243"/>
      <c r="D322" s="225" t="s">
        <v>172</v>
      </c>
      <c r="E322" s="244" t="s">
        <v>19</v>
      </c>
      <c r="F322" s="245" t="s">
        <v>177</v>
      </c>
      <c r="G322" s="243"/>
      <c r="H322" s="246">
        <v>520.52</v>
      </c>
      <c r="I322" s="247"/>
      <c r="J322" s="243"/>
      <c r="K322" s="243"/>
      <c r="L322" s="248"/>
      <c r="M322" s="249"/>
      <c r="N322" s="250"/>
      <c r="O322" s="250"/>
      <c r="P322" s="250"/>
      <c r="Q322" s="250"/>
      <c r="R322" s="250"/>
      <c r="S322" s="250"/>
      <c r="T322" s="251"/>
      <c r="U322" s="14"/>
      <c r="V322" s="14"/>
      <c r="W322" s="14"/>
      <c r="X322" s="14"/>
      <c r="Y322" s="14"/>
      <c r="Z322" s="14"/>
      <c r="AA322" s="14"/>
      <c r="AB322" s="14"/>
      <c r="AC322" s="14"/>
      <c r="AD322" s="14"/>
      <c r="AE322" s="14"/>
      <c r="AT322" s="252" t="s">
        <v>172</v>
      </c>
      <c r="AU322" s="252" t="s">
        <v>78</v>
      </c>
      <c r="AV322" s="14" t="s">
        <v>149</v>
      </c>
      <c r="AW322" s="14" t="s">
        <v>33</v>
      </c>
      <c r="AX322" s="14" t="s">
        <v>78</v>
      </c>
      <c r="AY322" s="252" t="s">
        <v>142</v>
      </c>
    </row>
    <row r="323" spans="1:65" s="2" customFormat="1" ht="24.15" customHeight="1">
      <c r="A323" s="38"/>
      <c r="B323" s="39"/>
      <c r="C323" s="212" t="s">
        <v>543</v>
      </c>
      <c r="D323" s="212" t="s">
        <v>144</v>
      </c>
      <c r="E323" s="213" t="s">
        <v>1141</v>
      </c>
      <c r="F323" s="214" t="s">
        <v>1142</v>
      </c>
      <c r="G323" s="215" t="s">
        <v>147</v>
      </c>
      <c r="H323" s="216">
        <v>30.485</v>
      </c>
      <c r="I323" s="217"/>
      <c r="J323" s="218">
        <f>ROUND(I323*H323,2)</f>
        <v>0</v>
      </c>
      <c r="K323" s="214" t="s">
        <v>148</v>
      </c>
      <c r="L323" s="44"/>
      <c r="M323" s="219" t="s">
        <v>19</v>
      </c>
      <c r="N323" s="220" t="s">
        <v>42</v>
      </c>
      <c r="O323" s="84"/>
      <c r="P323" s="221">
        <f>O323*H323</f>
        <v>0</v>
      </c>
      <c r="Q323" s="221">
        <v>0.008876802</v>
      </c>
      <c r="R323" s="221">
        <f>Q323*H323</f>
        <v>0.27060930896999996</v>
      </c>
      <c r="S323" s="221">
        <v>0</v>
      </c>
      <c r="T323" s="222">
        <f>S323*H323</f>
        <v>0</v>
      </c>
      <c r="U323" s="38"/>
      <c r="V323" s="38"/>
      <c r="W323" s="38"/>
      <c r="X323" s="38"/>
      <c r="Y323" s="38"/>
      <c r="Z323" s="38"/>
      <c r="AA323" s="38"/>
      <c r="AB323" s="38"/>
      <c r="AC323" s="38"/>
      <c r="AD323" s="38"/>
      <c r="AE323" s="38"/>
      <c r="AR323" s="223" t="s">
        <v>149</v>
      </c>
      <c r="AT323" s="223" t="s">
        <v>144</v>
      </c>
      <c r="AU323" s="223" t="s">
        <v>78</v>
      </c>
      <c r="AY323" s="17" t="s">
        <v>142</v>
      </c>
      <c r="BE323" s="224">
        <f>IF(N323="základní",J323,0)</f>
        <v>0</v>
      </c>
      <c r="BF323" s="224">
        <f>IF(N323="snížená",J323,0)</f>
        <v>0</v>
      </c>
      <c r="BG323" s="224">
        <f>IF(N323="zákl. přenesená",J323,0)</f>
        <v>0</v>
      </c>
      <c r="BH323" s="224">
        <f>IF(N323="sníž. přenesená",J323,0)</f>
        <v>0</v>
      </c>
      <c r="BI323" s="224">
        <f>IF(N323="nulová",J323,0)</f>
        <v>0</v>
      </c>
      <c r="BJ323" s="17" t="s">
        <v>78</v>
      </c>
      <c r="BK323" s="224">
        <f>ROUND(I323*H323,2)</f>
        <v>0</v>
      </c>
      <c r="BL323" s="17" t="s">
        <v>149</v>
      </c>
      <c r="BM323" s="223" t="s">
        <v>1143</v>
      </c>
    </row>
    <row r="324" spans="1:47" s="2" customFormat="1" ht="12">
      <c r="A324" s="38"/>
      <c r="B324" s="39"/>
      <c r="C324" s="40"/>
      <c r="D324" s="225" t="s">
        <v>151</v>
      </c>
      <c r="E324" s="40"/>
      <c r="F324" s="226" t="s">
        <v>1144</v>
      </c>
      <c r="G324" s="40"/>
      <c r="H324" s="40"/>
      <c r="I324" s="227"/>
      <c r="J324" s="40"/>
      <c r="K324" s="40"/>
      <c r="L324" s="44"/>
      <c r="M324" s="228"/>
      <c r="N324" s="229"/>
      <c r="O324" s="84"/>
      <c r="P324" s="84"/>
      <c r="Q324" s="84"/>
      <c r="R324" s="84"/>
      <c r="S324" s="84"/>
      <c r="T324" s="85"/>
      <c r="U324" s="38"/>
      <c r="V324" s="38"/>
      <c r="W324" s="38"/>
      <c r="X324" s="38"/>
      <c r="Y324" s="38"/>
      <c r="Z324" s="38"/>
      <c r="AA324" s="38"/>
      <c r="AB324" s="38"/>
      <c r="AC324" s="38"/>
      <c r="AD324" s="38"/>
      <c r="AE324" s="38"/>
      <c r="AT324" s="17" t="s">
        <v>151</v>
      </c>
      <c r="AU324" s="17" t="s">
        <v>78</v>
      </c>
    </row>
    <row r="325" spans="1:47" s="2" customFormat="1" ht="12">
      <c r="A325" s="38"/>
      <c r="B325" s="39"/>
      <c r="C325" s="40"/>
      <c r="D325" s="225" t="s">
        <v>153</v>
      </c>
      <c r="E325" s="40"/>
      <c r="F325" s="230" t="s">
        <v>1132</v>
      </c>
      <c r="G325" s="40"/>
      <c r="H325" s="40"/>
      <c r="I325" s="227"/>
      <c r="J325" s="40"/>
      <c r="K325" s="40"/>
      <c r="L325" s="44"/>
      <c r="M325" s="228"/>
      <c r="N325" s="229"/>
      <c r="O325" s="84"/>
      <c r="P325" s="84"/>
      <c r="Q325" s="84"/>
      <c r="R325" s="84"/>
      <c r="S325" s="84"/>
      <c r="T325" s="85"/>
      <c r="U325" s="38"/>
      <c r="V325" s="38"/>
      <c r="W325" s="38"/>
      <c r="X325" s="38"/>
      <c r="Y325" s="38"/>
      <c r="Z325" s="38"/>
      <c r="AA325" s="38"/>
      <c r="AB325" s="38"/>
      <c r="AC325" s="38"/>
      <c r="AD325" s="38"/>
      <c r="AE325" s="38"/>
      <c r="AT325" s="17" t="s">
        <v>153</v>
      </c>
      <c r="AU325" s="17" t="s">
        <v>78</v>
      </c>
    </row>
    <row r="326" spans="1:51" s="13" customFormat="1" ht="12">
      <c r="A326" s="13"/>
      <c r="B326" s="231"/>
      <c r="C326" s="232"/>
      <c r="D326" s="225" t="s">
        <v>172</v>
      </c>
      <c r="E326" s="233" t="s">
        <v>19</v>
      </c>
      <c r="F326" s="234" t="s">
        <v>1145</v>
      </c>
      <c r="G326" s="232"/>
      <c r="H326" s="235">
        <v>16.815</v>
      </c>
      <c r="I326" s="236"/>
      <c r="J326" s="232"/>
      <c r="K326" s="232"/>
      <c r="L326" s="237"/>
      <c r="M326" s="238"/>
      <c r="N326" s="239"/>
      <c r="O326" s="239"/>
      <c r="P326" s="239"/>
      <c r="Q326" s="239"/>
      <c r="R326" s="239"/>
      <c r="S326" s="239"/>
      <c r="T326" s="240"/>
      <c r="U326" s="13"/>
      <c r="V326" s="13"/>
      <c r="W326" s="13"/>
      <c r="X326" s="13"/>
      <c r="Y326" s="13"/>
      <c r="Z326" s="13"/>
      <c r="AA326" s="13"/>
      <c r="AB326" s="13"/>
      <c r="AC326" s="13"/>
      <c r="AD326" s="13"/>
      <c r="AE326" s="13"/>
      <c r="AT326" s="241" t="s">
        <v>172</v>
      </c>
      <c r="AU326" s="241" t="s">
        <v>78</v>
      </c>
      <c r="AV326" s="13" t="s">
        <v>80</v>
      </c>
      <c r="AW326" s="13" t="s">
        <v>33</v>
      </c>
      <c r="AX326" s="13" t="s">
        <v>71</v>
      </c>
      <c r="AY326" s="241" t="s">
        <v>142</v>
      </c>
    </row>
    <row r="327" spans="1:51" s="13" customFormat="1" ht="12">
      <c r="A327" s="13"/>
      <c r="B327" s="231"/>
      <c r="C327" s="232"/>
      <c r="D327" s="225" t="s">
        <v>172</v>
      </c>
      <c r="E327" s="233" t="s">
        <v>19</v>
      </c>
      <c r="F327" s="234" t="s">
        <v>1146</v>
      </c>
      <c r="G327" s="232"/>
      <c r="H327" s="235">
        <v>4.71</v>
      </c>
      <c r="I327" s="236"/>
      <c r="J327" s="232"/>
      <c r="K327" s="232"/>
      <c r="L327" s="237"/>
      <c r="M327" s="238"/>
      <c r="N327" s="239"/>
      <c r="O327" s="239"/>
      <c r="P327" s="239"/>
      <c r="Q327" s="239"/>
      <c r="R327" s="239"/>
      <c r="S327" s="239"/>
      <c r="T327" s="240"/>
      <c r="U327" s="13"/>
      <c r="V327" s="13"/>
      <c r="W327" s="13"/>
      <c r="X327" s="13"/>
      <c r="Y327" s="13"/>
      <c r="Z327" s="13"/>
      <c r="AA327" s="13"/>
      <c r="AB327" s="13"/>
      <c r="AC327" s="13"/>
      <c r="AD327" s="13"/>
      <c r="AE327" s="13"/>
      <c r="AT327" s="241" t="s">
        <v>172</v>
      </c>
      <c r="AU327" s="241" t="s">
        <v>78</v>
      </c>
      <c r="AV327" s="13" t="s">
        <v>80</v>
      </c>
      <c r="AW327" s="13" t="s">
        <v>33</v>
      </c>
      <c r="AX327" s="13" t="s">
        <v>71</v>
      </c>
      <c r="AY327" s="241" t="s">
        <v>142</v>
      </c>
    </row>
    <row r="328" spans="1:51" s="13" customFormat="1" ht="12">
      <c r="A328" s="13"/>
      <c r="B328" s="231"/>
      <c r="C328" s="232"/>
      <c r="D328" s="225" t="s">
        <v>172</v>
      </c>
      <c r="E328" s="233" t="s">
        <v>19</v>
      </c>
      <c r="F328" s="234" t="s">
        <v>1147</v>
      </c>
      <c r="G328" s="232"/>
      <c r="H328" s="235">
        <v>8.96</v>
      </c>
      <c r="I328" s="236"/>
      <c r="J328" s="232"/>
      <c r="K328" s="232"/>
      <c r="L328" s="237"/>
      <c r="M328" s="238"/>
      <c r="N328" s="239"/>
      <c r="O328" s="239"/>
      <c r="P328" s="239"/>
      <c r="Q328" s="239"/>
      <c r="R328" s="239"/>
      <c r="S328" s="239"/>
      <c r="T328" s="240"/>
      <c r="U328" s="13"/>
      <c r="V328" s="13"/>
      <c r="W328" s="13"/>
      <c r="X328" s="13"/>
      <c r="Y328" s="13"/>
      <c r="Z328" s="13"/>
      <c r="AA328" s="13"/>
      <c r="AB328" s="13"/>
      <c r="AC328" s="13"/>
      <c r="AD328" s="13"/>
      <c r="AE328" s="13"/>
      <c r="AT328" s="241" t="s">
        <v>172</v>
      </c>
      <c r="AU328" s="241" t="s">
        <v>78</v>
      </c>
      <c r="AV328" s="13" t="s">
        <v>80</v>
      </c>
      <c r="AW328" s="13" t="s">
        <v>33</v>
      </c>
      <c r="AX328" s="13" t="s">
        <v>71</v>
      </c>
      <c r="AY328" s="241" t="s">
        <v>142</v>
      </c>
    </row>
    <row r="329" spans="1:51" s="14" customFormat="1" ht="12">
      <c r="A329" s="14"/>
      <c r="B329" s="242"/>
      <c r="C329" s="243"/>
      <c r="D329" s="225" t="s">
        <v>172</v>
      </c>
      <c r="E329" s="244" t="s">
        <v>19</v>
      </c>
      <c r="F329" s="245" t="s">
        <v>177</v>
      </c>
      <c r="G329" s="243"/>
      <c r="H329" s="246">
        <v>30.485</v>
      </c>
      <c r="I329" s="247"/>
      <c r="J329" s="243"/>
      <c r="K329" s="243"/>
      <c r="L329" s="248"/>
      <c r="M329" s="249"/>
      <c r="N329" s="250"/>
      <c r="O329" s="250"/>
      <c r="P329" s="250"/>
      <c r="Q329" s="250"/>
      <c r="R329" s="250"/>
      <c r="S329" s="250"/>
      <c r="T329" s="251"/>
      <c r="U329" s="14"/>
      <c r="V329" s="14"/>
      <c r="W329" s="14"/>
      <c r="X329" s="14"/>
      <c r="Y329" s="14"/>
      <c r="Z329" s="14"/>
      <c r="AA329" s="14"/>
      <c r="AB329" s="14"/>
      <c r="AC329" s="14"/>
      <c r="AD329" s="14"/>
      <c r="AE329" s="14"/>
      <c r="AT329" s="252" t="s">
        <v>172</v>
      </c>
      <c r="AU329" s="252" t="s">
        <v>78</v>
      </c>
      <c r="AV329" s="14" t="s">
        <v>149</v>
      </c>
      <c r="AW329" s="14" t="s">
        <v>33</v>
      </c>
      <c r="AX329" s="14" t="s">
        <v>78</v>
      </c>
      <c r="AY329" s="252" t="s">
        <v>142</v>
      </c>
    </row>
    <row r="330" spans="1:65" s="2" customFormat="1" ht="14.4" customHeight="1">
      <c r="A330" s="38"/>
      <c r="B330" s="39"/>
      <c r="C330" s="212" t="s">
        <v>550</v>
      </c>
      <c r="D330" s="212" t="s">
        <v>144</v>
      </c>
      <c r="E330" s="213" t="s">
        <v>1148</v>
      </c>
      <c r="F330" s="214" t="s">
        <v>1149</v>
      </c>
      <c r="G330" s="215" t="s">
        <v>147</v>
      </c>
      <c r="H330" s="216">
        <v>520.52</v>
      </c>
      <c r="I330" s="217"/>
      <c r="J330" s="218">
        <f>ROUND(I330*H330,2)</f>
        <v>0</v>
      </c>
      <c r="K330" s="214" t="s">
        <v>148</v>
      </c>
      <c r="L330" s="44"/>
      <c r="M330" s="219" t="s">
        <v>19</v>
      </c>
      <c r="N330" s="220" t="s">
        <v>42</v>
      </c>
      <c r="O330" s="84"/>
      <c r="P330" s="221">
        <f>O330*H330</f>
        <v>0</v>
      </c>
      <c r="Q330" s="221">
        <v>0.000856935</v>
      </c>
      <c r="R330" s="221">
        <f>Q330*H330</f>
        <v>0.44605180619999996</v>
      </c>
      <c r="S330" s="221">
        <v>0</v>
      </c>
      <c r="T330" s="222">
        <f>S330*H330</f>
        <v>0</v>
      </c>
      <c r="U330" s="38"/>
      <c r="V330" s="38"/>
      <c r="W330" s="38"/>
      <c r="X330" s="38"/>
      <c r="Y330" s="38"/>
      <c r="Z330" s="38"/>
      <c r="AA330" s="38"/>
      <c r="AB330" s="38"/>
      <c r="AC330" s="38"/>
      <c r="AD330" s="38"/>
      <c r="AE330" s="38"/>
      <c r="AR330" s="223" t="s">
        <v>149</v>
      </c>
      <c r="AT330" s="223" t="s">
        <v>144</v>
      </c>
      <c r="AU330" s="223" t="s">
        <v>78</v>
      </c>
      <c r="AY330" s="17" t="s">
        <v>142</v>
      </c>
      <c r="BE330" s="224">
        <f>IF(N330="základní",J330,0)</f>
        <v>0</v>
      </c>
      <c r="BF330" s="224">
        <f>IF(N330="snížená",J330,0)</f>
        <v>0</v>
      </c>
      <c r="BG330" s="224">
        <f>IF(N330="zákl. přenesená",J330,0)</f>
        <v>0</v>
      </c>
      <c r="BH330" s="224">
        <f>IF(N330="sníž. přenesená",J330,0)</f>
        <v>0</v>
      </c>
      <c r="BI330" s="224">
        <f>IF(N330="nulová",J330,0)</f>
        <v>0</v>
      </c>
      <c r="BJ330" s="17" t="s">
        <v>78</v>
      </c>
      <c r="BK330" s="224">
        <f>ROUND(I330*H330,2)</f>
        <v>0</v>
      </c>
      <c r="BL330" s="17" t="s">
        <v>149</v>
      </c>
      <c r="BM330" s="223" t="s">
        <v>1150</v>
      </c>
    </row>
    <row r="331" spans="1:47" s="2" customFormat="1" ht="12">
      <c r="A331" s="38"/>
      <c r="B331" s="39"/>
      <c r="C331" s="40"/>
      <c r="D331" s="225" t="s">
        <v>151</v>
      </c>
      <c r="E331" s="40"/>
      <c r="F331" s="226" t="s">
        <v>1151</v>
      </c>
      <c r="G331" s="40"/>
      <c r="H331" s="40"/>
      <c r="I331" s="227"/>
      <c r="J331" s="40"/>
      <c r="K331" s="40"/>
      <c r="L331" s="44"/>
      <c r="M331" s="228"/>
      <c r="N331" s="229"/>
      <c r="O331" s="84"/>
      <c r="P331" s="84"/>
      <c r="Q331" s="84"/>
      <c r="R331" s="84"/>
      <c r="S331" s="84"/>
      <c r="T331" s="85"/>
      <c r="U331" s="38"/>
      <c r="V331" s="38"/>
      <c r="W331" s="38"/>
      <c r="X331" s="38"/>
      <c r="Y331" s="38"/>
      <c r="Z331" s="38"/>
      <c r="AA331" s="38"/>
      <c r="AB331" s="38"/>
      <c r="AC331" s="38"/>
      <c r="AD331" s="38"/>
      <c r="AE331" s="38"/>
      <c r="AT331" s="17" t="s">
        <v>151</v>
      </c>
      <c r="AU331" s="17" t="s">
        <v>78</v>
      </c>
    </row>
    <row r="332" spans="1:47" s="2" customFormat="1" ht="12">
      <c r="A332" s="38"/>
      <c r="B332" s="39"/>
      <c r="C332" s="40"/>
      <c r="D332" s="225" t="s">
        <v>153</v>
      </c>
      <c r="E332" s="40"/>
      <c r="F332" s="230" t="s">
        <v>1132</v>
      </c>
      <c r="G332" s="40"/>
      <c r="H332" s="40"/>
      <c r="I332" s="227"/>
      <c r="J332" s="40"/>
      <c r="K332" s="40"/>
      <c r="L332" s="44"/>
      <c r="M332" s="228"/>
      <c r="N332" s="229"/>
      <c r="O332" s="84"/>
      <c r="P332" s="84"/>
      <c r="Q332" s="84"/>
      <c r="R332" s="84"/>
      <c r="S332" s="84"/>
      <c r="T332" s="85"/>
      <c r="U332" s="38"/>
      <c r="V332" s="38"/>
      <c r="W332" s="38"/>
      <c r="X332" s="38"/>
      <c r="Y332" s="38"/>
      <c r="Z332" s="38"/>
      <c r="AA332" s="38"/>
      <c r="AB332" s="38"/>
      <c r="AC332" s="38"/>
      <c r="AD332" s="38"/>
      <c r="AE332" s="38"/>
      <c r="AT332" s="17" t="s">
        <v>153</v>
      </c>
      <c r="AU332" s="17" t="s">
        <v>78</v>
      </c>
    </row>
    <row r="333" spans="1:51" s="13" customFormat="1" ht="12">
      <c r="A333" s="13"/>
      <c r="B333" s="231"/>
      <c r="C333" s="232"/>
      <c r="D333" s="225" t="s">
        <v>172</v>
      </c>
      <c r="E333" s="233" t="s">
        <v>19</v>
      </c>
      <c r="F333" s="234" t="s">
        <v>1133</v>
      </c>
      <c r="G333" s="232"/>
      <c r="H333" s="235">
        <v>49.6</v>
      </c>
      <c r="I333" s="236"/>
      <c r="J333" s="232"/>
      <c r="K333" s="232"/>
      <c r="L333" s="237"/>
      <c r="M333" s="238"/>
      <c r="N333" s="239"/>
      <c r="O333" s="239"/>
      <c r="P333" s="239"/>
      <c r="Q333" s="239"/>
      <c r="R333" s="239"/>
      <c r="S333" s="239"/>
      <c r="T333" s="240"/>
      <c r="U333" s="13"/>
      <c r="V333" s="13"/>
      <c r="W333" s="13"/>
      <c r="X333" s="13"/>
      <c r="Y333" s="13"/>
      <c r="Z333" s="13"/>
      <c r="AA333" s="13"/>
      <c r="AB333" s="13"/>
      <c r="AC333" s="13"/>
      <c r="AD333" s="13"/>
      <c r="AE333" s="13"/>
      <c r="AT333" s="241" t="s">
        <v>172</v>
      </c>
      <c r="AU333" s="241" t="s">
        <v>78</v>
      </c>
      <c r="AV333" s="13" t="s">
        <v>80</v>
      </c>
      <c r="AW333" s="13" t="s">
        <v>33</v>
      </c>
      <c r="AX333" s="13" t="s">
        <v>71</v>
      </c>
      <c r="AY333" s="241" t="s">
        <v>142</v>
      </c>
    </row>
    <row r="334" spans="1:51" s="13" customFormat="1" ht="12">
      <c r="A334" s="13"/>
      <c r="B334" s="231"/>
      <c r="C334" s="232"/>
      <c r="D334" s="225" t="s">
        <v>172</v>
      </c>
      <c r="E334" s="233" t="s">
        <v>19</v>
      </c>
      <c r="F334" s="234" t="s">
        <v>1134</v>
      </c>
      <c r="G334" s="232"/>
      <c r="H334" s="235">
        <v>60.75</v>
      </c>
      <c r="I334" s="236"/>
      <c r="J334" s="232"/>
      <c r="K334" s="232"/>
      <c r="L334" s="237"/>
      <c r="M334" s="238"/>
      <c r="N334" s="239"/>
      <c r="O334" s="239"/>
      <c r="P334" s="239"/>
      <c r="Q334" s="239"/>
      <c r="R334" s="239"/>
      <c r="S334" s="239"/>
      <c r="T334" s="240"/>
      <c r="U334" s="13"/>
      <c r="V334" s="13"/>
      <c r="W334" s="13"/>
      <c r="X334" s="13"/>
      <c r="Y334" s="13"/>
      <c r="Z334" s="13"/>
      <c r="AA334" s="13"/>
      <c r="AB334" s="13"/>
      <c r="AC334" s="13"/>
      <c r="AD334" s="13"/>
      <c r="AE334" s="13"/>
      <c r="AT334" s="241" t="s">
        <v>172</v>
      </c>
      <c r="AU334" s="241" t="s">
        <v>78</v>
      </c>
      <c r="AV334" s="13" t="s">
        <v>80</v>
      </c>
      <c r="AW334" s="13" t="s">
        <v>33</v>
      </c>
      <c r="AX334" s="13" t="s">
        <v>71</v>
      </c>
      <c r="AY334" s="241" t="s">
        <v>142</v>
      </c>
    </row>
    <row r="335" spans="1:51" s="13" customFormat="1" ht="12">
      <c r="A335" s="13"/>
      <c r="B335" s="231"/>
      <c r="C335" s="232"/>
      <c r="D335" s="225" t="s">
        <v>172</v>
      </c>
      <c r="E335" s="233" t="s">
        <v>19</v>
      </c>
      <c r="F335" s="234" t="s">
        <v>1135</v>
      </c>
      <c r="G335" s="232"/>
      <c r="H335" s="235">
        <v>101.4</v>
      </c>
      <c r="I335" s="236"/>
      <c r="J335" s="232"/>
      <c r="K335" s="232"/>
      <c r="L335" s="237"/>
      <c r="M335" s="238"/>
      <c r="N335" s="239"/>
      <c r="O335" s="239"/>
      <c r="P335" s="239"/>
      <c r="Q335" s="239"/>
      <c r="R335" s="239"/>
      <c r="S335" s="239"/>
      <c r="T335" s="240"/>
      <c r="U335" s="13"/>
      <c r="V335" s="13"/>
      <c r="W335" s="13"/>
      <c r="X335" s="13"/>
      <c r="Y335" s="13"/>
      <c r="Z335" s="13"/>
      <c r="AA335" s="13"/>
      <c r="AB335" s="13"/>
      <c r="AC335" s="13"/>
      <c r="AD335" s="13"/>
      <c r="AE335" s="13"/>
      <c r="AT335" s="241" t="s">
        <v>172</v>
      </c>
      <c r="AU335" s="241" t="s">
        <v>78</v>
      </c>
      <c r="AV335" s="13" t="s">
        <v>80</v>
      </c>
      <c r="AW335" s="13" t="s">
        <v>33</v>
      </c>
      <c r="AX335" s="13" t="s">
        <v>71</v>
      </c>
      <c r="AY335" s="241" t="s">
        <v>142</v>
      </c>
    </row>
    <row r="336" spans="1:51" s="13" customFormat="1" ht="12">
      <c r="A336" s="13"/>
      <c r="B336" s="231"/>
      <c r="C336" s="232"/>
      <c r="D336" s="225" t="s">
        <v>172</v>
      </c>
      <c r="E336" s="233" t="s">
        <v>19</v>
      </c>
      <c r="F336" s="234" t="s">
        <v>1136</v>
      </c>
      <c r="G336" s="232"/>
      <c r="H336" s="235">
        <v>52.93</v>
      </c>
      <c r="I336" s="236"/>
      <c r="J336" s="232"/>
      <c r="K336" s="232"/>
      <c r="L336" s="237"/>
      <c r="M336" s="238"/>
      <c r="N336" s="239"/>
      <c r="O336" s="239"/>
      <c r="P336" s="239"/>
      <c r="Q336" s="239"/>
      <c r="R336" s="239"/>
      <c r="S336" s="239"/>
      <c r="T336" s="240"/>
      <c r="U336" s="13"/>
      <c r="V336" s="13"/>
      <c r="W336" s="13"/>
      <c r="X336" s="13"/>
      <c r="Y336" s="13"/>
      <c r="Z336" s="13"/>
      <c r="AA336" s="13"/>
      <c r="AB336" s="13"/>
      <c r="AC336" s="13"/>
      <c r="AD336" s="13"/>
      <c r="AE336" s="13"/>
      <c r="AT336" s="241" t="s">
        <v>172</v>
      </c>
      <c r="AU336" s="241" t="s">
        <v>78</v>
      </c>
      <c r="AV336" s="13" t="s">
        <v>80</v>
      </c>
      <c r="AW336" s="13" t="s">
        <v>33</v>
      </c>
      <c r="AX336" s="13" t="s">
        <v>71</v>
      </c>
      <c r="AY336" s="241" t="s">
        <v>142</v>
      </c>
    </row>
    <row r="337" spans="1:51" s="13" customFormat="1" ht="12">
      <c r="A337" s="13"/>
      <c r="B337" s="231"/>
      <c r="C337" s="232"/>
      <c r="D337" s="225" t="s">
        <v>172</v>
      </c>
      <c r="E337" s="233" t="s">
        <v>19</v>
      </c>
      <c r="F337" s="234" t="s">
        <v>1137</v>
      </c>
      <c r="G337" s="232"/>
      <c r="H337" s="235">
        <v>12</v>
      </c>
      <c r="I337" s="236"/>
      <c r="J337" s="232"/>
      <c r="K337" s="232"/>
      <c r="L337" s="237"/>
      <c r="M337" s="238"/>
      <c r="N337" s="239"/>
      <c r="O337" s="239"/>
      <c r="P337" s="239"/>
      <c r="Q337" s="239"/>
      <c r="R337" s="239"/>
      <c r="S337" s="239"/>
      <c r="T337" s="240"/>
      <c r="U337" s="13"/>
      <c r="V337" s="13"/>
      <c r="W337" s="13"/>
      <c r="X337" s="13"/>
      <c r="Y337" s="13"/>
      <c r="Z337" s="13"/>
      <c r="AA337" s="13"/>
      <c r="AB337" s="13"/>
      <c r="AC337" s="13"/>
      <c r="AD337" s="13"/>
      <c r="AE337" s="13"/>
      <c r="AT337" s="241" t="s">
        <v>172</v>
      </c>
      <c r="AU337" s="241" t="s">
        <v>78</v>
      </c>
      <c r="AV337" s="13" t="s">
        <v>80</v>
      </c>
      <c r="AW337" s="13" t="s">
        <v>33</v>
      </c>
      <c r="AX337" s="13" t="s">
        <v>71</v>
      </c>
      <c r="AY337" s="241" t="s">
        <v>142</v>
      </c>
    </row>
    <row r="338" spans="1:51" s="13" customFormat="1" ht="12">
      <c r="A338" s="13"/>
      <c r="B338" s="231"/>
      <c r="C338" s="232"/>
      <c r="D338" s="225" t="s">
        <v>172</v>
      </c>
      <c r="E338" s="233" t="s">
        <v>19</v>
      </c>
      <c r="F338" s="234" t="s">
        <v>1138</v>
      </c>
      <c r="G338" s="232"/>
      <c r="H338" s="235">
        <v>205.6</v>
      </c>
      <c r="I338" s="236"/>
      <c r="J338" s="232"/>
      <c r="K338" s="232"/>
      <c r="L338" s="237"/>
      <c r="M338" s="238"/>
      <c r="N338" s="239"/>
      <c r="O338" s="239"/>
      <c r="P338" s="239"/>
      <c r="Q338" s="239"/>
      <c r="R338" s="239"/>
      <c r="S338" s="239"/>
      <c r="T338" s="240"/>
      <c r="U338" s="13"/>
      <c r="V338" s="13"/>
      <c r="W338" s="13"/>
      <c r="X338" s="13"/>
      <c r="Y338" s="13"/>
      <c r="Z338" s="13"/>
      <c r="AA338" s="13"/>
      <c r="AB338" s="13"/>
      <c r="AC338" s="13"/>
      <c r="AD338" s="13"/>
      <c r="AE338" s="13"/>
      <c r="AT338" s="241" t="s">
        <v>172</v>
      </c>
      <c r="AU338" s="241" t="s">
        <v>78</v>
      </c>
      <c r="AV338" s="13" t="s">
        <v>80</v>
      </c>
      <c r="AW338" s="13" t="s">
        <v>33</v>
      </c>
      <c r="AX338" s="13" t="s">
        <v>71</v>
      </c>
      <c r="AY338" s="241" t="s">
        <v>142</v>
      </c>
    </row>
    <row r="339" spans="1:51" s="13" customFormat="1" ht="12">
      <c r="A339" s="13"/>
      <c r="B339" s="231"/>
      <c r="C339" s="232"/>
      <c r="D339" s="225" t="s">
        <v>172</v>
      </c>
      <c r="E339" s="233" t="s">
        <v>19</v>
      </c>
      <c r="F339" s="234" t="s">
        <v>1139</v>
      </c>
      <c r="G339" s="232"/>
      <c r="H339" s="235">
        <v>22.72</v>
      </c>
      <c r="I339" s="236"/>
      <c r="J339" s="232"/>
      <c r="K339" s="232"/>
      <c r="L339" s="237"/>
      <c r="M339" s="238"/>
      <c r="N339" s="239"/>
      <c r="O339" s="239"/>
      <c r="P339" s="239"/>
      <c r="Q339" s="239"/>
      <c r="R339" s="239"/>
      <c r="S339" s="239"/>
      <c r="T339" s="240"/>
      <c r="U339" s="13"/>
      <c r="V339" s="13"/>
      <c r="W339" s="13"/>
      <c r="X339" s="13"/>
      <c r="Y339" s="13"/>
      <c r="Z339" s="13"/>
      <c r="AA339" s="13"/>
      <c r="AB339" s="13"/>
      <c r="AC339" s="13"/>
      <c r="AD339" s="13"/>
      <c r="AE339" s="13"/>
      <c r="AT339" s="241" t="s">
        <v>172</v>
      </c>
      <c r="AU339" s="241" t="s">
        <v>78</v>
      </c>
      <c r="AV339" s="13" t="s">
        <v>80</v>
      </c>
      <c r="AW339" s="13" t="s">
        <v>33</v>
      </c>
      <c r="AX339" s="13" t="s">
        <v>71</v>
      </c>
      <c r="AY339" s="241" t="s">
        <v>142</v>
      </c>
    </row>
    <row r="340" spans="1:51" s="13" customFormat="1" ht="12">
      <c r="A340" s="13"/>
      <c r="B340" s="231"/>
      <c r="C340" s="232"/>
      <c r="D340" s="225" t="s">
        <v>172</v>
      </c>
      <c r="E340" s="233" t="s">
        <v>19</v>
      </c>
      <c r="F340" s="234" t="s">
        <v>1140</v>
      </c>
      <c r="G340" s="232"/>
      <c r="H340" s="235">
        <v>15.52</v>
      </c>
      <c r="I340" s="236"/>
      <c r="J340" s="232"/>
      <c r="K340" s="232"/>
      <c r="L340" s="237"/>
      <c r="M340" s="238"/>
      <c r="N340" s="239"/>
      <c r="O340" s="239"/>
      <c r="P340" s="239"/>
      <c r="Q340" s="239"/>
      <c r="R340" s="239"/>
      <c r="S340" s="239"/>
      <c r="T340" s="240"/>
      <c r="U340" s="13"/>
      <c r="V340" s="13"/>
      <c r="W340" s="13"/>
      <c r="X340" s="13"/>
      <c r="Y340" s="13"/>
      <c r="Z340" s="13"/>
      <c r="AA340" s="13"/>
      <c r="AB340" s="13"/>
      <c r="AC340" s="13"/>
      <c r="AD340" s="13"/>
      <c r="AE340" s="13"/>
      <c r="AT340" s="241" t="s">
        <v>172</v>
      </c>
      <c r="AU340" s="241" t="s">
        <v>78</v>
      </c>
      <c r="AV340" s="13" t="s">
        <v>80</v>
      </c>
      <c r="AW340" s="13" t="s">
        <v>33</v>
      </c>
      <c r="AX340" s="13" t="s">
        <v>71</v>
      </c>
      <c r="AY340" s="241" t="s">
        <v>142</v>
      </c>
    </row>
    <row r="341" spans="1:51" s="14" customFormat="1" ht="12">
      <c r="A341" s="14"/>
      <c r="B341" s="242"/>
      <c r="C341" s="243"/>
      <c r="D341" s="225" t="s">
        <v>172</v>
      </c>
      <c r="E341" s="244" t="s">
        <v>19</v>
      </c>
      <c r="F341" s="245" t="s">
        <v>177</v>
      </c>
      <c r="G341" s="243"/>
      <c r="H341" s="246">
        <v>520.52</v>
      </c>
      <c r="I341" s="247"/>
      <c r="J341" s="243"/>
      <c r="K341" s="243"/>
      <c r="L341" s="248"/>
      <c r="M341" s="249"/>
      <c r="N341" s="250"/>
      <c r="O341" s="250"/>
      <c r="P341" s="250"/>
      <c r="Q341" s="250"/>
      <c r="R341" s="250"/>
      <c r="S341" s="250"/>
      <c r="T341" s="251"/>
      <c r="U341" s="14"/>
      <c r="V341" s="14"/>
      <c r="W341" s="14"/>
      <c r="X341" s="14"/>
      <c r="Y341" s="14"/>
      <c r="Z341" s="14"/>
      <c r="AA341" s="14"/>
      <c r="AB341" s="14"/>
      <c r="AC341" s="14"/>
      <c r="AD341" s="14"/>
      <c r="AE341" s="14"/>
      <c r="AT341" s="252" t="s">
        <v>172</v>
      </c>
      <c r="AU341" s="252" t="s">
        <v>78</v>
      </c>
      <c r="AV341" s="14" t="s">
        <v>149</v>
      </c>
      <c r="AW341" s="14" t="s">
        <v>33</v>
      </c>
      <c r="AX341" s="14" t="s">
        <v>78</v>
      </c>
      <c r="AY341" s="252" t="s">
        <v>142</v>
      </c>
    </row>
    <row r="342" spans="1:65" s="2" customFormat="1" ht="24.15" customHeight="1">
      <c r="A342" s="38"/>
      <c r="B342" s="39"/>
      <c r="C342" s="212" t="s">
        <v>557</v>
      </c>
      <c r="D342" s="212" t="s">
        <v>144</v>
      </c>
      <c r="E342" s="213" t="s">
        <v>1152</v>
      </c>
      <c r="F342" s="214" t="s">
        <v>1153</v>
      </c>
      <c r="G342" s="215" t="s">
        <v>147</v>
      </c>
      <c r="H342" s="216">
        <v>30.485</v>
      </c>
      <c r="I342" s="217"/>
      <c r="J342" s="218">
        <f>ROUND(I342*H342,2)</f>
        <v>0</v>
      </c>
      <c r="K342" s="214" t="s">
        <v>148</v>
      </c>
      <c r="L342" s="44"/>
      <c r="M342" s="219" t="s">
        <v>19</v>
      </c>
      <c r="N342" s="220" t="s">
        <v>42</v>
      </c>
      <c r="O342" s="84"/>
      <c r="P342" s="221">
        <f>O342*H342</f>
        <v>0</v>
      </c>
      <c r="Q342" s="221">
        <v>0.001020645</v>
      </c>
      <c r="R342" s="221">
        <f>Q342*H342</f>
        <v>0.031114362825</v>
      </c>
      <c r="S342" s="221">
        <v>0</v>
      </c>
      <c r="T342" s="222">
        <f>S342*H342</f>
        <v>0</v>
      </c>
      <c r="U342" s="38"/>
      <c r="V342" s="38"/>
      <c r="W342" s="38"/>
      <c r="X342" s="38"/>
      <c r="Y342" s="38"/>
      <c r="Z342" s="38"/>
      <c r="AA342" s="38"/>
      <c r="AB342" s="38"/>
      <c r="AC342" s="38"/>
      <c r="AD342" s="38"/>
      <c r="AE342" s="38"/>
      <c r="AR342" s="223" t="s">
        <v>149</v>
      </c>
      <c r="AT342" s="223" t="s">
        <v>144</v>
      </c>
      <c r="AU342" s="223" t="s">
        <v>78</v>
      </c>
      <c r="AY342" s="17" t="s">
        <v>142</v>
      </c>
      <c r="BE342" s="224">
        <f>IF(N342="základní",J342,0)</f>
        <v>0</v>
      </c>
      <c r="BF342" s="224">
        <f>IF(N342="snížená",J342,0)</f>
        <v>0</v>
      </c>
      <c r="BG342" s="224">
        <f>IF(N342="zákl. přenesená",J342,0)</f>
        <v>0</v>
      </c>
      <c r="BH342" s="224">
        <f>IF(N342="sníž. přenesená",J342,0)</f>
        <v>0</v>
      </c>
      <c r="BI342" s="224">
        <f>IF(N342="nulová",J342,0)</f>
        <v>0</v>
      </c>
      <c r="BJ342" s="17" t="s">
        <v>78</v>
      </c>
      <c r="BK342" s="224">
        <f>ROUND(I342*H342,2)</f>
        <v>0</v>
      </c>
      <c r="BL342" s="17" t="s">
        <v>149</v>
      </c>
      <c r="BM342" s="223" t="s">
        <v>1154</v>
      </c>
    </row>
    <row r="343" spans="1:47" s="2" customFormat="1" ht="12">
      <c r="A343" s="38"/>
      <c r="B343" s="39"/>
      <c r="C343" s="40"/>
      <c r="D343" s="225" t="s">
        <v>151</v>
      </c>
      <c r="E343" s="40"/>
      <c r="F343" s="226" t="s">
        <v>1155</v>
      </c>
      <c r="G343" s="40"/>
      <c r="H343" s="40"/>
      <c r="I343" s="227"/>
      <c r="J343" s="40"/>
      <c r="K343" s="40"/>
      <c r="L343" s="44"/>
      <c r="M343" s="228"/>
      <c r="N343" s="229"/>
      <c r="O343" s="84"/>
      <c r="P343" s="84"/>
      <c r="Q343" s="84"/>
      <c r="R343" s="84"/>
      <c r="S343" s="84"/>
      <c r="T343" s="85"/>
      <c r="U343" s="38"/>
      <c r="V343" s="38"/>
      <c r="W343" s="38"/>
      <c r="X343" s="38"/>
      <c r="Y343" s="38"/>
      <c r="Z343" s="38"/>
      <c r="AA343" s="38"/>
      <c r="AB343" s="38"/>
      <c r="AC343" s="38"/>
      <c r="AD343" s="38"/>
      <c r="AE343" s="38"/>
      <c r="AT343" s="17" t="s">
        <v>151</v>
      </c>
      <c r="AU343" s="17" t="s">
        <v>78</v>
      </c>
    </row>
    <row r="344" spans="1:47" s="2" customFormat="1" ht="12">
      <c r="A344" s="38"/>
      <c r="B344" s="39"/>
      <c r="C344" s="40"/>
      <c r="D344" s="225" t="s">
        <v>153</v>
      </c>
      <c r="E344" s="40"/>
      <c r="F344" s="230" t="s">
        <v>1132</v>
      </c>
      <c r="G344" s="40"/>
      <c r="H344" s="40"/>
      <c r="I344" s="227"/>
      <c r="J344" s="40"/>
      <c r="K344" s="40"/>
      <c r="L344" s="44"/>
      <c r="M344" s="228"/>
      <c r="N344" s="229"/>
      <c r="O344" s="84"/>
      <c r="P344" s="84"/>
      <c r="Q344" s="84"/>
      <c r="R344" s="84"/>
      <c r="S344" s="84"/>
      <c r="T344" s="85"/>
      <c r="U344" s="38"/>
      <c r="V344" s="38"/>
      <c r="W344" s="38"/>
      <c r="X344" s="38"/>
      <c r="Y344" s="38"/>
      <c r="Z344" s="38"/>
      <c r="AA344" s="38"/>
      <c r="AB344" s="38"/>
      <c r="AC344" s="38"/>
      <c r="AD344" s="38"/>
      <c r="AE344" s="38"/>
      <c r="AT344" s="17" t="s">
        <v>153</v>
      </c>
      <c r="AU344" s="17" t="s">
        <v>78</v>
      </c>
    </row>
    <row r="345" spans="1:51" s="13" customFormat="1" ht="12">
      <c r="A345" s="13"/>
      <c r="B345" s="231"/>
      <c r="C345" s="232"/>
      <c r="D345" s="225" t="s">
        <v>172</v>
      </c>
      <c r="E345" s="233" t="s">
        <v>19</v>
      </c>
      <c r="F345" s="234" t="s">
        <v>1145</v>
      </c>
      <c r="G345" s="232"/>
      <c r="H345" s="235">
        <v>16.815</v>
      </c>
      <c r="I345" s="236"/>
      <c r="J345" s="232"/>
      <c r="K345" s="232"/>
      <c r="L345" s="237"/>
      <c r="M345" s="238"/>
      <c r="N345" s="239"/>
      <c r="O345" s="239"/>
      <c r="P345" s="239"/>
      <c r="Q345" s="239"/>
      <c r="R345" s="239"/>
      <c r="S345" s="239"/>
      <c r="T345" s="240"/>
      <c r="U345" s="13"/>
      <c r="V345" s="13"/>
      <c r="W345" s="13"/>
      <c r="X345" s="13"/>
      <c r="Y345" s="13"/>
      <c r="Z345" s="13"/>
      <c r="AA345" s="13"/>
      <c r="AB345" s="13"/>
      <c r="AC345" s="13"/>
      <c r="AD345" s="13"/>
      <c r="AE345" s="13"/>
      <c r="AT345" s="241" t="s">
        <v>172</v>
      </c>
      <c r="AU345" s="241" t="s">
        <v>78</v>
      </c>
      <c r="AV345" s="13" t="s">
        <v>80</v>
      </c>
      <c r="AW345" s="13" t="s">
        <v>33</v>
      </c>
      <c r="AX345" s="13" t="s">
        <v>71</v>
      </c>
      <c r="AY345" s="241" t="s">
        <v>142</v>
      </c>
    </row>
    <row r="346" spans="1:51" s="13" customFormat="1" ht="12">
      <c r="A346" s="13"/>
      <c r="B346" s="231"/>
      <c r="C346" s="232"/>
      <c r="D346" s="225" t="s">
        <v>172</v>
      </c>
      <c r="E346" s="233" t="s">
        <v>19</v>
      </c>
      <c r="F346" s="234" t="s">
        <v>1146</v>
      </c>
      <c r="G346" s="232"/>
      <c r="H346" s="235">
        <v>4.71</v>
      </c>
      <c r="I346" s="236"/>
      <c r="J346" s="232"/>
      <c r="K346" s="232"/>
      <c r="L346" s="237"/>
      <c r="M346" s="238"/>
      <c r="N346" s="239"/>
      <c r="O346" s="239"/>
      <c r="P346" s="239"/>
      <c r="Q346" s="239"/>
      <c r="R346" s="239"/>
      <c r="S346" s="239"/>
      <c r="T346" s="240"/>
      <c r="U346" s="13"/>
      <c r="V346" s="13"/>
      <c r="W346" s="13"/>
      <c r="X346" s="13"/>
      <c r="Y346" s="13"/>
      <c r="Z346" s="13"/>
      <c r="AA346" s="13"/>
      <c r="AB346" s="13"/>
      <c r="AC346" s="13"/>
      <c r="AD346" s="13"/>
      <c r="AE346" s="13"/>
      <c r="AT346" s="241" t="s">
        <v>172</v>
      </c>
      <c r="AU346" s="241" t="s">
        <v>78</v>
      </c>
      <c r="AV346" s="13" t="s">
        <v>80</v>
      </c>
      <c r="AW346" s="13" t="s">
        <v>33</v>
      </c>
      <c r="AX346" s="13" t="s">
        <v>71</v>
      </c>
      <c r="AY346" s="241" t="s">
        <v>142</v>
      </c>
    </row>
    <row r="347" spans="1:51" s="13" customFormat="1" ht="12">
      <c r="A347" s="13"/>
      <c r="B347" s="231"/>
      <c r="C347" s="232"/>
      <c r="D347" s="225" t="s">
        <v>172</v>
      </c>
      <c r="E347" s="233" t="s">
        <v>19</v>
      </c>
      <c r="F347" s="234" t="s">
        <v>1147</v>
      </c>
      <c r="G347" s="232"/>
      <c r="H347" s="235">
        <v>8.96</v>
      </c>
      <c r="I347" s="236"/>
      <c r="J347" s="232"/>
      <c r="K347" s="232"/>
      <c r="L347" s="237"/>
      <c r="M347" s="238"/>
      <c r="N347" s="239"/>
      <c r="O347" s="239"/>
      <c r="P347" s="239"/>
      <c r="Q347" s="239"/>
      <c r="R347" s="239"/>
      <c r="S347" s="239"/>
      <c r="T347" s="240"/>
      <c r="U347" s="13"/>
      <c r="V347" s="13"/>
      <c r="W347" s="13"/>
      <c r="X347" s="13"/>
      <c r="Y347" s="13"/>
      <c r="Z347" s="13"/>
      <c r="AA347" s="13"/>
      <c r="AB347" s="13"/>
      <c r="AC347" s="13"/>
      <c r="AD347" s="13"/>
      <c r="AE347" s="13"/>
      <c r="AT347" s="241" t="s">
        <v>172</v>
      </c>
      <c r="AU347" s="241" t="s">
        <v>78</v>
      </c>
      <c r="AV347" s="13" t="s">
        <v>80</v>
      </c>
      <c r="AW347" s="13" t="s">
        <v>33</v>
      </c>
      <c r="AX347" s="13" t="s">
        <v>71</v>
      </c>
      <c r="AY347" s="241" t="s">
        <v>142</v>
      </c>
    </row>
    <row r="348" spans="1:51" s="14" customFormat="1" ht="12">
      <c r="A348" s="14"/>
      <c r="B348" s="242"/>
      <c r="C348" s="243"/>
      <c r="D348" s="225" t="s">
        <v>172</v>
      </c>
      <c r="E348" s="244" t="s">
        <v>19</v>
      </c>
      <c r="F348" s="245" t="s">
        <v>177</v>
      </c>
      <c r="G348" s="243"/>
      <c r="H348" s="246">
        <v>30.485</v>
      </c>
      <c r="I348" s="247"/>
      <c r="J348" s="243"/>
      <c r="K348" s="243"/>
      <c r="L348" s="248"/>
      <c r="M348" s="249"/>
      <c r="N348" s="250"/>
      <c r="O348" s="250"/>
      <c r="P348" s="250"/>
      <c r="Q348" s="250"/>
      <c r="R348" s="250"/>
      <c r="S348" s="250"/>
      <c r="T348" s="251"/>
      <c r="U348" s="14"/>
      <c r="V348" s="14"/>
      <c r="W348" s="14"/>
      <c r="X348" s="14"/>
      <c r="Y348" s="14"/>
      <c r="Z348" s="14"/>
      <c r="AA348" s="14"/>
      <c r="AB348" s="14"/>
      <c r="AC348" s="14"/>
      <c r="AD348" s="14"/>
      <c r="AE348" s="14"/>
      <c r="AT348" s="252" t="s">
        <v>172</v>
      </c>
      <c r="AU348" s="252" t="s">
        <v>78</v>
      </c>
      <c r="AV348" s="14" t="s">
        <v>149</v>
      </c>
      <c r="AW348" s="14" t="s">
        <v>33</v>
      </c>
      <c r="AX348" s="14" t="s">
        <v>78</v>
      </c>
      <c r="AY348" s="252" t="s">
        <v>142</v>
      </c>
    </row>
    <row r="349" spans="1:65" s="2" customFormat="1" ht="24.15" customHeight="1">
      <c r="A349" s="38"/>
      <c r="B349" s="39"/>
      <c r="C349" s="212" t="s">
        <v>563</v>
      </c>
      <c r="D349" s="212" t="s">
        <v>144</v>
      </c>
      <c r="E349" s="213" t="s">
        <v>1156</v>
      </c>
      <c r="F349" s="214" t="s">
        <v>1157</v>
      </c>
      <c r="G349" s="215" t="s">
        <v>248</v>
      </c>
      <c r="H349" s="216">
        <v>2.5</v>
      </c>
      <c r="I349" s="217"/>
      <c r="J349" s="218">
        <f>ROUND(I349*H349,2)</f>
        <v>0</v>
      </c>
      <c r="K349" s="214" t="s">
        <v>148</v>
      </c>
      <c r="L349" s="44"/>
      <c r="M349" s="219" t="s">
        <v>19</v>
      </c>
      <c r="N349" s="220" t="s">
        <v>42</v>
      </c>
      <c r="O349" s="84"/>
      <c r="P349" s="221">
        <f>O349*H349</f>
        <v>0</v>
      </c>
      <c r="Q349" s="221">
        <v>1.085275</v>
      </c>
      <c r="R349" s="221">
        <f>Q349*H349</f>
        <v>2.7131875</v>
      </c>
      <c r="S349" s="221">
        <v>0</v>
      </c>
      <c r="T349" s="222">
        <f>S349*H349</f>
        <v>0</v>
      </c>
      <c r="U349" s="38"/>
      <c r="V349" s="38"/>
      <c r="W349" s="38"/>
      <c r="X349" s="38"/>
      <c r="Y349" s="38"/>
      <c r="Z349" s="38"/>
      <c r="AA349" s="38"/>
      <c r="AB349" s="38"/>
      <c r="AC349" s="38"/>
      <c r="AD349" s="38"/>
      <c r="AE349" s="38"/>
      <c r="AR349" s="223" t="s">
        <v>149</v>
      </c>
      <c r="AT349" s="223" t="s">
        <v>144</v>
      </c>
      <c r="AU349" s="223" t="s">
        <v>78</v>
      </c>
      <c r="AY349" s="17" t="s">
        <v>142</v>
      </c>
      <c r="BE349" s="224">
        <f>IF(N349="základní",J349,0)</f>
        <v>0</v>
      </c>
      <c r="BF349" s="224">
        <f>IF(N349="snížená",J349,0)</f>
        <v>0</v>
      </c>
      <c r="BG349" s="224">
        <f>IF(N349="zákl. přenesená",J349,0)</f>
        <v>0</v>
      </c>
      <c r="BH349" s="224">
        <f>IF(N349="sníž. přenesená",J349,0)</f>
        <v>0</v>
      </c>
      <c r="BI349" s="224">
        <f>IF(N349="nulová",J349,0)</f>
        <v>0</v>
      </c>
      <c r="BJ349" s="17" t="s">
        <v>78</v>
      </c>
      <c r="BK349" s="224">
        <f>ROUND(I349*H349,2)</f>
        <v>0</v>
      </c>
      <c r="BL349" s="17" t="s">
        <v>149</v>
      </c>
      <c r="BM349" s="223" t="s">
        <v>1158</v>
      </c>
    </row>
    <row r="350" spans="1:47" s="2" customFormat="1" ht="12">
      <c r="A350" s="38"/>
      <c r="B350" s="39"/>
      <c r="C350" s="40"/>
      <c r="D350" s="225" t="s">
        <v>151</v>
      </c>
      <c r="E350" s="40"/>
      <c r="F350" s="226" t="s">
        <v>1159</v>
      </c>
      <c r="G350" s="40"/>
      <c r="H350" s="40"/>
      <c r="I350" s="227"/>
      <c r="J350" s="40"/>
      <c r="K350" s="40"/>
      <c r="L350" s="44"/>
      <c r="M350" s="228"/>
      <c r="N350" s="229"/>
      <c r="O350" s="84"/>
      <c r="P350" s="84"/>
      <c r="Q350" s="84"/>
      <c r="R350" s="84"/>
      <c r="S350" s="84"/>
      <c r="T350" s="85"/>
      <c r="U350" s="38"/>
      <c r="V350" s="38"/>
      <c r="W350" s="38"/>
      <c r="X350" s="38"/>
      <c r="Y350" s="38"/>
      <c r="Z350" s="38"/>
      <c r="AA350" s="38"/>
      <c r="AB350" s="38"/>
      <c r="AC350" s="38"/>
      <c r="AD350" s="38"/>
      <c r="AE350" s="38"/>
      <c r="AT350" s="17" t="s">
        <v>151</v>
      </c>
      <c r="AU350" s="17" t="s">
        <v>78</v>
      </c>
    </row>
    <row r="351" spans="1:47" s="2" customFormat="1" ht="12">
      <c r="A351" s="38"/>
      <c r="B351" s="39"/>
      <c r="C351" s="40"/>
      <c r="D351" s="225" t="s">
        <v>153</v>
      </c>
      <c r="E351" s="40"/>
      <c r="F351" s="230" t="s">
        <v>1160</v>
      </c>
      <c r="G351" s="40"/>
      <c r="H351" s="40"/>
      <c r="I351" s="227"/>
      <c r="J351" s="40"/>
      <c r="K351" s="40"/>
      <c r="L351" s="44"/>
      <c r="M351" s="228"/>
      <c r="N351" s="229"/>
      <c r="O351" s="84"/>
      <c r="P351" s="84"/>
      <c r="Q351" s="84"/>
      <c r="R351" s="84"/>
      <c r="S351" s="84"/>
      <c r="T351" s="85"/>
      <c r="U351" s="38"/>
      <c r="V351" s="38"/>
      <c r="W351" s="38"/>
      <c r="X351" s="38"/>
      <c r="Y351" s="38"/>
      <c r="Z351" s="38"/>
      <c r="AA351" s="38"/>
      <c r="AB351" s="38"/>
      <c r="AC351" s="38"/>
      <c r="AD351" s="38"/>
      <c r="AE351" s="38"/>
      <c r="AT351" s="17" t="s">
        <v>153</v>
      </c>
      <c r="AU351" s="17" t="s">
        <v>78</v>
      </c>
    </row>
    <row r="352" spans="1:65" s="2" customFormat="1" ht="24.15" customHeight="1">
      <c r="A352" s="38"/>
      <c r="B352" s="39"/>
      <c r="C352" s="212" t="s">
        <v>567</v>
      </c>
      <c r="D352" s="212" t="s">
        <v>144</v>
      </c>
      <c r="E352" s="213" t="s">
        <v>1161</v>
      </c>
      <c r="F352" s="214" t="s">
        <v>1162</v>
      </c>
      <c r="G352" s="215" t="s">
        <v>248</v>
      </c>
      <c r="H352" s="216">
        <v>3.5</v>
      </c>
      <c r="I352" s="217"/>
      <c r="J352" s="218">
        <f>ROUND(I352*H352,2)</f>
        <v>0</v>
      </c>
      <c r="K352" s="214" t="s">
        <v>148</v>
      </c>
      <c r="L352" s="44"/>
      <c r="M352" s="219" t="s">
        <v>19</v>
      </c>
      <c r="N352" s="220" t="s">
        <v>42</v>
      </c>
      <c r="O352" s="84"/>
      <c r="P352" s="221">
        <f>O352*H352</f>
        <v>0</v>
      </c>
      <c r="Q352" s="221">
        <v>1.095275</v>
      </c>
      <c r="R352" s="221">
        <f>Q352*H352</f>
        <v>3.8334625</v>
      </c>
      <c r="S352" s="221">
        <v>0</v>
      </c>
      <c r="T352" s="222">
        <f>S352*H352</f>
        <v>0</v>
      </c>
      <c r="U352" s="38"/>
      <c r="V352" s="38"/>
      <c r="W352" s="38"/>
      <c r="X352" s="38"/>
      <c r="Y352" s="38"/>
      <c r="Z352" s="38"/>
      <c r="AA352" s="38"/>
      <c r="AB352" s="38"/>
      <c r="AC352" s="38"/>
      <c r="AD352" s="38"/>
      <c r="AE352" s="38"/>
      <c r="AR352" s="223" t="s">
        <v>149</v>
      </c>
      <c r="AT352" s="223" t="s">
        <v>144</v>
      </c>
      <c r="AU352" s="223" t="s">
        <v>78</v>
      </c>
      <c r="AY352" s="17" t="s">
        <v>142</v>
      </c>
      <c r="BE352" s="224">
        <f>IF(N352="základní",J352,0)</f>
        <v>0</v>
      </c>
      <c r="BF352" s="224">
        <f>IF(N352="snížená",J352,0)</f>
        <v>0</v>
      </c>
      <c r="BG352" s="224">
        <f>IF(N352="zákl. přenesená",J352,0)</f>
        <v>0</v>
      </c>
      <c r="BH352" s="224">
        <f>IF(N352="sníž. přenesená",J352,0)</f>
        <v>0</v>
      </c>
      <c r="BI352" s="224">
        <f>IF(N352="nulová",J352,0)</f>
        <v>0</v>
      </c>
      <c r="BJ352" s="17" t="s">
        <v>78</v>
      </c>
      <c r="BK352" s="224">
        <f>ROUND(I352*H352,2)</f>
        <v>0</v>
      </c>
      <c r="BL352" s="17" t="s">
        <v>149</v>
      </c>
      <c r="BM352" s="223" t="s">
        <v>1163</v>
      </c>
    </row>
    <row r="353" spans="1:47" s="2" customFormat="1" ht="12">
      <c r="A353" s="38"/>
      <c r="B353" s="39"/>
      <c r="C353" s="40"/>
      <c r="D353" s="225" t="s">
        <v>151</v>
      </c>
      <c r="E353" s="40"/>
      <c r="F353" s="226" t="s">
        <v>1164</v>
      </c>
      <c r="G353" s="40"/>
      <c r="H353" s="40"/>
      <c r="I353" s="227"/>
      <c r="J353" s="40"/>
      <c r="K353" s="40"/>
      <c r="L353" s="44"/>
      <c r="M353" s="228"/>
      <c r="N353" s="229"/>
      <c r="O353" s="84"/>
      <c r="P353" s="84"/>
      <c r="Q353" s="84"/>
      <c r="R353" s="84"/>
      <c r="S353" s="84"/>
      <c r="T353" s="85"/>
      <c r="U353" s="38"/>
      <c r="V353" s="38"/>
      <c r="W353" s="38"/>
      <c r="X353" s="38"/>
      <c r="Y353" s="38"/>
      <c r="Z353" s="38"/>
      <c r="AA353" s="38"/>
      <c r="AB353" s="38"/>
      <c r="AC353" s="38"/>
      <c r="AD353" s="38"/>
      <c r="AE353" s="38"/>
      <c r="AT353" s="17" t="s">
        <v>151</v>
      </c>
      <c r="AU353" s="17" t="s">
        <v>78</v>
      </c>
    </row>
    <row r="354" spans="1:47" s="2" customFormat="1" ht="12">
      <c r="A354" s="38"/>
      <c r="B354" s="39"/>
      <c r="C354" s="40"/>
      <c r="D354" s="225" t="s">
        <v>153</v>
      </c>
      <c r="E354" s="40"/>
      <c r="F354" s="230" t="s">
        <v>1160</v>
      </c>
      <c r="G354" s="40"/>
      <c r="H354" s="40"/>
      <c r="I354" s="227"/>
      <c r="J354" s="40"/>
      <c r="K354" s="40"/>
      <c r="L354" s="44"/>
      <c r="M354" s="228"/>
      <c r="N354" s="229"/>
      <c r="O354" s="84"/>
      <c r="P354" s="84"/>
      <c r="Q354" s="84"/>
      <c r="R354" s="84"/>
      <c r="S354" s="84"/>
      <c r="T354" s="85"/>
      <c r="U354" s="38"/>
      <c r="V354" s="38"/>
      <c r="W354" s="38"/>
      <c r="X354" s="38"/>
      <c r="Y354" s="38"/>
      <c r="Z354" s="38"/>
      <c r="AA354" s="38"/>
      <c r="AB354" s="38"/>
      <c r="AC354" s="38"/>
      <c r="AD354" s="38"/>
      <c r="AE354" s="38"/>
      <c r="AT354" s="17" t="s">
        <v>153</v>
      </c>
      <c r="AU354" s="17" t="s">
        <v>78</v>
      </c>
    </row>
    <row r="355" spans="1:65" s="2" customFormat="1" ht="24.15" customHeight="1">
      <c r="A355" s="38"/>
      <c r="B355" s="39"/>
      <c r="C355" s="212" t="s">
        <v>574</v>
      </c>
      <c r="D355" s="212" t="s">
        <v>144</v>
      </c>
      <c r="E355" s="213" t="s">
        <v>1165</v>
      </c>
      <c r="F355" s="214" t="s">
        <v>1166</v>
      </c>
      <c r="G355" s="215" t="s">
        <v>248</v>
      </c>
      <c r="H355" s="216">
        <v>0.9</v>
      </c>
      <c r="I355" s="217"/>
      <c r="J355" s="218">
        <f>ROUND(I355*H355,2)</f>
        <v>0</v>
      </c>
      <c r="K355" s="214" t="s">
        <v>148</v>
      </c>
      <c r="L355" s="44"/>
      <c r="M355" s="219" t="s">
        <v>19</v>
      </c>
      <c r="N355" s="220" t="s">
        <v>42</v>
      </c>
      <c r="O355" s="84"/>
      <c r="P355" s="221">
        <f>O355*H355</f>
        <v>0</v>
      </c>
      <c r="Q355" s="221">
        <v>1.0395514031</v>
      </c>
      <c r="R355" s="221">
        <f>Q355*H355</f>
        <v>0.93559626279</v>
      </c>
      <c r="S355" s="221">
        <v>0</v>
      </c>
      <c r="T355" s="222">
        <f>S355*H355</f>
        <v>0</v>
      </c>
      <c r="U355" s="38"/>
      <c r="V355" s="38"/>
      <c r="W355" s="38"/>
      <c r="X355" s="38"/>
      <c r="Y355" s="38"/>
      <c r="Z355" s="38"/>
      <c r="AA355" s="38"/>
      <c r="AB355" s="38"/>
      <c r="AC355" s="38"/>
      <c r="AD355" s="38"/>
      <c r="AE355" s="38"/>
      <c r="AR355" s="223" t="s">
        <v>149</v>
      </c>
      <c r="AT355" s="223" t="s">
        <v>144</v>
      </c>
      <c r="AU355" s="223" t="s">
        <v>78</v>
      </c>
      <c r="AY355" s="17" t="s">
        <v>142</v>
      </c>
      <c r="BE355" s="224">
        <f>IF(N355="základní",J355,0)</f>
        <v>0</v>
      </c>
      <c r="BF355" s="224">
        <f>IF(N355="snížená",J355,0)</f>
        <v>0</v>
      </c>
      <c r="BG355" s="224">
        <f>IF(N355="zákl. přenesená",J355,0)</f>
        <v>0</v>
      </c>
      <c r="BH355" s="224">
        <f>IF(N355="sníž. přenesená",J355,0)</f>
        <v>0</v>
      </c>
      <c r="BI355" s="224">
        <f>IF(N355="nulová",J355,0)</f>
        <v>0</v>
      </c>
      <c r="BJ355" s="17" t="s">
        <v>78</v>
      </c>
      <c r="BK355" s="224">
        <f>ROUND(I355*H355,2)</f>
        <v>0</v>
      </c>
      <c r="BL355" s="17" t="s">
        <v>149</v>
      </c>
      <c r="BM355" s="223" t="s">
        <v>1167</v>
      </c>
    </row>
    <row r="356" spans="1:47" s="2" customFormat="1" ht="12">
      <c r="A356" s="38"/>
      <c r="B356" s="39"/>
      <c r="C356" s="40"/>
      <c r="D356" s="225" t="s">
        <v>151</v>
      </c>
      <c r="E356" s="40"/>
      <c r="F356" s="226" t="s">
        <v>1168</v>
      </c>
      <c r="G356" s="40"/>
      <c r="H356" s="40"/>
      <c r="I356" s="227"/>
      <c r="J356" s="40"/>
      <c r="K356" s="40"/>
      <c r="L356" s="44"/>
      <c r="M356" s="228"/>
      <c r="N356" s="229"/>
      <c r="O356" s="84"/>
      <c r="P356" s="84"/>
      <c r="Q356" s="84"/>
      <c r="R356" s="84"/>
      <c r="S356" s="84"/>
      <c r="T356" s="85"/>
      <c r="U356" s="38"/>
      <c r="V356" s="38"/>
      <c r="W356" s="38"/>
      <c r="X356" s="38"/>
      <c r="Y356" s="38"/>
      <c r="Z356" s="38"/>
      <c r="AA356" s="38"/>
      <c r="AB356" s="38"/>
      <c r="AC356" s="38"/>
      <c r="AD356" s="38"/>
      <c r="AE356" s="38"/>
      <c r="AT356" s="17" t="s">
        <v>151</v>
      </c>
      <c r="AU356" s="17" t="s">
        <v>78</v>
      </c>
    </row>
    <row r="357" spans="1:47" s="2" customFormat="1" ht="12">
      <c r="A357" s="38"/>
      <c r="B357" s="39"/>
      <c r="C357" s="40"/>
      <c r="D357" s="225" t="s">
        <v>153</v>
      </c>
      <c r="E357" s="40"/>
      <c r="F357" s="230" t="s">
        <v>1160</v>
      </c>
      <c r="G357" s="40"/>
      <c r="H357" s="40"/>
      <c r="I357" s="227"/>
      <c r="J357" s="40"/>
      <c r="K357" s="40"/>
      <c r="L357" s="44"/>
      <c r="M357" s="228"/>
      <c r="N357" s="229"/>
      <c r="O357" s="84"/>
      <c r="P357" s="84"/>
      <c r="Q357" s="84"/>
      <c r="R357" s="84"/>
      <c r="S357" s="84"/>
      <c r="T357" s="85"/>
      <c r="U357" s="38"/>
      <c r="V357" s="38"/>
      <c r="W357" s="38"/>
      <c r="X357" s="38"/>
      <c r="Y357" s="38"/>
      <c r="Z357" s="38"/>
      <c r="AA357" s="38"/>
      <c r="AB357" s="38"/>
      <c r="AC357" s="38"/>
      <c r="AD357" s="38"/>
      <c r="AE357" s="38"/>
      <c r="AT357" s="17" t="s">
        <v>153</v>
      </c>
      <c r="AU357" s="17" t="s">
        <v>78</v>
      </c>
    </row>
    <row r="358" spans="1:65" s="2" customFormat="1" ht="24.15" customHeight="1">
      <c r="A358" s="38"/>
      <c r="B358" s="39"/>
      <c r="C358" s="212" t="s">
        <v>578</v>
      </c>
      <c r="D358" s="212" t="s">
        <v>144</v>
      </c>
      <c r="E358" s="213" t="s">
        <v>1169</v>
      </c>
      <c r="F358" s="214" t="s">
        <v>1170</v>
      </c>
      <c r="G358" s="215" t="s">
        <v>181</v>
      </c>
      <c r="H358" s="216">
        <v>208.855</v>
      </c>
      <c r="I358" s="217"/>
      <c r="J358" s="218">
        <f>ROUND(I358*H358,2)</f>
        <v>0</v>
      </c>
      <c r="K358" s="214" t="s">
        <v>148</v>
      </c>
      <c r="L358" s="44"/>
      <c r="M358" s="219" t="s">
        <v>19</v>
      </c>
      <c r="N358" s="220" t="s">
        <v>42</v>
      </c>
      <c r="O358" s="84"/>
      <c r="P358" s="221">
        <f>O358*H358</f>
        <v>0</v>
      </c>
      <c r="Q358" s="221">
        <v>2.80894</v>
      </c>
      <c r="R358" s="221">
        <f>Q358*H358</f>
        <v>586.6611637</v>
      </c>
      <c r="S358" s="221">
        <v>0</v>
      </c>
      <c r="T358" s="222">
        <f>S358*H358</f>
        <v>0</v>
      </c>
      <c r="U358" s="38"/>
      <c r="V358" s="38"/>
      <c r="W358" s="38"/>
      <c r="X358" s="38"/>
      <c r="Y358" s="38"/>
      <c r="Z358" s="38"/>
      <c r="AA358" s="38"/>
      <c r="AB358" s="38"/>
      <c r="AC358" s="38"/>
      <c r="AD358" s="38"/>
      <c r="AE358" s="38"/>
      <c r="AR358" s="223" t="s">
        <v>149</v>
      </c>
      <c r="AT358" s="223" t="s">
        <v>144</v>
      </c>
      <c r="AU358" s="223" t="s">
        <v>78</v>
      </c>
      <c r="AY358" s="17" t="s">
        <v>142</v>
      </c>
      <c r="BE358" s="224">
        <f>IF(N358="základní",J358,0)</f>
        <v>0</v>
      </c>
      <c r="BF358" s="224">
        <f>IF(N358="snížená",J358,0)</f>
        <v>0</v>
      </c>
      <c r="BG358" s="224">
        <f>IF(N358="zákl. přenesená",J358,0)</f>
        <v>0</v>
      </c>
      <c r="BH358" s="224">
        <f>IF(N358="sníž. přenesená",J358,0)</f>
        <v>0</v>
      </c>
      <c r="BI358" s="224">
        <f>IF(N358="nulová",J358,0)</f>
        <v>0</v>
      </c>
      <c r="BJ358" s="17" t="s">
        <v>78</v>
      </c>
      <c r="BK358" s="224">
        <f>ROUND(I358*H358,2)</f>
        <v>0</v>
      </c>
      <c r="BL358" s="17" t="s">
        <v>149</v>
      </c>
      <c r="BM358" s="223" t="s">
        <v>1171</v>
      </c>
    </row>
    <row r="359" spans="1:47" s="2" customFormat="1" ht="12">
      <c r="A359" s="38"/>
      <c r="B359" s="39"/>
      <c r="C359" s="40"/>
      <c r="D359" s="225" t="s">
        <v>151</v>
      </c>
      <c r="E359" s="40"/>
      <c r="F359" s="226" t="s">
        <v>1172</v>
      </c>
      <c r="G359" s="40"/>
      <c r="H359" s="40"/>
      <c r="I359" s="227"/>
      <c r="J359" s="40"/>
      <c r="K359" s="40"/>
      <c r="L359" s="44"/>
      <c r="M359" s="228"/>
      <c r="N359" s="229"/>
      <c r="O359" s="84"/>
      <c r="P359" s="84"/>
      <c r="Q359" s="84"/>
      <c r="R359" s="84"/>
      <c r="S359" s="84"/>
      <c r="T359" s="85"/>
      <c r="U359" s="38"/>
      <c r="V359" s="38"/>
      <c r="W359" s="38"/>
      <c r="X359" s="38"/>
      <c r="Y359" s="38"/>
      <c r="Z359" s="38"/>
      <c r="AA359" s="38"/>
      <c r="AB359" s="38"/>
      <c r="AC359" s="38"/>
      <c r="AD359" s="38"/>
      <c r="AE359" s="38"/>
      <c r="AT359" s="17" t="s">
        <v>151</v>
      </c>
      <c r="AU359" s="17" t="s">
        <v>78</v>
      </c>
    </row>
    <row r="360" spans="1:47" s="2" customFormat="1" ht="12">
      <c r="A360" s="38"/>
      <c r="B360" s="39"/>
      <c r="C360" s="40"/>
      <c r="D360" s="225" t="s">
        <v>153</v>
      </c>
      <c r="E360" s="40"/>
      <c r="F360" s="230" t="s">
        <v>1173</v>
      </c>
      <c r="G360" s="40"/>
      <c r="H360" s="40"/>
      <c r="I360" s="227"/>
      <c r="J360" s="40"/>
      <c r="K360" s="40"/>
      <c r="L360" s="44"/>
      <c r="M360" s="228"/>
      <c r="N360" s="229"/>
      <c r="O360" s="84"/>
      <c r="P360" s="84"/>
      <c r="Q360" s="84"/>
      <c r="R360" s="84"/>
      <c r="S360" s="84"/>
      <c r="T360" s="85"/>
      <c r="U360" s="38"/>
      <c r="V360" s="38"/>
      <c r="W360" s="38"/>
      <c r="X360" s="38"/>
      <c r="Y360" s="38"/>
      <c r="Z360" s="38"/>
      <c r="AA360" s="38"/>
      <c r="AB360" s="38"/>
      <c r="AC360" s="38"/>
      <c r="AD360" s="38"/>
      <c r="AE360" s="38"/>
      <c r="AT360" s="17" t="s">
        <v>153</v>
      </c>
      <c r="AU360" s="17" t="s">
        <v>78</v>
      </c>
    </row>
    <row r="361" spans="1:51" s="13" customFormat="1" ht="12">
      <c r="A361" s="13"/>
      <c r="B361" s="231"/>
      <c r="C361" s="232"/>
      <c r="D361" s="225" t="s">
        <v>172</v>
      </c>
      <c r="E361" s="233" t="s">
        <v>19</v>
      </c>
      <c r="F361" s="234" t="s">
        <v>1174</v>
      </c>
      <c r="G361" s="232"/>
      <c r="H361" s="235">
        <v>76</v>
      </c>
      <c r="I361" s="236"/>
      <c r="J361" s="232"/>
      <c r="K361" s="232"/>
      <c r="L361" s="237"/>
      <c r="M361" s="238"/>
      <c r="N361" s="239"/>
      <c r="O361" s="239"/>
      <c r="P361" s="239"/>
      <c r="Q361" s="239"/>
      <c r="R361" s="239"/>
      <c r="S361" s="239"/>
      <c r="T361" s="240"/>
      <c r="U361" s="13"/>
      <c r="V361" s="13"/>
      <c r="W361" s="13"/>
      <c r="X361" s="13"/>
      <c r="Y361" s="13"/>
      <c r="Z361" s="13"/>
      <c r="AA361" s="13"/>
      <c r="AB361" s="13"/>
      <c r="AC361" s="13"/>
      <c r="AD361" s="13"/>
      <c r="AE361" s="13"/>
      <c r="AT361" s="241" t="s">
        <v>172</v>
      </c>
      <c r="AU361" s="241" t="s">
        <v>78</v>
      </c>
      <c r="AV361" s="13" t="s">
        <v>80</v>
      </c>
      <c r="AW361" s="13" t="s">
        <v>33</v>
      </c>
      <c r="AX361" s="13" t="s">
        <v>71</v>
      </c>
      <c r="AY361" s="241" t="s">
        <v>142</v>
      </c>
    </row>
    <row r="362" spans="1:51" s="13" customFormat="1" ht="12">
      <c r="A362" s="13"/>
      <c r="B362" s="231"/>
      <c r="C362" s="232"/>
      <c r="D362" s="225" t="s">
        <v>172</v>
      </c>
      <c r="E362" s="233" t="s">
        <v>19</v>
      </c>
      <c r="F362" s="234" t="s">
        <v>1175</v>
      </c>
      <c r="G362" s="232"/>
      <c r="H362" s="235">
        <v>16.59</v>
      </c>
      <c r="I362" s="236"/>
      <c r="J362" s="232"/>
      <c r="K362" s="232"/>
      <c r="L362" s="237"/>
      <c r="M362" s="238"/>
      <c r="N362" s="239"/>
      <c r="O362" s="239"/>
      <c r="P362" s="239"/>
      <c r="Q362" s="239"/>
      <c r="R362" s="239"/>
      <c r="S362" s="239"/>
      <c r="T362" s="240"/>
      <c r="U362" s="13"/>
      <c r="V362" s="13"/>
      <c r="W362" s="13"/>
      <c r="X362" s="13"/>
      <c r="Y362" s="13"/>
      <c r="Z362" s="13"/>
      <c r="AA362" s="13"/>
      <c r="AB362" s="13"/>
      <c r="AC362" s="13"/>
      <c r="AD362" s="13"/>
      <c r="AE362" s="13"/>
      <c r="AT362" s="241" t="s">
        <v>172</v>
      </c>
      <c r="AU362" s="241" t="s">
        <v>78</v>
      </c>
      <c r="AV362" s="13" t="s">
        <v>80</v>
      </c>
      <c r="AW362" s="13" t="s">
        <v>33</v>
      </c>
      <c r="AX362" s="13" t="s">
        <v>71</v>
      </c>
      <c r="AY362" s="241" t="s">
        <v>142</v>
      </c>
    </row>
    <row r="363" spans="1:51" s="13" customFormat="1" ht="12">
      <c r="A363" s="13"/>
      <c r="B363" s="231"/>
      <c r="C363" s="232"/>
      <c r="D363" s="225" t="s">
        <v>172</v>
      </c>
      <c r="E363" s="233" t="s">
        <v>19</v>
      </c>
      <c r="F363" s="234" t="s">
        <v>1176</v>
      </c>
      <c r="G363" s="232"/>
      <c r="H363" s="235">
        <v>15.66</v>
      </c>
      <c r="I363" s="236"/>
      <c r="J363" s="232"/>
      <c r="K363" s="232"/>
      <c r="L363" s="237"/>
      <c r="M363" s="238"/>
      <c r="N363" s="239"/>
      <c r="O363" s="239"/>
      <c r="P363" s="239"/>
      <c r="Q363" s="239"/>
      <c r="R363" s="239"/>
      <c r="S363" s="239"/>
      <c r="T363" s="240"/>
      <c r="U363" s="13"/>
      <c r="V363" s="13"/>
      <c r="W363" s="13"/>
      <c r="X363" s="13"/>
      <c r="Y363" s="13"/>
      <c r="Z363" s="13"/>
      <c r="AA363" s="13"/>
      <c r="AB363" s="13"/>
      <c r="AC363" s="13"/>
      <c r="AD363" s="13"/>
      <c r="AE363" s="13"/>
      <c r="AT363" s="241" t="s">
        <v>172</v>
      </c>
      <c r="AU363" s="241" t="s">
        <v>78</v>
      </c>
      <c r="AV363" s="13" t="s">
        <v>80</v>
      </c>
      <c r="AW363" s="13" t="s">
        <v>33</v>
      </c>
      <c r="AX363" s="13" t="s">
        <v>71</v>
      </c>
      <c r="AY363" s="241" t="s">
        <v>142</v>
      </c>
    </row>
    <row r="364" spans="1:51" s="13" customFormat="1" ht="12">
      <c r="A364" s="13"/>
      <c r="B364" s="231"/>
      <c r="C364" s="232"/>
      <c r="D364" s="225" t="s">
        <v>172</v>
      </c>
      <c r="E364" s="233" t="s">
        <v>19</v>
      </c>
      <c r="F364" s="234" t="s">
        <v>1177</v>
      </c>
      <c r="G364" s="232"/>
      <c r="H364" s="235">
        <v>6.656</v>
      </c>
      <c r="I364" s="236"/>
      <c r="J364" s="232"/>
      <c r="K364" s="232"/>
      <c r="L364" s="237"/>
      <c r="M364" s="238"/>
      <c r="N364" s="239"/>
      <c r="O364" s="239"/>
      <c r="P364" s="239"/>
      <c r="Q364" s="239"/>
      <c r="R364" s="239"/>
      <c r="S364" s="239"/>
      <c r="T364" s="240"/>
      <c r="U364" s="13"/>
      <c r="V364" s="13"/>
      <c r="W364" s="13"/>
      <c r="X364" s="13"/>
      <c r="Y364" s="13"/>
      <c r="Z364" s="13"/>
      <c r="AA364" s="13"/>
      <c r="AB364" s="13"/>
      <c r="AC364" s="13"/>
      <c r="AD364" s="13"/>
      <c r="AE364" s="13"/>
      <c r="AT364" s="241" t="s">
        <v>172</v>
      </c>
      <c r="AU364" s="241" t="s">
        <v>78</v>
      </c>
      <c r="AV364" s="13" t="s">
        <v>80</v>
      </c>
      <c r="AW364" s="13" t="s">
        <v>33</v>
      </c>
      <c r="AX364" s="13" t="s">
        <v>71</v>
      </c>
      <c r="AY364" s="241" t="s">
        <v>142</v>
      </c>
    </row>
    <row r="365" spans="1:51" s="13" customFormat="1" ht="12">
      <c r="A365" s="13"/>
      <c r="B365" s="231"/>
      <c r="C365" s="232"/>
      <c r="D365" s="225" t="s">
        <v>172</v>
      </c>
      <c r="E365" s="233" t="s">
        <v>19</v>
      </c>
      <c r="F365" s="234" t="s">
        <v>1178</v>
      </c>
      <c r="G365" s="232"/>
      <c r="H365" s="235">
        <v>46.75</v>
      </c>
      <c r="I365" s="236"/>
      <c r="J365" s="232"/>
      <c r="K365" s="232"/>
      <c r="L365" s="237"/>
      <c r="M365" s="238"/>
      <c r="N365" s="239"/>
      <c r="O365" s="239"/>
      <c r="P365" s="239"/>
      <c r="Q365" s="239"/>
      <c r="R365" s="239"/>
      <c r="S365" s="239"/>
      <c r="T365" s="240"/>
      <c r="U365" s="13"/>
      <c r="V365" s="13"/>
      <c r="W365" s="13"/>
      <c r="X365" s="13"/>
      <c r="Y365" s="13"/>
      <c r="Z365" s="13"/>
      <c r="AA365" s="13"/>
      <c r="AB365" s="13"/>
      <c r="AC365" s="13"/>
      <c r="AD365" s="13"/>
      <c r="AE365" s="13"/>
      <c r="AT365" s="241" t="s">
        <v>172</v>
      </c>
      <c r="AU365" s="241" t="s">
        <v>78</v>
      </c>
      <c r="AV365" s="13" t="s">
        <v>80</v>
      </c>
      <c r="AW365" s="13" t="s">
        <v>33</v>
      </c>
      <c r="AX365" s="13" t="s">
        <v>71</v>
      </c>
      <c r="AY365" s="241" t="s">
        <v>142</v>
      </c>
    </row>
    <row r="366" spans="1:51" s="13" customFormat="1" ht="12">
      <c r="A366" s="13"/>
      <c r="B366" s="231"/>
      <c r="C366" s="232"/>
      <c r="D366" s="225" t="s">
        <v>172</v>
      </c>
      <c r="E366" s="233" t="s">
        <v>19</v>
      </c>
      <c r="F366" s="234" t="s">
        <v>1179</v>
      </c>
      <c r="G366" s="232"/>
      <c r="H366" s="235">
        <v>11.84</v>
      </c>
      <c r="I366" s="236"/>
      <c r="J366" s="232"/>
      <c r="K366" s="232"/>
      <c r="L366" s="237"/>
      <c r="M366" s="238"/>
      <c r="N366" s="239"/>
      <c r="O366" s="239"/>
      <c r="P366" s="239"/>
      <c r="Q366" s="239"/>
      <c r="R366" s="239"/>
      <c r="S366" s="239"/>
      <c r="T366" s="240"/>
      <c r="U366" s="13"/>
      <c r="V366" s="13"/>
      <c r="W366" s="13"/>
      <c r="X366" s="13"/>
      <c r="Y366" s="13"/>
      <c r="Z366" s="13"/>
      <c r="AA366" s="13"/>
      <c r="AB366" s="13"/>
      <c r="AC366" s="13"/>
      <c r="AD366" s="13"/>
      <c r="AE366" s="13"/>
      <c r="AT366" s="241" t="s">
        <v>172</v>
      </c>
      <c r="AU366" s="241" t="s">
        <v>78</v>
      </c>
      <c r="AV366" s="13" t="s">
        <v>80</v>
      </c>
      <c r="AW366" s="13" t="s">
        <v>33</v>
      </c>
      <c r="AX366" s="13" t="s">
        <v>71</v>
      </c>
      <c r="AY366" s="241" t="s">
        <v>142</v>
      </c>
    </row>
    <row r="367" spans="1:51" s="13" customFormat="1" ht="12">
      <c r="A367" s="13"/>
      <c r="B367" s="231"/>
      <c r="C367" s="232"/>
      <c r="D367" s="225" t="s">
        <v>172</v>
      </c>
      <c r="E367" s="233" t="s">
        <v>19</v>
      </c>
      <c r="F367" s="234" t="s">
        <v>1180</v>
      </c>
      <c r="G367" s="232"/>
      <c r="H367" s="235">
        <v>4.8</v>
      </c>
      <c r="I367" s="236"/>
      <c r="J367" s="232"/>
      <c r="K367" s="232"/>
      <c r="L367" s="237"/>
      <c r="M367" s="238"/>
      <c r="N367" s="239"/>
      <c r="O367" s="239"/>
      <c r="P367" s="239"/>
      <c r="Q367" s="239"/>
      <c r="R367" s="239"/>
      <c r="S367" s="239"/>
      <c r="T367" s="240"/>
      <c r="U367" s="13"/>
      <c r="V367" s="13"/>
      <c r="W367" s="13"/>
      <c r="X367" s="13"/>
      <c r="Y367" s="13"/>
      <c r="Z367" s="13"/>
      <c r="AA367" s="13"/>
      <c r="AB367" s="13"/>
      <c r="AC367" s="13"/>
      <c r="AD367" s="13"/>
      <c r="AE367" s="13"/>
      <c r="AT367" s="241" t="s">
        <v>172</v>
      </c>
      <c r="AU367" s="241" t="s">
        <v>78</v>
      </c>
      <c r="AV367" s="13" t="s">
        <v>80</v>
      </c>
      <c r="AW367" s="13" t="s">
        <v>33</v>
      </c>
      <c r="AX367" s="13" t="s">
        <v>71</v>
      </c>
      <c r="AY367" s="241" t="s">
        <v>142</v>
      </c>
    </row>
    <row r="368" spans="1:51" s="13" customFormat="1" ht="12">
      <c r="A368" s="13"/>
      <c r="B368" s="231"/>
      <c r="C368" s="232"/>
      <c r="D368" s="225" t="s">
        <v>172</v>
      </c>
      <c r="E368" s="233" t="s">
        <v>19</v>
      </c>
      <c r="F368" s="234" t="s">
        <v>1181</v>
      </c>
      <c r="G368" s="232"/>
      <c r="H368" s="235">
        <v>30.559</v>
      </c>
      <c r="I368" s="236"/>
      <c r="J368" s="232"/>
      <c r="K368" s="232"/>
      <c r="L368" s="237"/>
      <c r="M368" s="238"/>
      <c r="N368" s="239"/>
      <c r="O368" s="239"/>
      <c r="P368" s="239"/>
      <c r="Q368" s="239"/>
      <c r="R368" s="239"/>
      <c r="S368" s="239"/>
      <c r="T368" s="240"/>
      <c r="U368" s="13"/>
      <c r="V368" s="13"/>
      <c r="W368" s="13"/>
      <c r="X368" s="13"/>
      <c r="Y368" s="13"/>
      <c r="Z368" s="13"/>
      <c r="AA368" s="13"/>
      <c r="AB368" s="13"/>
      <c r="AC368" s="13"/>
      <c r="AD368" s="13"/>
      <c r="AE368" s="13"/>
      <c r="AT368" s="241" t="s">
        <v>172</v>
      </c>
      <c r="AU368" s="241" t="s">
        <v>78</v>
      </c>
      <c r="AV368" s="13" t="s">
        <v>80</v>
      </c>
      <c r="AW368" s="13" t="s">
        <v>33</v>
      </c>
      <c r="AX368" s="13" t="s">
        <v>71</v>
      </c>
      <c r="AY368" s="241" t="s">
        <v>142</v>
      </c>
    </row>
    <row r="369" spans="1:51" s="14" customFormat="1" ht="12">
      <c r="A369" s="14"/>
      <c r="B369" s="242"/>
      <c r="C369" s="243"/>
      <c r="D369" s="225" t="s">
        <v>172</v>
      </c>
      <c r="E369" s="244" t="s">
        <v>19</v>
      </c>
      <c r="F369" s="245" t="s">
        <v>177</v>
      </c>
      <c r="G369" s="243"/>
      <c r="H369" s="246">
        <v>208.855</v>
      </c>
      <c r="I369" s="247"/>
      <c r="J369" s="243"/>
      <c r="K369" s="243"/>
      <c r="L369" s="248"/>
      <c r="M369" s="249"/>
      <c r="N369" s="250"/>
      <c r="O369" s="250"/>
      <c r="P369" s="250"/>
      <c r="Q369" s="250"/>
      <c r="R369" s="250"/>
      <c r="S369" s="250"/>
      <c r="T369" s="251"/>
      <c r="U369" s="14"/>
      <c r="V369" s="14"/>
      <c r="W369" s="14"/>
      <c r="X369" s="14"/>
      <c r="Y369" s="14"/>
      <c r="Z369" s="14"/>
      <c r="AA369" s="14"/>
      <c r="AB369" s="14"/>
      <c r="AC369" s="14"/>
      <c r="AD369" s="14"/>
      <c r="AE369" s="14"/>
      <c r="AT369" s="252" t="s">
        <v>172</v>
      </c>
      <c r="AU369" s="252" t="s">
        <v>78</v>
      </c>
      <c r="AV369" s="14" t="s">
        <v>149</v>
      </c>
      <c r="AW369" s="14" t="s">
        <v>33</v>
      </c>
      <c r="AX369" s="14" t="s">
        <v>78</v>
      </c>
      <c r="AY369" s="252" t="s">
        <v>142</v>
      </c>
    </row>
    <row r="370" spans="1:65" s="2" customFormat="1" ht="24.15" customHeight="1">
      <c r="A370" s="38"/>
      <c r="B370" s="39"/>
      <c r="C370" s="212" t="s">
        <v>584</v>
      </c>
      <c r="D370" s="212" t="s">
        <v>144</v>
      </c>
      <c r="E370" s="213" t="s">
        <v>1182</v>
      </c>
      <c r="F370" s="214" t="s">
        <v>1183</v>
      </c>
      <c r="G370" s="215" t="s">
        <v>147</v>
      </c>
      <c r="H370" s="216">
        <v>125</v>
      </c>
      <c r="I370" s="217"/>
      <c r="J370" s="218">
        <f>ROUND(I370*H370,2)</f>
        <v>0</v>
      </c>
      <c r="K370" s="214" t="s">
        <v>148</v>
      </c>
      <c r="L370" s="44"/>
      <c r="M370" s="219" t="s">
        <v>19</v>
      </c>
      <c r="N370" s="220" t="s">
        <v>42</v>
      </c>
      <c r="O370" s="84"/>
      <c r="P370" s="221">
        <f>O370*H370</f>
        <v>0</v>
      </c>
      <c r="Q370" s="221">
        <v>0.34191</v>
      </c>
      <c r="R370" s="221">
        <f>Q370*H370</f>
        <v>42.738749999999996</v>
      </c>
      <c r="S370" s="221">
        <v>0</v>
      </c>
      <c r="T370" s="222">
        <f>S370*H370</f>
        <v>0</v>
      </c>
      <c r="U370" s="38"/>
      <c r="V370" s="38"/>
      <c r="W370" s="38"/>
      <c r="X370" s="38"/>
      <c r="Y370" s="38"/>
      <c r="Z370" s="38"/>
      <c r="AA370" s="38"/>
      <c r="AB370" s="38"/>
      <c r="AC370" s="38"/>
      <c r="AD370" s="38"/>
      <c r="AE370" s="38"/>
      <c r="AR370" s="223" t="s">
        <v>149</v>
      </c>
      <c r="AT370" s="223" t="s">
        <v>144</v>
      </c>
      <c r="AU370" s="223" t="s">
        <v>78</v>
      </c>
      <c r="AY370" s="17" t="s">
        <v>142</v>
      </c>
      <c r="BE370" s="224">
        <f>IF(N370="základní",J370,0)</f>
        <v>0</v>
      </c>
      <c r="BF370" s="224">
        <f>IF(N370="snížená",J370,0)</f>
        <v>0</v>
      </c>
      <c r="BG370" s="224">
        <f>IF(N370="zákl. přenesená",J370,0)</f>
        <v>0</v>
      </c>
      <c r="BH370" s="224">
        <f>IF(N370="sníž. přenesená",J370,0)</f>
        <v>0</v>
      </c>
      <c r="BI370" s="224">
        <f>IF(N370="nulová",J370,0)</f>
        <v>0</v>
      </c>
      <c r="BJ370" s="17" t="s">
        <v>78</v>
      </c>
      <c r="BK370" s="224">
        <f>ROUND(I370*H370,2)</f>
        <v>0</v>
      </c>
      <c r="BL370" s="17" t="s">
        <v>149</v>
      </c>
      <c r="BM370" s="223" t="s">
        <v>1184</v>
      </c>
    </row>
    <row r="371" spans="1:47" s="2" customFormat="1" ht="12">
      <c r="A371" s="38"/>
      <c r="B371" s="39"/>
      <c r="C371" s="40"/>
      <c r="D371" s="225" t="s">
        <v>151</v>
      </c>
      <c r="E371" s="40"/>
      <c r="F371" s="226" t="s">
        <v>1185</v>
      </c>
      <c r="G371" s="40"/>
      <c r="H371" s="40"/>
      <c r="I371" s="227"/>
      <c r="J371" s="40"/>
      <c r="K371" s="40"/>
      <c r="L371" s="44"/>
      <c r="M371" s="228"/>
      <c r="N371" s="229"/>
      <c r="O371" s="84"/>
      <c r="P371" s="84"/>
      <c r="Q371" s="84"/>
      <c r="R371" s="84"/>
      <c r="S371" s="84"/>
      <c r="T371" s="85"/>
      <c r="U371" s="38"/>
      <c r="V371" s="38"/>
      <c r="W371" s="38"/>
      <c r="X371" s="38"/>
      <c r="Y371" s="38"/>
      <c r="Z371" s="38"/>
      <c r="AA371" s="38"/>
      <c r="AB371" s="38"/>
      <c r="AC371" s="38"/>
      <c r="AD371" s="38"/>
      <c r="AE371" s="38"/>
      <c r="AT371" s="17" t="s">
        <v>151</v>
      </c>
      <c r="AU371" s="17" t="s">
        <v>78</v>
      </c>
    </row>
    <row r="372" spans="1:47" s="2" customFormat="1" ht="12">
      <c r="A372" s="38"/>
      <c r="B372" s="39"/>
      <c r="C372" s="40"/>
      <c r="D372" s="225" t="s">
        <v>153</v>
      </c>
      <c r="E372" s="40"/>
      <c r="F372" s="230" t="s">
        <v>1186</v>
      </c>
      <c r="G372" s="40"/>
      <c r="H372" s="40"/>
      <c r="I372" s="227"/>
      <c r="J372" s="40"/>
      <c r="K372" s="40"/>
      <c r="L372" s="44"/>
      <c r="M372" s="228"/>
      <c r="N372" s="229"/>
      <c r="O372" s="84"/>
      <c r="P372" s="84"/>
      <c r="Q372" s="84"/>
      <c r="R372" s="84"/>
      <c r="S372" s="84"/>
      <c r="T372" s="85"/>
      <c r="U372" s="38"/>
      <c r="V372" s="38"/>
      <c r="W372" s="38"/>
      <c r="X372" s="38"/>
      <c r="Y372" s="38"/>
      <c r="Z372" s="38"/>
      <c r="AA372" s="38"/>
      <c r="AB372" s="38"/>
      <c r="AC372" s="38"/>
      <c r="AD372" s="38"/>
      <c r="AE372" s="38"/>
      <c r="AT372" s="17" t="s">
        <v>153</v>
      </c>
      <c r="AU372" s="17" t="s">
        <v>78</v>
      </c>
    </row>
    <row r="373" spans="1:63" s="12" customFormat="1" ht="25.9" customHeight="1">
      <c r="A373" s="12"/>
      <c r="B373" s="196"/>
      <c r="C373" s="197"/>
      <c r="D373" s="198" t="s">
        <v>70</v>
      </c>
      <c r="E373" s="199" t="s">
        <v>149</v>
      </c>
      <c r="F373" s="199" t="s">
        <v>480</v>
      </c>
      <c r="G373" s="197"/>
      <c r="H373" s="197"/>
      <c r="I373" s="200"/>
      <c r="J373" s="201">
        <f>BK373</f>
        <v>0</v>
      </c>
      <c r="K373" s="197"/>
      <c r="L373" s="202"/>
      <c r="M373" s="203"/>
      <c r="N373" s="204"/>
      <c r="O373" s="204"/>
      <c r="P373" s="205">
        <f>SUM(P374:P416)</f>
        <v>0</v>
      </c>
      <c r="Q373" s="204"/>
      <c r="R373" s="205">
        <f>SUM(R374:R416)</f>
        <v>1574.9509446040001</v>
      </c>
      <c r="S373" s="204"/>
      <c r="T373" s="206">
        <f>SUM(T374:T416)</f>
        <v>0</v>
      </c>
      <c r="U373" s="12"/>
      <c r="V373" s="12"/>
      <c r="W373" s="12"/>
      <c r="X373" s="12"/>
      <c r="Y373" s="12"/>
      <c r="Z373" s="12"/>
      <c r="AA373" s="12"/>
      <c r="AB373" s="12"/>
      <c r="AC373" s="12"/>
      <c r="AD373" s="12"/>
      <c r="AE373" s="12"/>
      <c r="AR373" s="207" t="s">
        <v>78</v>
      </c>
      <c r="AT373" s="208" t="s">
        <v>70</v>
      </c>
      <c r="AU373" s="208" t="s">
        <v>71</v>
      </c>
      <c r="AY373" s="207" t="s">
        <v>142</v>
      </c>
      <c r="BK373" s="209">
        <f>SUM(BK374:BK416)</f>
        <v>0</v>
      </c>
    </row>
    <row r="374" spans="1:65" s="2" customFormat="1" ht="24.15" customHeight="1">
      <c r="A374" s="38"/>
      <c r="B374" s="39"/>
      <c r="C374" s="212" t="s">
        <v>590</v>
      </c>
      <c r="D374" s="212" t="s">
        <v>144</v>
      </c>
      <c r="E374" s="213" t="s">
        <v>1187</v>
      </c>
      <c r="F374" s="214" t="s">
        <v>1188</v>
      </c>
      <c r="G374" s="215" t="s">
        <v>147</v>
      </c>
      <c r="H374" s="216">
        <v>45.5</v>
      </c>
      <c r="I374" s="217"/>
      <c r="J374" s="218">
        <f>ROUND(I374*H374,2)</f>
        <v>0</v>
      </c>
      <c r="K374" s="214" t="s">
        <v>148</v>
      </c>
      <c r="L374" s="44"/>
      <c r="M374" s="219" t="s">
        <v>19</v>
      </c>
      <c r="N374" s="220" t="s">
        <v>42</v>
      </c>
      <c r="O374" s="84"/>
      <c r="P374" s="221">
        <f>O374*H374</f>
        <v>0</v>
      </c>
      <c r="Q374" s="221">
        <v>0.4858</v>
      </c>
      <c r="R374" s="221">
        <f>Q374*H374</f>
        <v>22.1039</v>
      </c>
      <c r="S374" s="221">
        <v>0</v>
      </c>
      <c r="T374" s="222">
        <f>S374*H374</f>
        <v>0</v>
      </c>
      <c r="U374" s="38"/>
      <c r="V374" s="38"/>
      <c r="W374" s="38"/>
      <c r="X374" s="38"/>
      <c r="Y374" s="38"/>
      <c r="Z374" s="38"/>
      <c r="AA374" s="38"/>
      <c r="AB374" s="38"/>
      <c r="AC374" s="38"/>
      <c r="AD374" s="38"/>
      <c r="AE374" s="38"/>
      <c r="AR374" s="223" t="s">
        <v>149</v>
      </c>
      <c r="AT374" s="223" t="s">
        <v>144</v>
      </c>
      <c r="AU374" s="223" t="s">
        <v>78</v>
      </c>
      <c r="AY374" s="17" t="s">
        <v>142</v>
      </c>
      <c r="BE374" s="224">
        <f>IF(N374="základní",J374,0)</f>
        <v>0</v>
      </c>
      <c r="BF374" s="224">
        <f>IF(N374="snížená",J374,0)</f>
        <v>0</v>
      </c>
      <c r="BG374" s="224">
        <f>IF(N374="zákl. přenesená",J374,0)</f>
        <v>0</v>
      </c>
      <c r="BH374" s="224">
        <f>IF(N374="sníž. přenesená",J374,0)</f>
        <v>0</v>
      </c>
      <c r="BI374" s="224">
        <f>IF(N374="nulová",J374,0)</f>
        <v>0</v>
      </c>
      <c r="BJ374" s="17" t="s">
        <v>78</v>
      </c>
      <c r="BK374" s="224">
        <f>ROUND(I374*H374,2)</f>
        <v>0</v>
      </c>
      <c r="BL374" s="17" t="s">
        <v>149</v>
      </c>
      <c r="BM374" s="223" t="s">
        <v>1189</v>
      </c>
    </row>
    <row r="375" spans="1:47" s="2" customFormat="1" ht="12">
      <c r="A375" s="38"/>
      <c r="B375" s="39"/>
      <c r="C375" s="40"/>
      <c r="D375" s="225" t="s">
        <v>151</v>
      </c>
      <c r="E375" s="40"/>
      <c r="F375" s="226" t="s">
        <v>1190</v>
      </c>
      <c r="G375" s="40"/>
      <c r="H375" s="40"/>
      <c r="I375" s="227"/>
      <c r="J375" s="40"/>
      <c r="K375" s="40"/>
      <c r="L375" s="44"/>
      <c r="M375" s="228"/>
      <c r="N375" s="229"/>
      <c r="O375" s="84"/>
      <c r="P375" s="84"/>
      <c r="Q375" s="84"/>
      <c r="R375" s="84"/>
      <c r="S375" s="84"/>
      <c r="T375" s="85"/>
      <c r="U375" s="38"/>
      <c r="V375" s="38"/>
      <c r="W375" s="38"/>
      <c r="X375" s="38"/>
      <c r="Y375" s="38"/>
      <c r="Z375" s="38"/>
      <c r="AA375" s="38"/>
      <c r="AB375" s="38"/>
      <c r="AC375" s="38"/>
      <c r="AD375" s="38"/>
      <c r="AE375" s="38"/>
      <c r="AT375" s="17" t="s">
        <v>151</v>
      </c>
      <c r="AU375" s="17" t="s">
        <v>78</v>
      </c>
    </row>
    <row r="376" spans="1:47" s="2" customFormat="1" ht="12">
      <c r="A376" s="38"/>
      <c r="B376" s="39"/>
      <c r="C376" s="40"/>
      <c r="D376" s="225" t="s">
        <v>153</v>
      </c>
      <c r="E376" s="40"/>
      <c r="F376" s="230" t="s">
        <v>1191</v>
      </c>
      <c r="G376" s="40"/>
      <c r="H376" s="40"/>
      <c r="I376" s="227"/>
      <c r="J376" s="40"/>
      <c r="K376" s="40"/>
      <c r="L376" s="44"/>
      <c r="M376" s="228"/>
      <c r="N376" s="229"/>
      <c r="O376" s="84"/>
      <c r="P376" s="84"/>
      <c r="Q376" s="84"/>
      <c r="R376" s="84"/>
      <c r="S376" s="84"/>
      <c r="T376" s="85"/>
      <c r="U376" s="38"/>
      <c r="V376" s="38"/>
      <c r="W376" s="38"/>
      <c r="X376" s="38"/>
      <c r="Y376" s="38"/>
      <c r="Z376" s="38"/>
      <c r="AA376" s="38"/>
      <c r="AB376" s="38"/>
      <c r="AC376" s="38"/>
      <c r="AD376" s="38"/>
      <c r="AE376" s="38"/>
      <c r="AT376" s="17" t="s">
        <v>153</v>
      </c>
      <c r="AU376" s="17" t="s">
        <v>78</v>
      </c>
    </row>
    <row r="377" spans="1:51" s="13" customFormat="1" ht="12">
      <c r="A377" s="13"/>
      <c r="B377" s="231"/>
      <c r="C377" s="232"/>
      <c r="D377" s="225" t="s">
        <v>172</v>
      </c>
      <c r="E377" s="233" t="s">
        <v>19</v>
      </c>
      <c r="F377" s="234" t="s">
        <v>1192</v>
      </c>
      <c r="G377" s="232"/>
      <c r="H377" s="235">
        <v>45.5</v>
      </c>
      <c r="I377" s="236"/>
      <c r="J377" s="232"/>
      <c r="K377" s="232"/>
      <c r="L377" s="237"/>
      <c r="M377" s="238"/>
      <c r="N377" s="239"/>
      <c r="O377" s="239"/>
      <c r="P377" s="239"/>
      <c r="Q377" s="239"/>
      <c r="R377" s="239"/>
      <c r="S377" s="239"/>
      <c r="T377" s="240"/>
      <c r="U377" s="13"/>
      <c r="V377" s="13"/>
      <c r="W377" s="13"/>
      <c r="X377" s="13"/>
      <c r="Y377" s="13"/>
      <c r="Z377" s="13"/>
      <c r="AA377" s="13"/>
      <c r="AB377" s="13"/>
      <c r="AC377" s="13"/>
      <c r="AD377" s="13"/>
      <c r="AE377" s="13"/>
      <c r="AT377" s="241" t="s">
        <v>172</v>
      </c>
      <c r="AU377" s="241" t="s">
        <v>78</v>
      </c>
      <c r="AV377" s="13" t="s">
        <v>80</v>
      </c>
      <c r="AW377" s="13" t="s">
        <v>33</v>
      </c>
      <c r="AX377" s="13" t="s">
        <v>78</v>
      </c>
      <c r="AY377" s="241" t="s">
        <v>142</v>
      </c>
    </row>
    <row r="378" spans="1:65" s="2" customFormat="1" ht="14.4" customHeight="1">
      <c r="A378" s="38"/>
      <c r="B378" s="39"/>
      <c r="C378" s="212" t="s">
        <v>594</v>
      </c>
      <c r="D378" s="212" t="s">
        <v>144</v>
      </c>
      <c r="E378" s="213" t="s">
        <v>1193</v>
      </c>
      <c r="F378" s="214" t="s">
        <v>1194</v>
      </c>
      <c r="G378" s="215" t="s">
        <v>147</v>
      </c>
      <c r="H378" s="216">
        <v>6</v>
      </c>
      <c r="I378" s="217"/>
      <c r="J378" s="218">
        <f>ROUND(I378*H378,2)</f>
        <v>0</v>
      </c>
      <c r="K378" s="214" t="s">
        <v>148</v>
      </c>
      <c r="L378" s="44"/>
      <c r="M378" s="219" t="s">
        <v>19</v>
      </c>
      <c r="N378" s="220" t="s">
        <v>42</v>
      </c>
      <c r="O378" s="84"/>
      <c r="P378" s="221">
        <f>O378*H378</f>
        <v>0</v>
      </c>
      <c r="Q378" s="221">
        <v>0.21252</v>
      </c>
      <c r="R378" s="221">
        <f>Q378*H378</f>
        <v>1.2751199999999998</v>
      </c>
      <c r="S378" s="221">
        <v>0</v>
      </c>
      <c r="T378" s="222">
        <f>S378*H378</f>
        <v>0</v>
      </c>
      <c r="U378" s="38"/>
      <c r="V378" s="38"/>
      <c r="W378" s="38"/>
      <c r="X378" s="38"/>
      <c r="Y378" s="38"/>
      <c r="Z378" s="38"/>
      <c r="AA378" s="38"/>
      <c r="AB378" s="38"/>
      <c r="AC378" s="38"/>
      <c r="AD378" s="38"/>
      <c r="AE378" s="38"/>
      <c r="AR378" s="223" t="s">
        <v>149</v>
      </c>
      <c r="AT378" s="223" t="s">
        <v>144</v>
      </c>
      <c r="AU378" s="223" t="s">
        <v>78</v>
      </c>
      <c r="AY378" s="17" t="s">
        <v>142</v>
      </c>
      <c r="BE378" s="224">
        <f>IF(N378="základní",J378,0)</f>
        <v>0</v>
      </c>
      <c r="BF378" s="224">
        <f>IF(N378="snížená",J378,0)</f>
        <v>0</v>
      </c>
      <c r="BG378" s="224">
        <f>IF(N378="zákl. přenesená",J378,0)</f>
        <v>0</v>
      </c>
      <c r="BH378" s="224">
        <f>IF(N378="sníž. přenesená",J378,0)</f>
        <v>0</v>
      </c>
      <c r="BI378" s="224">
        <f>IF(N378="nulová",J378,0)</f>
        <v>0</v>
      </c>
      <c r="BJ378" s="17" t="s">
        <v>78</v>
      </c>
      <c r="BK378" s="224">
        <f>ROUND(I378*H378,2)</f>
        <v>0</v>
      </c>
      <c r="BL378" s="17" t="s">
        <v>149</v>
      </c>
      <c r="BM378" s="223" t="s">
        <v>1195</v>
      </c>
    </row>
    <row r="379" spans="1:47" s="2" customFormat="1" ht="12">
      <c r="A379" s="38"/>
      <c r="B379" s="39"/>
      <c r="C379" s="40"/>
      <c r="D379" s="225" t="s">
        <v>151</v>
      </c>
      <c r="E379" s="40"/>
      <c r="F379" s="226" t="s">
        <v>1196</v>
      </c>
      <c r="G379" s="40"/>
      <c r="H379" s="40"/>
      <c r="I379" s="227"/>
      <c r="J379" s="40"/>
      <c r="K379" s="40"/>
      <c r="L379" s="44"/>
      <c r="M379" s="228"/>
      <c r="N379" s="229"/>
      <c r="O379" s="84"/>
      <c r="P379" s="84"/>
      <c r="Q379" s="84"/>
      <c r="R379" s="84"/>
      <c r="S379" s="84"/>
      <c r="T379" s="85"/>
      <c r="U379" s="38"/>
      <c r="V379" s="38"/>
      <c r="W379" s="38"/>
      <c r="X379" s="38"/>
      <c r="Y379" s="38"/>
      <c r="Z379" s="38"/>
      <c r="AA379" s="38"/>
      <c r="AB379" s="38"/>
      <c r="AC379" s="38"/>
      <c r="AD379" s="38"/>
      <c r="AE379" s="38"/>
      <c r="AT379" s="17" t="s">
        <v>151</v>
      </c>
      <c r="AU379" s="17" t="s">
        <v>78</v>
      </c>
    </row>
    <row r="380" spans="1:47" s="2" customFormat="1" ht="12">
      <c r="A380" s="38"/>
      <c r="B380" s="39"/>
      <c r="C380" s="40"/>
      <c r="D380" s="225" t="s">
        <v>153</v>
      </c>
      <c r="E380" s="40"/>
      <c r="F380" s="230" t="s">
        <v>1197</v>
      </c>
      <c r="G380" s="40"/>
      <c r="H380" s="40"/>
      <c r="I380" s="227"/>
      <c r="J380" s="40"/>
      <c r="K380" s="40"/>
      <c r="L380" s="44"/>
      <c r="M380" s="228"/>
      <c r="N380" s="229"/>
      <c r="O380" s="84"/>
      <c r="P380" s="84"/>
      <c r="Q380" s="84"/>
      <c r="R380" s="84"/>
      <c r="S380" s="84"/>
      <c r="T380" s="85"/>
      <c r="U380" s="38"/>
      <c r="V380" s="38"/>
      <c r="W380" s="38"/>
      <c r="X380" s="38"/>
      <c r="Y380" s="38"/>
      <c r="Z380" s="38"/>
      <c r="AA380" s="38"/>
      <c r="AB380" s="38"/>
      <c r="AC380" s="38"/>
      <c r="AD380" s="38"/>
      <c r="AE380" s="38"/>
      <c r="AT380" s="17" t="s">
        <v>153</v>
      </c>
      <c r="AU380" s="17" t="s">
        <v>78</v>
      </c>
    </row>
    <row r="381" spans="1:51" s="13" customFormat="1" ht="12">
      <c r="A381" s="13"/>
      <c r="B381" s="231"/>
      <c r="C381" s="232"/>
      <c r="D381" s="225" t="s">
        <v>172</v>
      </c>
      <c r="E381" s="233" t="s">
        <v>19</v>
      </c>
      <c r="F381" s="234" t="s">
        <v>189</v>
      </c>
      <c r="G381" s="232"/>
      <c r="H381" s="235">
        <v>6</v>
      </c>
      <c r="I381" s="236"/>
      <c r="J381" s="232"/>
      <c r="K381" s="232"/>
      <c r="L381" s="237"/>
      <c r="M381" s="238"/>
      <c r="N381" s="239"/>
      <c r="O381" s="239"/>
      <c r="P381" s="239"/>
      <c r="Q381" s="239"/>
      <c r="R381" s="239"/>
      <c r="S381" s="239"/>
      <c r="T381" s="240"/>
      <c r="U381" s="13"/>
      <c r="V381" s="13"/>
      <c r="W381" s="13"/>
      <c r="X381" s="13"/>
      <c r="Y381" s="13"/>
      <c r="Z381" s="13"/>
      <c r="AA381" s="13"/>
      <c r="AB381" s="13"/>
      <c r="AC381" s="13"/>
      <c r="AD381" s="13"/>
      <c r="AE381" s="13"/>
      <c r="AT381" s="241" t="s">
        <v>172</v>
      </c>
      <c r="AU381" s="241" t="s">
        <v>78</v>
      </c>
      <c r="AV381" s="13" t="s">
        <v>80</v>
      </c>
      <c r="AW381" s="13" t="s">
        <v>33</v>
      </c>
      <c r="AX381" s="13" t="s">
        <v>78</v>
      </c>
      <c r="AY381" s="241" t="s">
        <v>142</v>
      </c>
    </row>
    <row r="382" spans="1:65" s="2" customFormat="1" ht="24.15" customHeight="1">
      <c r="A382" s="38"/>
      <c r="B382" s="39"/>
      <c r="C382" s="212" t="s">
        <v>602</v>
      </c>
      <c r="D382" s="212" t="s">
        <v>144</v>
      </c>
      <c r="E382" s="213" t="s">
        <v>1198</v>
      </c>
      <c r="F382" s="214" t="s">
        <v>1199</v>
      </c>
      <c r="G382" s="215" t="s">
        <v>181</v>
      </c>
      <c r="H382" s="216">
        <v>287.999</v>
      </c>
      <c r="I382" s="217"/>
      <c r="J382" s="218">
        <f>ROUND(I382*H382,2)</f>
        <v>0</v>
      </c>
      <c r="K382" s="214" t="s">
        <v>148</v>
      </c>
      <c r="L382" s="44"/>
      <c r="M382" s="219" t="s">
        <v>19</v>
      </c>
      <c r="N382" s="220" t="s">
        <v>42</v>
      </c>
      <c r="O382" s="84"/>
      <c r="P382" s="221">
        <f>O382*H382</f>
        <v>0</v>
      </c>
      <c r="Q382" s="221">
        <v>2.0875</v>
      </c>
      <c r="R382" s="221">
        <f>Q382*H382</f>
        <v>601.1979125</v>
      </c>
      <c r="S382" s="221">
        <v>0</v>
      </c>
      <c r="T382" s="222">
        <f>S382*H382</f>
        <v>0</v>
      </c>
      <c r="U382" s="38"/>
      <c r="V382" s="38"/>
      <c r="W382" s="38"/>
      <c r="X382" s="38"/>
      <c r="Y382" s="38"/>
      <c r="Z382" s="38"/>
      <c r="AA382" s="38"/>
      <c r="AB382" s="38"/>
      <c r="AC382" s="38"/>
      <c r="AD382" s="38"/>
      <c r="AE382" s="38"/>
      <c r="AR382" s="223" t="s">
        <v>149</v>
      </c>
      <c r="AT382" s="223" t="s">
        <v>144</v>
      </c>
      <c r="AU382" s="223" t="s">
        <v>78</v>
      </c>
      <c r="AY382" s="17" t="s">
        <v>142</v>
      </c>
      <c r="BE382" s="224">
        <f>IF(N382="základní",J382,0)</f>
        <v>0</v>
      </c>
      <c r="BF382" s="224">
        <f>IF(N382="snížená",J382,0)</f>
        <v>0</v>
      </c>
      <c r="BG382" s="224">
        <f>IF(N382="zákl. přenesená",J382,0)</f>
        <v>0</v>
      </c>
      <c r="BH382" s="224">
        <f>IF(N382="sníž. přenesená",J382,0)</f>
        <v>0</v>
      </c>
      <c r="BI382" s="224">
        <f>IF(N382="nulová",J382,0)</f>
        <v>0</v>
      </c>
      <c r="BJ382" s="17" t="s">
        <v>78</v>
      </c>
      <c r="BK382" s="224">
        <f>ROUND(I382*H382,2)</f>
        <v>0</v>
      </c>
      <c r="BL382" s="17" t="s">
        <v>149</v>
      </c>
      <c r="BM382" s="223" t="s">
        <v>1200</v>
      </c>
    </row>
    <row r="383" spans="1:47" s="2" customFormat="1" ht="12">
      <c r="A383" s="38"/>
      <c r="B383" s="39"/>
      <c r="C383" s="40"/>
      <c r="D383" s="225" t="s">
        <v>151</v>
      </c>
      <c r="E383" s="40"/>
      <c r="F383" s="226" t="s">
        <v>1201</v>
      </c>
      <c r="G383" s="40"/>
      <c r="H383" s="40"/>
      <c r="I383" s="227"/>
      <c r="J383" s="40"/>
      <c r="K383" s="40"/>
      <c r="L383" s="44"/>
      <c r="M383" s="228"/>
      <c r="N383" s="229"/>
      <c r="O383" s="84"/>
      <c r="P383" s="84"/>
      <c r="Q383" s="84"/>
      <c r="R383" s="84"/>
      <c r="S383" s="84"/>
      <c r="T383" s="85"/>
      <c r="U383" s="38"/>
      <c r="V383" s="38"/>
      <c r="W383" s="38"/>
      <c r="X383" s="38"/>
      <c r="Y383" s="38"/>
      <c r="Z383" s="38"/>
      <c r="AA383" s="38"/>
      <c r="AB383" s="38"/>
      <c r="AC383" s="38"/>
      <c r="AD383" s="38"/>
      <c r="AE383" s="38"/>
      <c r="AT383" s="17" t="s">
        <v>151</v>
      </c>
      <c r="AU383" s="17" t="s">
        <v>78</v>
      </c>
    </row>
    <row r="384" spans="1:47" s="2" customFormat="1" ht="12">
      <c r="A384" s="38"/>
      <c r="B384" s="39"/>
      <c r="C384" s="40"/>
      <c r="D384" s="225" t="s">
        <v>153</v>
      </c>
      <c r="E384" s="40"/>
      <c r="F384" s="230" t="s">
        <v>1202</v>
      </c>
      <c r="G384" s="40"/>
      <c r="H384" s="40"/>
      <c r="I384" s="227"/>
      <c r="J384" s="40"/>
      <c r="K384" s="40"/>
      <c r="L384" s="44"/>
      <c r="M384" s="228"/>
      <c r="N384" s="229"/>
      <c r="O384" s="84"/>
      <c r="P384" s="84"/>
      <c r="Q384" s="84"/>
      <c r="R384" s="84"/>
      <c r="S384" s="84"/>
      <c r="T384" s="85"/>
      <c r="U384" s="38"/>
      <c r="V384" s="38"/>
      <c r="W384" s="38"/>
      <c r="X384" s="38"/>
      <c r="Y384" s="38"/>
      <c r="Z384" s="38"/>
      <c r="AA384" s="38"/>
      <c r="AB384" s="38"/>
      <c r="AC384" s="38"/>
      <c r="AD384" s="38"/>
      <c r="AE384" s="38"/>
      <c r="AT384" s="17" t="s">
        <v>153</v>
      </c>
      <c r="AU384" s="17" t="s">
        <v>78</v>
      </c>
    </row>
    <row r="385" spans="1:51" s="13" customFormat="1" ht="12">
      <c r="A385" s="13"/>
      <c r="B385" s="231"/>
      <c r="C385" s="232"/>
      <c r="D385" s="225" t="s">
        <v>172</v>
      </c>
      <c r="E385" s="233" t="s">
        <v>19</v>
      </c>
      <c r="F385" s="234" t="s">
        <v>1203</v>
      </c>
      <c r="G385" s="232"/>
      <c r="H385" s="235">
        <v>162.199</v>
      </c>
      <c r="I385" s="236"/>
      <c r="J385" s="232"/>
      <c r="K385" s="232"/>
      <c r="L385" s="237"/>
      <c r="M385" s="238"/>
      <c r="N385" s="239"/>
      <c r="O385" s="239"/>
      <c r="P385" s="239"/>
      <c r="Q385" s="239"/>
      <c r="R385" s="239"/>
      <c r="S385" s="239"/>
      <c r="T385" s="240"/>
      <c r="U385" s="13"/>
      <c r="V385" s="13"/>
      <c r="W385" s="13"/>
      <c r="X385" s="13"/>
      <c r="Y385" s="13"/>
      <c r="Z385" s="13"/>
      <c r="AA385" s="13"/>
      <c r="AB385" s="13"/>
      <c r="AC385" s="13"/>
      <c r="AD385" s="13"/>
      <c r="AE385" s="13"/>
      <c r="AT385" s="241" t="s">
        <v>172</v>
      </c>
      <c r="AU385" s="241" t="s">
        <v>78</v>
      </c>
      <c r="AV385" s="13" t="s">
        <v>80</v>
      </c>
      <c r="AW385" s="13" t="s">
        <v>33</v>
      </c>
      <c r="AX385" s="13" t="s">
        <v>71</v>
      </c>
      <c r="AY385" s="241" t="s">
        <v>142</v>
      </c>
    </row>
    <row r="386" spans="1:51" s="13" customFormat="1" ht="12">
      <c r="A386" s="13"/>
      <c r="B386" s="231"/>
      <c r="C386" s="232"/>
      <c r="D386" s="225" t="s">
        <v>172</v>
      </c>
      <c r="E386" s="233" t="s">
        <v>19</v>
      </c>
      <c r="F386" s="234" t="s">
        <v>1204</v>
      </c>
      <c r="G386" s="232"/>
      <c r="H386" s="235">
        <v>125.8</v>
      </c>
      <c r="I386" s="236"/>
      <c r="J386" s="232"/>
      <c r="K386" s="232"/>
      <c r="L386" s="237"/>
      <c r="M386" s="238"/>
      <c r="N386" s="239"/>
      <c r="O386" s="239"/>
      <c r="P386" s="239"/>
      <c r="Q386" s="239"/>
      <c r="R386" s="239"/>
      <c r="S386" s="239"/>
      <c r="T386" s="240"/>
      <c r="U386" s="13"/>
      <c r="V386" s="13"/>
      <c r="W386" s="13"/>
      <c r="X386" s="13"/>
      <c r="Y386" s="13"/>
      <c r="Z386" s="13"/>
      <c r="AA386" s="13"/>
      <c r="AB386" s="13"/>
      <c r="AC386" s="13"/>
      <c r="AD386" s="13"/>
      <c r="AE386" s="13"/>
      <c r="AT386" s="241" t="s">
        <v>172</v>
      </c>
      <c r="AU386" s="241" t="s">
        <v>78</v>
      </c>
      <c r="AV386" s="13" t="s">
        <v>80</v>
      </c>
      <c r="AW386" s="13" t="s">
        <v>33</v>
      </c>
      <c r="AX386" s="13" t="s">
        <v>71</v>
      </c>
      <c r="AY386" s="241" t="s">
        <v>142</v>
      </c>
    </row>
    <row r="387" spans="1:51" s="14" customFormat="1" ht="12">
      <c r="A387" s="14"/>
      <c r="B387" s="242"/>
      <c r="C387" s="243"/>
      <c r="D387" s="225" t="s">
        <v>172</v>
      </c>
      <c r="E387" s="244" t="s">
        <v>19</v>
      </c>
      <c r="F387" s="245" t="s">
        <v>177</v>
      </c>
      <c r="G387" s="243"/>
      <c r="H387" s="246">
        <v>287.999</v>
      </c>
      <c r="I387" s="247"/>
      <c r="J387" s="243"/>
      <c r="K387" s="243"/>
      <c r="L387" s="248"/>
      <c r="M387" s="249"/>
      <c r="N387" s="250"/>
      <c r="O387" s="250"/>
      <c r="P387" s="250"/>
      <c r="Q387" s="250"/>
      <c r="R387" s="250"/>
      <c r="S387" s="250"/>
      <c r="T387" s="251"/>
      <c r="U387" s="14"/>
      <c r="V387" s="14"/>
      <c r="W387" s="14"/>
      <c r="X387" s="14"/>
      <c r="Y387" s="14"/>
      <c r="Z387" s="14"/>
      <c r="AA387" s="14"/>
      <c r="AB387" s="14"/>
      <c r="AC387" s="14"/>
      <c r="AD387" s="14"/>
      <c r="AE387" s="14"/>
      <c r="AT387" s="252" t="s">
        <v>172</v>
      </c>
      <c r="AU387" s="252" t="s">
        <v>78</v>
      </c>
      <c r="AV387" s="14" t="s">
        <v>149</v>
      </c>
      <c r="AW387" s="14" t="s">
        <v>33</v>
      </c>
      <c r="AX387" s="14" t="s">
        <v>78</v>
      </c>
      <c r="AY387" s="252" t="s">
        <v>142</v>
      </c>
    </row>
    <row r="388" spans="1:65" s="2" customFormat="1" ht="24.15" customHeight="1">
      <c r="A388" s="38"/>
      <c r="B388" s="39"/>
      <c r="C388" s="212" t="s">
        <v>608</v>
      </c>
      <c r="D388" s="212" t="s">
        <v>144</v>
      </c>
      <c r="E388" s="213" t="s">
        <v>1205</v>
      </c>
      <c r="F388" s="214" t="s">
        <v>1206</v>
      </c>
      <c r="G388" s="215" t="s">
        <v>181</v>
      </c>
      <c r="H388" s="216">
        <v>77.1</v>
      </c>
      <c r="I388" s="217"/>
      <c r="J388" s="218">
        <f>ROUND(I388*H388,2)</f>
        <v>0</v>
      </c>
      <c r="K388" s="214" t="s">
        <v>148</v>
      </c>
      <c r="L388" s="44"/>
      <c r="M388" s="219" t="s">
        <v>19</v>
      </c>
      <c r="N388" s="220" t="s">
        <v>42</v>
      </c>
      <c r="O388" s="84"/>
      <c r="P388" s="221">
        <f>O388*H388</f>
        <v>0</v>
      </c>
      <c r="Q388" s="221">
        <v>2.00322</v>
      </c>
      <c r="R388" s="221">
        <f>Q388*H388</f>
        <v>154.44826199999997</v>
      </c>
      <c r="S388" s="221">
        <v>0</v>
      </c>
      <c r="T388" s="222">
        <f>S388*H388</f>
        <v>0</v>
      </c>
      <c r="U388" s="38"/>
      <c r="V388" s="38"/>
      <c r="W388" s="38"/>
      <c r="X388" s="38"/>
      <c r="Y388" s="38"/>
      <c r="Z388" s="38"/>
      <c r="AA388" s="38"/>
      <c r="AB388" s="38"/>
      <c r="AC388" s="38"/>
      <c r="AD388" s="38"/>
      <c r="AE388" s="38"/>
      <c r="AR388" s="223" t="s">
        <v>149</v>
      </c>
      <c r="AT388" s="223" t="s">
        <v>144</v>
      </c>
      <c r="AU388" s="223" t="s">
        <v>78</v>
      </c>
      <c r="AY388" s="17" t="s">
        <v>142</v>
      </c>
      <c r="BE388" s="224">
        <f>IF(N388="základní",J388,0)</f>
        <v>0</v>
      </c>
      <c r="BF388" s="224">
        <f>IF(N388="snížená",J388,0)</f>
        <v>0</v>
      </c>
      <c r="BG388" s="224">
        <f>IF(N388="zákl. přenesená",J388,0)</f>
        <v>0</v>
      </c>
      <c r="BH388" s="224">
        <f>IF(N388="sníž. přenesená",J388,0)</f>
        <v>0</v>
      </c>
      <c r="BI388" s="224">
        <f>IF(N388="nulová",J388,0)</f>
        <v>0</v>
      </c>
      <c r="BJ388" s="17" t="s">
        <v>78</v>
      </c>
      <c r="BK388" s="224">
        <f>ROUND(I388*H388,2)</f>
        <v>0</v>
      </c>
      <c r="BL388" s="17" t="s">
        <v>149</v>
      </c>
      <c r="BM388" s="223" t="s">
        <v>1207</v>
      </c>
    </row>
    <row r="389" spans="1:47" s="2" customFormat="1" ht="12">
      <c r="A389" s="38"/>
      <c r="B389" s="39"/>
      <c r="C389" s="40"/>
      <c r="D389" s="225" t="s">
        <v>151</v>
      </c>
      <c r="E389" s="40"/>
      <c r="F389" s="226" t="s">
        <v>1208</v>
      </c>
      <c r="G389" s="40"/>
      <c r="H389" s="40"/>
      <c r="I389" s="227"/>
      <c r="J389" s="40"/>
      <c r="K389" s="40"/>
      <c r="L389" s="44"/>
      <c r="M389" s="228"/>
      <c r="N389" s="229"/>
      <c r="O389" s="84"/>
      <c r="P389" s="84"/>
      <c r="Q389" s="84"/>
      <c r="R389" s="84"/>
      <c r="S389" s="84"/>
      <c r="T389" s="85"/>
      <c r="U389" s="38"/>
      <c r="V389" s="38"/>
      <c r="W389" s="38"/>
      <c r="X389" s="38"/>
      <c r="Y389" s="38"/>
      <c r="Z389" s="38"/>
      <c r="AA389" s="38"/>
      <c r="AB389" s="38"/>
      <c r="AC389" s="38"/>
      <c r="AD389" s="38"/>
      <c r="AE389" s="38"/>
      <c r="AT389" s="17" t="s">
        <v>151</v>
      </c>
      <c r="AU389" s="17" t="s">
        <v>78</v>
      </c>
    </row>
    <row r="390" spans="1:47" s="2" customFormat="1" ht="12">
      <c r="A390" s="38"/>
      <c r="B390" s="39"/>
      <c r="C390" s="40"/>
      <c r="D390" s="225" t="s">
        <v>153</v>
      </c>
      <c r="E390" s="40"/>
      <c r="F390" s="230" t="s">
        <v>1209</v>
      </c>
      <c r="G390" s="40"/>
      <c r="H390" s="40"/>
      <c r="I390" s="227"/>
      <c r="J390" s="40"/>
      <c r="K390" s="40"/>
      <c r="L390" s="44"/>
      <c r="M390" s="228"/>
      <c r="N390" s="229"/>
      <c r="O390" s="84"/>
      <c r="P390" s="84"/>
      <c r="Q390" s="84"/>
      <c r="R390" s="84"/>
      <c r="S390" s="84"/>
      <c r="T390" s="85"/>
      <c r="U390" s="38"/>
      <c r="V390" s="38"/>
      <c r="W390" s="38"/>
      <c r="X390" s="38"/>
      <c r="Y390" s="38"/>
      <c r="Z390" s="38"/>
      <c r="AA390" s="38"/>
      <c r="AB390" s="38"/>
      <c r="AC390" s="38"/>
      <c r="AD390" s="38"/>
      <c r="AE390" s="38"/>
      <c r="AT390" s="17" t="s">
        <v>153</v>
      </c>
      <c r="AU390" s="17" t="s">
        <v>78</v>
      </c>
    </row>
    <row r="391" spans="1:51" s="13" customFormat="1" ht="12">
      <c r="A391" s="13"/>
      <c r="B391" s="231"/>
      <c r="C391" s="232"/>
      <c r="D391" s="225" t="s">
        <v>172</v>
      </c>
      <c r="E391" s="233" t="s">
        <v>19</v>
      </c>
      <c r="F391" s="234" t="s">
        <v>1210</v>
      </c>
      <c r="G391" s="232"/>
      <c r="H391" s="235">
        <v>77.1</v>
      </c>
      <c r="I391" s="236"/>
      <c r="J391" s="232"/>
      <c r="K391" s="232"/>
      <c r="L391" s="237"/>
      <c r="M391" s="238"/>
      <c r="N391" s="239"/>
      <c r="O391" s="239"/>
      <c r="P391" s="239"/>
      <c r="Q391" s="239"/>
      <c r="R391" s="239"/>
      <c r="S391" s="239"/>
      <c r="T391" s="240"/>
      <c r="U391" s="13"/>
      <c r="V391" s="13"/>
      <c r="W391" s="13"/>
      <c r="X391" s="13"/>
      <c r="Y391" s="13"/>
      <c r="Z391" s="13"/>
      <c r="AA391" s="13"/>
      <c r="AB391" s="13"/>
      <c r="AC391" s="13"/>
      <c r="AD391" s="13"/>
      <c r="AE391" s="13"/>
      <c r="AT391" s="241" t="s">
        <v>172</v>
      </c>
      <c r="AU391" s="241" t="s">
        <v>78</v>
      </c>
      <c r="AV391" s="13" t="s">
        <v>80</v>
      </c>
      <c r="AW391" s="13" t="s">
        <v>33</v>
      </c>
      <c r="AX391" s="13" t="s">
        <v>78</v>
      </c>
      <c r="AY391" s="241" t="s">
        <v>142</v>
      </c>
    </row>
    <row r="392" spans="1:65" s="2" customFormat="1" ht="24.15" customHeight="1">
      <c r="A392" s="38"/>
      <c r="B392" s="39"/>
      <c r="C392" s="212" t="s">
        <v>616</v>
      </c>
      <c r="D392" s="212" t="s">
        <v>144</v>
      </c>
      <c r="E392" s="213" t="s">
        <v>1211</v>
      </c>
      <c r="F392" s="214" t="s">
        <v>1212</v>
      </c>
      <c r="G392" s="215" t="s">
        <v>181</v>
      </c>
      <c r="H392" s="216">
        <v>27.3</v>
      </c>
      <c r="I392" s="217"/>
      <c r="J392" s="218">
        <f>ROUND(I392*H392,2)</f>
        <v>0</v>
      </c>
      <c r="K392" s="214" t="s">
        <v>148</v>
      </c>
      <c r="L392" s="44"/>
      <c r="M392" s="219" t="s">
        <v>19</v>
      </c>
      <c r="N392" s="220" t="s">
        <v>42</v>
      </c>
      <c r="O392" s="84"/>
      <c r="P392" s="221">
        <f>O392*H392</f>
        <v>0</v>
      </c>
      <c r="Q392" s="221">
        <v>1.848</v>
      </c>
      <c r="R392" s="221">
        <f>Q392*H392</f>
        <v>50.4504</v>
      </c>
      <c r="S392" s="221">
        <v>0</v>
      </c>
      <c r="T392" s="222">
        <f>S392*H392</f>
        <v>0</v>
      </c>
      <c r="U392" s="38"/>
      <c r="V392" s="38"/>
      <c r="W392" s="38"/>
      <c r="X392" s="38"/>
      <c r="Y392" s="38"/>
      <c r="Z392" s="38"/>
      <c r="AA392" s="38"/>
      <c r="AB392" s="38"/>
      <c r="AC392" s="38"/>
      <c r="AD392" s="38"/>
      <c r="AE392" s="38"/>
      <c r="AR392" s="223" t="s">
        <v>149</v>
      </c>
      <c r="AT392" s="223" t="s">
        <v>144</v>
      </c>
      <c r="AU392" s="223" t="s">
        <v>78</v>
      </c>
      <c r="AY392" s="17" t="s">
        <v>142</v>
      </c>
      <c r="BE392" s="224">
        <f>IF(N392="základní",J392,0)</f>
        <v>0</v>
      </c>
      <c r="BF392" s="224">
        <f>IF(N392="snížená",J392,0)</f>
        <v>0</v>
      </c>
      <c r="BG392" s="224">
        <f>IF(N392="zákl. přenesená",J392,0)</f>
        <v>0</v>
      </c>
      <c r="BH392" s="224">
        <f>IF(N392="sníž. přenesená",J392,0)</f>
        <v>0</v>
      </c>
      <c r="BI392" s="224">
        <f>IF(N392="nulová",J392,0)</f>
        <v>0</v>
      </c>
      <c r="BJ392" s="17" t="s">
        <v>78</v>
      </c>
      <c r="BK392" s="224">
        <f>ROUND(I392*H392,2)</f>
        <v>0</v>
      </c>
      <c r="BL392" s="17" t="s">
        <v>149</v>
      </c>
      <c r="BM392" s="223" t="s">
        <v>1213</v>
      </c>
    </row>
    <row r="393" spans="1:47" s="2" customFormat="1" ht="12">
      <c r="A393" s="38"/>
      <c r="B393" s="39"/>
      <c r="C393" s="40"/>
      <c r="D393" s="225" t="s">
        <v>151</v>
      </c>
      <c r="E393" s="40"/>
      <c r="F393" s="226" t="s">
        <v>1214</v>
      </c>
      <c r="G393" s="40"/>
      <c r="H393" s="40"/>
      <c r="I393" s="227"/>
      <c r="J393" s="40"/>
      <c r="K393" s="40"/>
      <c r="L393" s="44"/>
      <c r="M393" s="228"/>
      <c r="N393" s="229"/>
      <c r="O393" s="84"/>
      <c r="P393" s="84"/>
      <c r="Q393" s="84"/>
      <c r="R393" s="84"/>
      <c r="S393" s="84"/>
      <c r="T393" s="85"/>
      <c r="U393" s="38"/>
      <c r="V393" s="38"/>
      <c r="W393" s="38"/>
      <c r="X393" s="38"/>
      <c r="Y393" s="38"/>
      <c r="Z393" s="38"/>
      <c r="AA393" s="38"/>
      <c r="AB393" s="38"/>
      <c r="AC393" s="38"/>
      <c r="AD393" s="38"/>
      <c r="AE393" s="38"/>
      <c r="AT393" s="17" t="s">
        <v>151</v>
      </c>
      <c r="AU393" s="17" t="s">
        <v>78</v>
      </c>
    </row>
    <row r="394" spans="1:47" s="2" customFormat="1" ht="12">
      <c r="A394" s="38"/>
      <c r="B394" s="39"/>
      <c r="C394" s="40"/>
      <c r="D394" s="225" t="s">
        <v>153</v>
      </c>
      <c r="E394" s="40"/>
      <c r="F394" s="230" t="s">
        <v>1215</v>
      </c>
      <c r="G394" s="40"/>
      <c r="H394" s="40"/>
      <c r="I394" s="227"/>
      <c r="J394" s="40"/>
      <c r="K394" s="40"/>
      <c r="L394" s="44"/>
      <c r="M394" s="228"/>
      <c r="N394" s="229"/>
      <c r="O394" s="84"/>
      <c r="P394" s="84"/>
      <c r="Q394" s="84"/>
      <c r="R394" s="84"/>
      <c r="S394" s="84"/>
      <c r="T394" s="85"/>
      <c r="U394" s="38"/>
      <c r="V394" s="38"/>
      <c r="W394" s="38"/>
      <c r="X394" s="38"/>
      <c r="Y394" s="38"/>
      <c r="Z394" s="38"/>
      <c r="AA394" s="38"/>
      <c r="AB394" s="38"/>
      <c r="AC394" s="38"/>
      <c r="AD394" s="38"/>
      <c r="AE394" s="38"/>
      <c r="AT394" s="17" t="s">
        <v>153</v>
      </c>
      <c r="AU394" s="17" t="s">
        <v>78</v>
      </c>
    </row>
    <row r="395" spans="1:51" s="13" customFormat="1" ht="12">
      <c r="A395" s="13"/>
      <c r="B395" s="231"/>
      <c r="C395" s="232"/>
      <c r="D395" s="225" t="s">
        <v>172</v>
      </c>
      <c r="E395" s="233" t="s">
        <v>19</v>
      </c>
      <c r="F395" s="234" t="s">
        <v>1216</v>
      </c>
      <c r="G395" s="232"/>
      <c r="H395" s="235">
        <v>27.3</v>
      </c>
      <c r="I395" s="236"/>
      <c r="J395" s="232"/>
      <c r="K395" s="232"/>
      <c r="L395" s="237"/>
      <c r="M395" s="238"/>
      <c r="N395" s="239"/>
      <c r="O395" s="239"/>
      <c r="P395" s="239"/>
      <c r="Q395" s="239"/>
      <c r="R395" s="239"/>
      <c r="S395" s="239"/>
      <c r="T395" s="240"/>
      <c r="U395" s="13"/>
      <c r="V395" s="13"/>
      <c r="W395" s="13"/>
      <c r="X395" s="13"/>
      <c r="Y395" s="13"/>
      <c r="Z395" s="13"/>
      <c r="AA395" s="13"/>
      <c r="AB395" s="13"/>
      <c r="AC395" s="13"/>
      <c r="AD395" s="13"/>
      <c r="AE395" s="13"/>
      <c r="AT395" s="241" t="s">
        <v>172</v>
      </c>
      <c r="AU395" s="241" t="s">
        <v>78</v>
      </c>
      <c r="AV395" s="13" t="s">
        <v>80</v>
      </c>
      <c r="AW395" s="13" t="s">
        <v>33</v>
      </c>
      <c r="AX395" s="13" t="s">
        <v>78</v>
      </c>
      <c r="AY395" s="241" t="s">
        <v>142</v>
      </c>
    </row>
    <row r="396" spans="1:65" s="2" customFormat="1" ht="24.15" customHeight="1">
      <c r="A396" s="38"/>
      <c r="B396" s="39"/>
      <c r="C396" s="212" t="s">
        <v>1217</v>
      </c>
      <c r="D396" s="212" t="s">
        <v>144</v>
      </c>
      <c r="E396" s="213" t="s">
        <v>1218</v>
      </c>
      <c r="F396" s="214" t="s">
        <v>1219</v>
      </c>
      <c r="G396" s="215" t="s">
        <v>181</v>
      </c>
      <c r="H396" s="216">
        <v>18</v>
      </c>
      <c r="I396" s="217"/>
      <c r="J396" s="218">
        <f>ROUND(I396*H396,2)</f>
        <v>0</v>
      </c>
      <c r="K396" s="214" t="s">
        <v>148</v>
      </c>
      <c r="L396" s="44"/>
      <c r="M396" s="219" t="s">
        <v>19</v>
      </c>
      <c r="N396" s="220" t="s">
        <v>42</v>
      </c>
      <c r="O396" s="84"/>
      <c r="P396" s="221">
        <f>O396*H396</f>
        <v>0</v>
      </c>
      <c r="Q396" s="221">
        <v>1.9968</v>
      </c>
      <c r="R396" s="221">
        <f>Q396*H396</f>
        <v>35.9424</v>
      </c>
      <c r="S396" s="221">
        <v>0</v>
      </c>
      <c r="T396" s="222">
        <f>S396*H396</f>
        <v>0</v>
      </c>
      <c r="U396" s="38"/>
      <c r="V396" s="38"/>
      <c r="W396" s="38"/>
      <c r="X396" s="38"/>
      <c r="Y396" s="38"/>
      <c r="Z396" s="38"/>
      <c r="AA396" s="38"/>
      <c r="AB396" s="38"/>
      <c r="AC396" s="38"/>
      <c r="AD396" s="38"/>
      <c r="AE396" s="38"/>
      <c r="AR396" s="223" t="s">
        <v>149</v>
      </c>
      <c r="AT396" s="223" t="s">
        <v>144</v>
      </c>
      <c r="AU396" s="223" t="s">
        <v>78</v>
      </c>
      <c r="AY396" s="17" t="s">
        <v>142</v>
      </c>
      <c r="BE396" s="224">
        <f>IF(N396="základní",J396,0)</f>
        <v>0</v>
      </c>
      <c r="BF396" s="224">
        <f>IF(N396="snížená",J396,0)</f>
        <v>0</v>
      </c>
      <c r="BG396" s="224">
        <f>IF(N396="zákl. přenesená",J396,0)</f>
        <v>0</v>
      </c>
      <c r="BH396" s="224">
        <f>IF(N396="sníž. přenesená",J396,0)</f>
        <v>0</v>
      </c>
      <c r="BI396" s="224">
        <f>IF(N396="nulová",J396,0)</f>
        <v>0</v>
      </c>
      <c r="BJ396" s="17" t="s">
        <v>78</v>
      </c>
      <c r="BK396" s="224">
        <f>ROUND(I396*H396,2)</f>
        <v>0</v>
      </c>
      <c r="BL396" s="17" t="s">
        <v>149</v>
      </c>
      <c r="BM396" s="223" t="s">
        <v>1220</v>
      </c>
    </row>
    <row r="397" spans="1:47" s="2" customFormat="1" ht="12">
      <c r="A397" s="38"/>
      <c r="B397" s="39"/>
      <c r="C397" s="40"/>
      <c r="D397" s="225" t="s">
        <v>151</v>
      </c>
      <c r="E397" s="40"/>
      <c r="F397" s="226" t="s">
        <v>1221</v>
      </c>
      <c r="G397" s="40"/>
      <c r="H397" s="40"/>
      <c r="I397" s="227"/>
      <c r="J397" s="40"/>
      <c r="K397" s="40"/>
      <c r="L397" s="44"/>
      <c r="M397" s="228"/>
      <c r="N397" s="229"/>
      <c r="O397" s="84"/>
      <c r="P397" s="84"/>
      <c r="Q397" s="84"/>
      <c r="R397" s="84"/>
      <c r="S397" s="84"/>
      <c r="T397" s="85"/>
      <c r="U397" s="38"/>
      <c r="V397" s="38"/>
      <c r="W397" s="38"/>
      <c r="X397" s="38"/>
      <c r="Y397" s="38"/>
      <c r="Z397" s="38"/>
      <c r="AA397" s="38"/>
      <c r="AB397" s="38"/>
      <c r="AC397" s="38"/>
      <c r="AD397" s="38"/>
      <c r="AE397" s="38"/>
      <c r="AT397" s="17" t="s">
        <v>151</v>
      </c>
      <c r="AU397" s="17" t="s">
        <v>78</v>
      </c>
    </row>
    <row r="398" spans="1:47" s="2" customFormat="1" ht="12">
      <c r="A398" s="38"/>
      <c r="B398" s="39"/>
      <c r="C398" s="40"/>
      <c r="D398" s="225" t="s">
        <v>153</v>
      </c>
      <c r="E398" s="40"/>
      <c r="F398" s="230" t="s">
        <v>1222</v>
      </c>
      <c r="G398" s="40"/>
      <c r="H398" s="40"/>
      <c r="I398" s="227"/>
      <c r="J398" s="40"/>
      <c r="K398" s="40"/>
      <c r="L398" s="44"/>
      <c r="M398" s="228"/>
      <c r="N398" s="229"/>
      <c r="O398" s="84"/>
      <c r="P398" s="84"/>
      <c r="Q398" s="84"/>
      <c r="R398" s="84"/>
      <c r="S398" s="84"/>
      <c r="T398" s="85"/>
      <c r="U398" s="38"/>
      <c r="V398" s="38"/>
      <c r="W398" s="38"/>
      <c r="X398" s="38"/>
      <c r="Y398" s="38"/>
      <c r="Z398" s="38"/>
      <c r="AA398" s="38"/>
      <c r="AB398" s="38"/>
      <c r="AC398" s="38"/>
      <c r="AD398" s="38"/>
      <c r="AE398" s="38"/>
      <c r="AT398" s="17" t="s">
        <v>153</v>
      </c>
      <c r="AU398" s="17" t="s">
        <v>78</v>
      </c>
    </row>
    <row r="399" spans="1:51" s="13" customFormat="1" ht="12">
      <c r="A399" s="13"/>
      <c r="B399" s="231"/>
      <c r="C399" s="232"/>
      <c r="D399" s="225" t="s">
        <v>172</v>
      </c>
      <c r="E399" s="233" t="s">
        <v>19</v>
      </c>
      <c r="F399" s="234" t="s">
        <v>1223</v>
      </c>
      <c r="G399" s="232"/>
      <c r="H399" s="235">
        <v>18</v>
      </c>
      <c r="I399" s="236"/>
      <c r="J399" s="232"/>
      <c r="K399" s="232"/>
      <c r="L399" s="237"/>
      <c r="M399" s="238"/>
      <c r="N399" s="239"/>
      <c r="O399" s="239"/>
      <c r="P399" s="239"/>
      <c r="Q399" s="239"/>
      <c r="R399" s="239"/>
      <c r="S399" s="239"/>
      <c r="T399" s="240"/>
      <c r="U399" s="13"/>
      <c r="V399" s="13"/>
      <c r="W399" s="13"/>
      <c r="X399" s="13"/>
      <c r="Y399" s="13"/>
      <c r="Z399" s="13"/>
      <c r="AA399" s="13"/>
      <c r="AB399" s="13"/>
      <c r="AC399" s="13"/>
      <c r="AD399" s="13"/>
      <c r="AE399" s="13"/>
      <c r="AT399" s="241" t="s">
        <v>172</v>
      </c>
      <c r="AU399" s="241" t="s">
        <v>78</v>
      </c>
      <c r="AV399" s="13" t="s">
        <v>80</v>
      </c>
      <c r="AW399" s="13" t="s">
        <v>33</v>
      </c>
      <c r="AX399" s="13" t="s">
        <v>78</v>
      </c>
      <c r="AY399" s="241" t="s">
        <v>142</v>
      </c>
    </row>
    <row r="400" spans="1:65" s="2" customFormat="1" ht="14.4" customHeight="1">
      <c r="A400" s="38"/>
      <c r="B400" s="39"/>
      <c r="C400" s="212" t="s">
        <v>1224</v>
      </c>
      <c r="D400" s="212" t="s">
        <v>144</v>
      </c>
      <c r="E400" s="213" t="s">
        <v>1225</v>
      </c>
      <c r="F400" s="214" t="s">
        <v>1226</v>
      </c>
      <c r="G400" s="215" t="s">
        <v>181</v>
      </c>
      <c r="H400" s="216">
        <v>3</v>
      </c>
      <c r="I400" s="217"/>
      <c r="J400" s="218">
        <f>ROUND(I400*H400,2)</f>
        <v>0</v>
      </c>
      <c r="K400" s="214" t="s">
        <v>148</v>
      </c>
      <c r="L400" s="44"/>
      <c r="M400" s="219" t="s">
        <v>19</v>
      </c>
      <c r="N400" s="220" t="s">
        <v>42</v>
      </c>
      <c r="O400" s="84"/>
      <c r="P400" s="221">
        <f>O400*H400</f>
        <v>0</v>
      </c>
      <c r="Q400" s="221">
        <v>2.432787</v>
      </c>
      <c r="R400" s="221">
        <f>Q400*H400</f>
        <v>7.298361</v>
      </c>
      <c r="S400" s="221">
        <v>0</v>
      </c>
      <c r="T400" s="222">
        <f>S400*H400</f>
        <v>0</v>
      </c>
      <c r="U400" s="38"/>
      <c r="V400" s="38"/>
      <c r="W400" s="38"/>
      <c r="X400" s="38"/>
      <c r="Y400" s="38"/>
      <c r="Z400" s="38"/>
      <c r="AA400" s="38"/>
      <c r="AB400" s="38"/>
      <c r="AC400" s="38"/>
      <c r="AD400" s="38"/>
      <c r="AE400" s="38"/>
      <c r="AR400" s="223" t="s">
        <v>149</v>
      </c>
      <c r="AT400" s="223" t="s">
        <v>144</v>
      </c>
      <c r="AU400" s="223" t="s">
        <v>78</v>
      </c>
      <c r="AY400" s="17" t="s">
        <v>142</v>
      </c>
      <c r="BE400" s="224">
        <f>IF(N400="základní",J400,0)</f>
        <v>0</v>
      </c>
      <c r="BF400" s="224">
        <f>IF(N400="snížená",J400,0)</f>
        <v>0</v>
      </c>
      <c r="BG400" s="224">
        <f>IF(N400="zákl. přenesená",J400,0)</f>
        <v>0</v>
      </c>
      <c r="BH400" s="224">
        <f>IF(N400="sníž. přenesená",J400,0)</f>
        <v>0</v>
      </c>
      <c r="BI400" s="224">
        <f>IF(N400="nulová",J400,0)</f>
        <v>0</v>
      </c>
      <c r="BJ400" s="17" t="s">
        <v>78</v>
      </c>
      <c r="BK400" s="224">
        <f>ROUND(I400*H400,2)</f>
        <v>0</v>
      </c>
      <c r="BL400" s="17" t="s">
        <v>149</v>
      </c>
      <c r="BM400" s="223" t="s">
        <v>1227</v>
      </c>
    </row>
    <row r="401" spans="1:47" s="2" customFormat="1" ht="12">
      <c r="A401" s="38"/>
      <c r="B401" s="39"/>
      <c r="C401" s="40"/>
      <c r="D401" s="225" t="s">
        <v>151</v>
      </c>
      <c r="E401" s="40"/>
      <c r="F401" s="226" t="s">
        <v>1228</v>
      </c>
      <c r="G401" s="40"/>
      <c r="H401" s="40"/>
      <c r="I401" s="227"/>
      <c r="J401" s="40"/>
      <c r="K401" s="40"/>
      <c r="L401" s="44"/>
      <c r="M401" s="228"/>
      <c r="N401" s="229"/>
      <c r="O401" s="84"/>
      <c r="P401" s="84"/>
      <c r="Q401" s="84"/>
      <c r="R401" s="84"/>
      <c r="S401" s="84"/>
      <c r="T401" s="85"/>
      <c r="U401" s="38"/>
      <c r="V401" s="38"/>
      <c r="W401" s="38"/>
      <c r="X401" s="38"/>
      <c r="Y401" s="38"/>
      <c r="Z401" s="38"/>
      <c r="AA401" s="38"/>
      <c r="AB401" s="38"/>
      <c r="AC401" s="38"/>
      <c r="AD401" s="38"/>
      <c r="AE401" s="38"/>
      <c r="AT401" s="17" t="s">
        <v>151</v>
      </c>
      <c r="AU401" s="17" t="s">
        <v>78</v>
      </c>
    </row>
    <row r="402" spans="1:47" s="2" customFormat="1" ht="12">
      <c r="A402" s="38"/>
      <c r="B402" s="39"/>
      <c r="C402" s="40"/>
      <c r="D402" s="225" t="s">
        <v>153</v>
      </c>
      <c r="E402" s="40"/>
      <c r="F402" s="230" t="s">
        <v>1229</v>
      </c>
      <c r="G402" s="40"/>
      <c r="H402" s="40"/>
      <c r="I402" s="227"/>
      <c r="J402" s="40"/>
      <c r="K402" s="40"/>
      <c r="L402" s="44"/>
      <c r="M402" s="228"/>
      <c r="N402" s="229"/>
      <c r="O402" s="84"/>
      <c r="P402" s="84"/>
      <c r="Q402" s="84"/>
      <c r="R402" s="84"/>
      <c r="S402" s="84"/>
      <c r="T402" s="85"/>
      <c r="U402" s="38"/>
      <c r="V402" s="38"/>
      <c r="W402" s="38"/>
      <c r="X402" s="38"/>
      <c r="Y402" s="38"/>
      <c r="Z402" s="38"/>
      <c r="AA402" s="38"/>
      <c r="AB402" s="38"/>
      <c r="AC402" s="38"/>
      <c r="AD402" s="38"/>
      <c r="AE402" s="38"/>
      <c r="AT402" s="17" t="s">
        <v>153</v>
      </c>
      <c r="AU402" s="17" t="s">
        <v>78</v>
      </c>
    </row>
    <row r="403" spans="1:51" s="13" customFormat="1" ht="12">
      <c r="A403" s="13"/>
      <c r="B403" s="231"/>
      <c r="C403" s="232"/>
      <c r="D403" s="225" t="s">
        <v>172</v>
      </c>
      <c r="E403" s="233" t="s">
        <v>19</v>
      </c>
      <c r="F403" s="234" t="s">
        <v>161</v>
      </c>
      <c r="G403" s="232"/>
      <c r="H403" s="235">
        <v>3</v>
      </c>
      <c r="I403" s="236"/>
      <c r="J403" s="232"/>
      <c r="K403" s="232"/>
      <c r="L403" s="237"/>
      <c r="M403" s="238"/>
      <c r="N403" s="239"/>
      <c r="O403" s="239"/>
      <c r="P403" s="239"/>
      <c r="Q403" s="239"/>
      <c r="R403" s="239"/>
      <c r="S403" s="239"/>
      <c r="T403" s="240"/>
      <c r="U403" s="13"/>
      <c r="V403" s="13"/>
      <c r="W403" s="13"/>
      <c r="X403" s="13"/>
      <c r="Y403" s="13"/>
      <c r="Z403" s="13"/>
      <c r="AA403" s="13"/>
      <c r="AB403" s="13"/>
      <c r="AC403" s="13"/>
      <c r="AD403" s="13"/>
      <c r="AE403" s="13"/>
      <c r="AT403" s="241" t="s">
        <v>172</v>
      </c>
      <c r="AU403" s="241" t="s">
        <v>78</v>
      </c>
      <c r="AV403" s="13" t="s">
        <v>80</v>
      </c>
      <c r="AW403" s="13" t="s">
        <v>33</v>
      </c>
      <c r="AX403" s="13" t="s">
        <v>78</v>
      </c>
      <c r="AY403" s="241" t="s">
        <v>142</v>
      </c>
    </row>
    <row r="404" spans="1:65" s="2" customFormat="1" ht="24.15" customHeight="1">
      <c r="A404" s="38"/>
      <c r="B404" s="39"/>
      <c r="C404" s="212" t="s">
        <v>1230</v>
      </c>
      <c r="D404" s="212" t="s">
        <v>144</v>
      </c>
      <c r="E404" s="213" t="s">
        <v>1231</v>
      </c>
      <c r="F404" s="214" t="s">
        <v>1232</v>
      </c>
      <c r="G404" s="215" t="s">
        <v>181</v>
      </c>
      <c r="H404" s="216">
        <v>292.595</v>
      </c>
      <c r="I404" s="217"/>
      <c r="J404" s="218">
        <f>ROUND(I404*H404,2)</f>
        <v>0</v>
      </c>
      <c r="K404" s="214" t="s">
        <v>148</v>
      </c>
      <c r="L404" s="44"/>
      <c r="M404" s="219" t="s">
        <v>19</v>
      </c>
      <c r="N404" s="220" t="s">
        <v>42</v>
      </c>
      <c r="O404" s="84"/>
      <c r="P404" s="221">
        <f>O404*H404</f>
        <v>0</v>
      </c>
      <c r="Q404" s="221">
        <v>2.16</v>
      </c>
      <c r="R404" s="221">
        <f>Q404*H404</f>
        <v>632.0052000000001</v>
      </c>
      <c r="S404" s="221">
        <v>0</v>
      </c>
      <c r="T404" s="222">
        <f>S404*H404</f>
        <v>0</v>
      </c>
      <c r="U404" s="38"/>
      <c r="V404" s="38"/>
      <c r="W404" s="38"/>
      <c r="X404" s="38"/>
      <c r="Y404" s="38"/>
      <c r="Z404" s="38"/>
      <c r="AA404" s="38"/>
      <c r="AB404" s="38"/>
      <c r="AC404" s="38"/>
      <c r="AD404" s="38"/>
      <c r="AE404" s="38"/>
      <c r="AR404" s="223" t="s">
        <v>149</v>
      </c>
      <c r="AT404" s="223" t="s">
        <v>144</v>
      </c>
      <c r="AU404" s="223" t="s">
        <v>78</v>
      </c>
      <c r="AY404" s="17" t="s">
        <v>142</v>
      </c>
      <c r="BE404" s="224">
        <f>IF(N404="základní",J404,0)</f>
        <v>0</v>
      </c>
      <c r="BF404" s="224">
        <f>IF(N404="snížená",J404,0)</f>
        <v>0</v>
      </c>
      <c r="BG404" s="224">
        <f>IF(N404="zákl. přenesená",J404,0)</f>
        <v>0</v>
      </c>
      <c r="BH404" s="224">
        <f>IF(N404="sníž. přenesená",J404,0)</f>
        <v>0</v>
      </c>
      <c r="BI404" s="224">
        <f>IF(N404="nulová",J404,0)</f>
        <v>0</v>
      </c>
      <c r="BJ404" s="17" t="s">
        <v>78</v>
      </c>
      <c r="BK404" s="224">
        <f>ROUND(I404*H404,2)</f>
        <v>0</v>
      </c>
      <c r="BL404" s="17" t="s">
        <v>149</v>
      </c>
      <c r="BM404" s="223" t="s">
        <v>1233</v>
      </c>
    </row>
    <row r="405" spans="1:47" s="2" customFormat="1" ht="12">
      <c r="A405" s="38"/>
      <c r="B405" s="39"/>
      <c r="C405" s="40"/>
      <c r="D405" s="225" t="s">
        <v>151</v>
      </c>
      <c r="E405" s="40"/>
      <c r="F405" s="226" t="s">
        <v>1234</v>
      </c>
      <c r="G405" s="40"/>
      <c r="H405" s="40"/>
      <c r="I405" s="227"/>
      <c r="J405" s="40"/>
      <c r="K405" s="40"/>
      <c r="L405" s="44"/>
      <c r="M405" s="228"/>
      <c r="N405" s="229"/>
      <c r="O405" s="84"/>
      <c r="P405" s="84"/>
      <c r="Q405" s="84"/>
      <c r="R405" s="84"/>
      <c r="S405" s="84"/>
      <c r="T405" s="85"/>
      <c r="U405" s="38"/>
      <c r="V405" s="38"/>
      <c r="W405" s="38"/>
      <c r="X405" s="38"/>
      <c r="Y405" s="38"/>
      <c r="Z405" s="38"/>
      <c r="AA405" s="38"/>
      <c r="AB405" s="38"/>
      <c r="AC405" s="38"/>
      <c r="AD405" s="38"/>
      <c r="AE405" s="38"/>
      <c r="AT405" s="17" t="s">
        <v>151</v>
      </c>
      <c r="AU405" s="17" t="s">
        <v>78</v>
      </c>
    </row>
    <row r="406" spans="1:47" s="2" customFormat="1" ht="12">
      <c r="A406" s="38"/>
      <c r="B406" s="39"/>
      <c r="C406" s="40"/>
      <c r="D406" s="225" t="s">
        <v>153</v>
      </c>
      <c r="E406" s="40"/>
      <c r="F406" s="230" t="s">
        <v>1235</v>
      </c>
      <c r="G406" s="40"/>
      <c r="H406" s="40"/>
      <c r="I406" s="227"/>
      <c r="J406" s="40"/>
      <c r="K406" s="40"/>
      <c r="L406" s="44"/>
      <c r="M406" s="228"/>
      <c r="N406" s="229"/>
      <c r="O406" s="84"/>
      <c r="P406" s="84"/>
      <c r="Q406" s="84"/>
      <c r="R406" s="84"/>
      <c r="S406" s="84"/>
      <c r="T406" s="85"/>
      <c r="U406" s="38"/>
      <c r="V406" s="38"/>
      <c r="W406" s="38"/>
      <c r="X406" s="38"/>
      <c r="Y406" s="38"/>
      <c r="Z406" s="38"/>
      <c r="AA406" s="38"/>
      <c r="AB406" s="38"/>
      <c r="AC406" s="38"/>
      <c r="AD406" s="38"/>
      <c r="AE406" s="38"/>
      <c r="AT406" s="17" t="s">
        <v>153</v>
      </c>
      <c r="AU406" s="17" t="s">
        <v>78</v>
      </c>
    </row>
    <row r="407" spans="1:51" s="13" customFormat="1" ht="12">
      <c r="A407" s="13"/>
      <c r="B407" s="231"/>
      <c r="C407" s="232"/>
      <c r="D407" s="225" t="s">
        <v>172</v>
      </c>
      <c r="E407" s="233" t="s">
        <v>19</v>
      </c>
      <c r="F407" s="234" t="s">
        <v>1236</v>
      </c>
      <c r="G407" s="232"/>
      <c r="H407" s="235">
        <v>292.595</v>
      </c>
      <c r="I407" s="236"/>
      <c r="J407" s="232"/>
      <c r="K407" s="232"/>
      <c r="L407" s="237"/>
      <c r="M407" s="238"/>
      <c r="N407" s="239"/>
      <c r="O407" s="239"/>
      <c r="P407" s="239"/>
      <c r="Q407" s="239"/>
      <c r="R407" s="239"/>
      <c r="S407" s="239"/>
      <c r="T407" s="240"/>
      <c r="U407" s="13"/>
      <c r="V407" s="13"/>
      <c r="W407" s="13"/>
      <c r="X407" s="13"/>
      <c r="Y407" s="13"/>
      <c r="Z407" s="13"/>
      <c r="AA407" s="13"/>
      <c r="AB407" s="13"/>
      <c r="AC407" s="13"/>
      <c r="AD407" s="13"/>
      <c r="AE407" s="13"/>
      <c r="AT407" s="241" t="s">
        <v>172</v>
      </c>
      <c r="AU407" s="241" t="s">
        <v>78</v>
      </c>
      <c r="AV407" s="13" t="s">
        <v>80</v>
      </c>
      <c r="AW407" s="13" t="s">
        <v>33</v>
      </c>
      <c r="AX407" s="13" t="s">
        <v>78</v>
      </c>
      <c r="AY407" s="241" t="s">
        <v>142</v>
      </c>
    </row>
    <row r="408" spans="1:65" s="2" customFormat="1" ht="24.15" customHeight="1">
      <c r="A408" s="38"/>
      <c r="B408" s="39"/>
      <c r="C408" s="212" t="s">
        <v>1237</v>
      </c>
      <c r="D408" s="212" t="s">
        <v>144</v>
      </c>
      <c r="E408" s="213" t="s">
        <v>1238</v>
      </c>
      <c r="F408" s="214" t="s">
        <v>1239</v>
      </c>
      <c r="G408" s="215" t="s">
        <v>147</v>
      </c>
      <c r="H408" s="216">
        <v>6</v>
      </c>
      <c r="I408" s="217"/>
      <c r="J408" s="218">
        <f>ROUND(I408*H408,2)</f>
        <v>0</v>
      </c>
      <c r="K408" s="214" t="s">
        <v>148</v>
      </c>
      <c r="L408" s="44"/>
      <c r="M408" s="219" t="s">
        <v>19</v>
      </c>
      <c r="N408" s="220" t="s">
        <v>42</v>
      </c>
      <c r="O408" s="84"/>
      <c r="P408" s="221">
        <f>O408*H408</f>
        <v>0</v>
      </c>
      <c r="Q408" s="221">
        <v>0.4</v>
      </c>
      <c r="R408" s="221">
        <f>Q408*H408</f>
        <v>2.4000000000000004</v>
      </c>
      <c r="S408" s="221">
        <v>0</v>
      </c>
      <c r="T408" s="222">
        <f>S408*H408</f>
        <v>0</v>
      </c>
      <c r="U408" s="38"/>
      <c r="V408" s="38"/>
      <c r="W408" s="38"/>
      <c r="X408" s="38"/>
      <c r="Y408" s="38"/>
      <c r="Z408" s="38"/>
      <c r="AA408" s="38"/>
      <c r="AB408" s="38"/>
      <c r="AC408" s="38"/>
      <c r="AD408" s="38"/>
      <c r="AE408" s="38"/>
      <c r="AR408" s="223" t="s">
        <v>149</v>
      </c>
      <c r="AT408" s="223" t="s">
        <v>144</v>
      </c>
      <c r="AU408" s="223" t="s">
        <v>78</v>
      </c>
      <c r="AY408" s="17" t="s">
        <v>142</v>
      </c>
      <c r="BE408" s="224">
        <f>IF(N408="základní",J408,0)</f>
        <v>0</v>
      </c>
      <c r="BF408" s="224">
        <f>IF(N408="snížená",J408,0)</f>
        <v>0</v>
      </c>
      <c r="BG408" s="224">
        <f>IF(N408="zákl. přenesená",J408,0)</f>
        <v>0</v>
      </c>
      <c r="BH408" s="224">
        <f>IF(N408="sníž. přenesená",J408,0)</f>
        <v>0</v>
      </c>
      <c r="BI408" s="224">
        <f>IF(N408="nulová",J408,0)</f>
        <v>0</v>
      </c>
      <c r="BJ408" s="17" t="s">
        <v>78</v>
      </c>
      <c r="BK408" s="224">
        <f>ROUND(I408*H408,2)</f>
        <v>0</v>
      </c>
      <c r="BL408" s="17" t="s">
        <v>149</v>
      </c>
      <c r="BM408" s="223" t="s">
        <v>1240</v>
      </c>
    </row>
    <row r="409" spans="1:47" s="2" customFormat="1" ht="12">
      <c r="A409" s="38"/>
      <c r="B409" s="39"/>
      <c r="C409" s="40"/>
      <c r="D409" s="225" t="s">
        <v>151</v>
      </c>
      <c r="E409" s="40"/>
      <c r="F409" s="226" t="s">
        <v>1241</v>
      </c>
      <c r="G409" s="40"/>
      <c r="H409" s="40"/>
      <c r="I409" s="227"/>
      <c r="J409" s="40"/>
      <c r="K409" s="40"/>
      <c r="L409" s="44"/>
      <c r="M409" s="228"/>
      <c r="N409" s="229"/>
      <c r="O409" s="84"/>
      <c r="P409" s="84"/>
      <c r="Q409" s="84"/>
      <c r="R409" s="84"/>
      <c r="S409" s="84"/>
      <c r="T409" s="85"/>
      <c r="U409" s="38"/>
      <c r="V409" s="38"/>
      <c r="W409" s="38"/>
      <c r="X409" s="38"/>
      <c r="Y409" s="38"/>
      <c r="Z409" s="38"/>
      <c r="AA409" s="38"/>
      <c r="AB409" s="38"/>
      <c r="AC409" s="38"/>
      <c r="AD409" s="38"/>
      <c r="AE409" s="38"/>
      <c r="AT409" s="17" t="s">
        <v>151</v>
      </c>
      <c r="AU409" s="17" t="s">
        <v>78</v>
      </c>
    </row>
    <row r="410" spans="1:51" s="13" customFormat="1" ht="12">
      <c r="A410" s="13"/>
      <c r="B410" s="231"/>
      <c r="C410" s="232"/>
      <c r="D410" s="225" t="s">
        <v>172</v>
      </c>
      <c r="E410" s="233" t="s">
        <v>19</v>
      </c>
      <c r="F410" s="234" t="s">
        <v>189</v>
      </c>
      <c r="G410" s="232"/>
      <c r="H410" s="235">
        <v>6</v>
      </c>
      <c r="I410" s="236"/>
      <c r="J410" s="232"/>
      <c r="K410" s="232"/>
      <c r="L410" s="237"/>
      <c r="M410" s="238"/>
      <c r="N410" s="239"/>
      <c r="O410" s="239"/>
      <c r="P410" s="239"/>
      <c r="Q410" s="239"/>
      <c r="R410" s="239"/>
      <c r="S410" s="239"/>
      <c r="T410" s="240"/>
      <c r="U410" s="13"/>
      <c r="V410" s="13"/>
      <c r="W410" s="13"/>
      <c r="X410" s="13"/>
      <c r="Y410" s="13"/>
      <c r="Z410" s="13"/>
      <c r="AA410" s="13"/>
      <c r="AB410" s="13"/>
      <c r="AC410" s="13"/>
      <c r="AD410" s="13"/>
      <c r="AE410" s="13"/>
      <c r="AT410" s="241" t="s">
        <v>172</v>
      </c>
      <c r="AU410" s="241" t="s">
        <v>78</v>
      </c>
      <c r="AV410" s="13" t="s">
        <v>80</v>
      </c>
      <c r="AW410" s="13" t="s">
        <v>33</v>
      </c>
      <c r="AX410" s="13" t="s">
        <v>78</v>
      </c>
      <c r="AY410" s="241" t="s">
        <v>142</v>
      </c>
    </row>
    <row r="411" spans="1:65" s="2" customFormat="1" ht="24.15" customHeight="1">
      <c r="A411" s="38"/>
      <c r="B411" s="39"/>
      <c r="C411" s="212" t="s">
        <v>1242</v>
      </c>
      <c r="D411" s="212" t="s">
        <v>144</v>
      </c>
      <c r="E411" s="213" t="s">
        <v>1243</v>
      </c>
      <c r="F411" s="214" t="s">
        <v>1244</v>
      </c>
      <c r="G411" s="215" t="s">
        <v>147</v>
      </c>
      <c r="H411" s="216">
        <v>44.6</v>
      </c>
      <c r="I411" s="217"/>
      <c r="J411" s="218">
        <f>ROUND(I411*H411,2)</f>
        <v>0</v>
      </c>
      <c r="K411" s="214" t="s">
        <v>148</v>
      </c>
      <c r="L411" s="44"/>
      <c r="M411" s="219" t="s">
        <v>19</v>
      </c>
      <c r="N411" s="220" t="s">
        <v>42</v>
      </c>
      <c r="O411" s="84"/>
      <c r="P411" s="221">
        <f>O411*H411</f>
        <v>0</v>
      </c>
      <c r="Q411" s="221">
        <v>0.90200424</v>
      </c>
      <c r="R411" s="221">
        <f>Q411*H411</f>
        <v>40.229389104</v>
      </c>
      <c r="S411" s="221">
        <v>0</v>
      </c>
      <c r="T411" s="222">
        <f>S411*H411</f>
        <v>0</v>
      </c>
      <c r="U411" s="38"/>
      <c r="V411" s="38"/>
      <c r="W411" s="38"/>
      <c r="X411" s="38"/>
      <c r="Y411" s="38"/>
      <c r="Z411" s="38"/>
      <c r="AA411" s="38"/>
      <c r="AB411" s="38"/>
      <c r="AC411" s="38"/>
      <c r="AD411" s="38"/>
      <c r="AE411" s="38"/>
      <c r="AR411" s="223" t="s">
        <v>149</v>
      </c>
      <c r="AT411" s="223" t="s">
        <v>144</v>
      </c>
      <c r="AU411" s="223" t="s">
        <v>78</v>
      </c>
      <c r="AY411" s="17" t="s">
        <v>142</v>
      </c>
      <c r="BE411" s="224">
        <f>IF(N411="základní",J411,0)</f>
        <v>0</v>
      </c>
      <c r="BF411" s="224">
        <f>IF(N411="snížená",J411,0)</f>
        <v>0</v>
      </c>
      <c r="BG411" s="224">
        <f>IF(N411="zákl. přenesená",J411,0)</f>
        <v>0</v>
      </c>
      <c r="BH411" s="224">
        <f>IF(N411="sníž. přenesená",J411,0)</f>
        <v>0</v>
      </c>
      <c r="BI411" s="224">
        <f>IF(N411="nulová",J411,0)</f>
        <v>0</v>
      </c>
      <c r="BJ411" s="17" t="s">
        <v>78</v>
      </c>
      <c r="BK411" s="224">
        <f>ROUND(I411*H411,2)</f>
        <v>0</v>
      </c>
      <c r="BL411" s="17" t="s">
        <v>149</v>
      </c>
      <c r="BM411" s="223" t="s">
        <v>1245</v>
      </c>
    </row>
    <row r="412" spans="1:47" s="2" customFormat="1" ht="12">
      <c r="A412" s="38"/>
      <c r="B412" s="39"/>
      <c r="C412" s="40"/>
      <c r="D412" s="225" t="s">
        <v>151</v>
      </c>
      <c r="E412" s="40"/>
      <c r="F412" s="226" t="s">
        <v>1246</v>
      </c>
      <c r="G412" s="40"/>
      <c r="H412" s="40"/>
      <c r="I412" s="227"/>
      <c r="J412" s="40"/>
      <c r="K412" s="40"/>
      <c r="L412" s="44"/>
      <c r="M412" s="228"/>
      <c r="N412" s="229"/>
      <c r="O412" s="84"/>
      <c r="P412" s="84"/>
      <c r="Q412" s="84"/>
      <c r="R412" s="84"/>
      <c r="S412" s="84"/>
      <c r="T412" s="85"/>
      <c r="U412" s="38"/>
      <c r="V412" s="38"/>
      <c r="W412" s="38"/>
      <c r="X412" s="38"/>
      <c r="Y412" s="38"/>
      <c r="Z412" s="38"/>
      <c r="AA412" s="38"/>
      <c r="AB412" s="38"/>
      <c r="AC412" s="38"/>
      <c r="AD412" s="38"/>
      <c r="AE412" s="38"/>
      <c r="AT412" s="17" t="s">
        <v>151</v>
      </c>
      <c r="AU412" s="17" t="s">
        <v>78</v>
      </c>
    </row>
    <row r="413" spans="1:51" s="13" customFormat="1" ht="12">
      <c r="A413" s="13"/>
      <c r="B413" s="231"/>
      <c r="C413" s="232"/>
      <c r="D413" s="225" t="s">
        <v>172</v>
      </c>
      <c r="E413" s="233" t="s">
        <v>19</v>
      </c>
      <c r="F413" s="234" t="s">
        <v>1247</v>
      </c>
      <c r="G413" s="232"/>
      <c r="H413" s="235">
        <v>44.6</v>
      </c>
      <c r="I413" s="236"/>
      <c r="J413" s="232"/>
      <c r="K413" s="232"/>
      <c r="L413" s="237"/>
      <c r="M413" s="238"/>
      <c r="N413" s="239"/>
      <c r="O413" s="239"/>
      <c r="P413" s="239"/>
      <c r="Q413" s="239"/>
      <c r="R413" s="239"/>
      <c r="S413" s="239"/>
      <c r="T413" s="240"/>
      <c r="U413" s="13"/>
      <c r="V413" s="13"/>
      <c r="W413" s="13"/>
      <c r="X413" s="13"/>
      <c r="Y413" s="13"/>
      <c r="Z413" s="13"/>
      <c r="AA413" s="13"/>
      <c r="AB413" s="13"/>
      <c r="AC413" s="13"/>
      <c r="AD413" s="13"/>
      <c r="AE413" s="13"/>
      <c r="AT413" s="241" t="s">
        <v>172</v>
      </c>
      <c r="AU413" s="241" t="s">
        <v>78</v>
      </c>
      <c r="AV413" s="13" t="s">
        <v>80</v>
      </c>
      <c r="AW413" s="13" t="s">
        <v>33</v>
      </c>
      <c r="AX413" s="13" t="s">
        <v>78</v>
      </c>
      <c r="AY413" s="241" t="s">
        <v>142</v>
      </c>
    </row>
    <row r="414" spans="1:65" s="2" customFormat="1" ht="14.4" customHeight="1">
      <c r="A414" s="38"/>
      <c r="B414" s="39"/>
      <c r="C414" s="212" t="s">
        <v>1248</v>
      </c>
      <c r="D414" s="212" t="s">
        <v>144</v>
      </c>
      <c r="E414" s="213" t="s">
        <v>507</v>
      </c>
      <c r="F414" s="214" t="s">
        <v>508</v>
      </c>
      <c r="G414" s="215" t="s">
        <v>147</v>
      </c>
      <c r="H414" s="216">
        <v>60</v>
      </c>
      <c r="I414" s="217"/>
      <c r="J414" s="218">
        <f>ROUND(I414*H414,2)</f>
        <v>0</v>
      </c>
      <c r="K414" s="214" t="s">
        <v>148</v>
      </c>
      <c r="L414" s="44"/>
      <c r="M414" s="219" t="s">
        <v>19</v>
      </c>
      <c r="N414" s="220" t="s">
        <v>42</v>
      </c>
      <c r="O414" s="84"/>
      <c r="P414" s="221">
        <f>O414*H414</f>
        <v>0</v>
      </c>
      <c r="Q414" s="221">
        <v>0.46</v>
      </c>
      <c r="R414" s="221">
        <f>Q414*H414</f>
        <v>27.6</v>
      </c>
      <c r="S414" s="221">
        <v>0</v>
      </c>
      <c r="T414" s="222">
        <f>S414*H414</f>
        <v>0</v>
      </c>
      <c r="U414" s="38"/>
      <c r="V414" s="38"/>
      <c r="W414" s="38"/>
      <c r="X414" s="38"/>
      <c r="Y414" s="38"/>
      <c r="Z414" s="38"/>
      <c r="AA414" s="38"/>
      <c r="AB414" s="38"/>
      <c r="AC414" s="38"/>
      <c r="AD414" s="38"/>
      <c r="AE414" s="38"/>
      <c r="AR414" s="223" t="s">
        <v>149</v>
      </c>
      <c r="AT414" s="223" t="s">
        <v>144</v>
      </c>
      <c r="AU414" s="223" t="s">
        <v>78</v>
      </c>
      <c r="AY414" s="17" t="s">
        <v>142</v>
      </c>
      <c r="BE414" s="224">
        <f>IF(N414="základní",J414,0)</f>
        <v>0</v>
      </c>
      <c r="BF414" s="224">
        <f>IF(N414="snížená",J414,0)</f>
        <v>0</v>
      </c>
      <c r="BG414" s="224">
        <f>IF(N414="zákl. přenesená",J414,0)</f>
        <v>0</v>
      </c>
      <c r="BH414" s="224">
        <f>IF(N414="sníž. přenesená",J414,0)</f>
        <v>0</v>
      </c>
      <c r="BI414" s="224">
        <f>IF(N414="nulová",J414,0)</f>
        <v>0</v>
      </c>
      <c r="BJ414" s="17" t="s">
        <v>78</v>
      </c>
      <c r="BK414" s="224">
        <f>ROUND(I414*H414,2)</f>
        <v>0</v>
      </c>
      <c r="BL414" s="17" t="s">
        <v>149</v>
      </c>
      <c r="BM414" s="223" t="s">
        <v>1249</v>
      </c>
    </row>
    <row r="415" spans="1:47" s="2" customFormat="1" ht="12">
      <c r="A415" s="38"/>
      <c r="B415" s="39"/>
      <c r="C415" s="40"/>
      <c r="D415" s="225" t="s">
        <v>151</v>
      </c>
      <c r="E415" s="40"/>
      <c r="F415" s="226" t="s">
        <v>510</v>
      </c>
      <c r="G415" s="40"/>
      <c r="H415" s="40"/>
      <c r="I415" s="227"/>
      <c r="J415" s="40"/>
      <c r="K415" s="40"/>
      <c r="L415" s="44"/>
      <c r="M415" s="228"/>
      <c r="N415" s="229"/>
      <c r="O415" s="84"/>
      <c r="P415" s="84"/>
      <c r="Q415" s="84"/>
      <c r="R415" s="84"/>
      <c r="S415" s="84"/>
      <c r="T415" s="85"/>
      <c r="U415" s="38"/>
      <c r="V415" s="38"/>
      <c r="W415" s="38"/>
      <c r="X415" s="38"/>
      <c r="Y415" s="38"/>
      <c r="Z415" s="38"/>
      <c r="AA415" s="38"/>
      <c r="AB415" s="38"/>
      <c r="AC415" s="38"/>
      <c r="AD415" s="38"/>
      <c r="AE415" s="38"/>
      <c r="AT415" s="17" t="s">
        <v>151</v>
      </c>
      <c r="AU415" s="17" t="s">
        <v>78</v>
      </c>
    </row>
    <row r="416" spans="1:51" s="13" customFormat="1" ht="12">
      <c r="A416" s="13"/>
      <c r="B416" s="231"/>
      <c r="C416" s="232"/>
      <c r="D416" s="225" t="s">
        <v>172</v>
      </c>
      <c r="E416" s="233" t="s">
        <v>19</v>
      </c>
      <c r="F416" s="234" t="s">
        <v>1250</v>
      </c>
      <c r="G416" s="232"/>
      <c r="H416" s="235">
        <v>60</v>
      </c>
      <c r="I416" s="236"/>
      <c r="J416" s="232"/>
      <c r="K416" s="232"/>
      <c r="L416" s="237"/>
      <c r="M416" s="238"/>
      <c r="N416" s="239"/>
      <c r="O416" s="239"/>
      <c r="P416" s="239"/>
      <c r="Q416" s="239"/>
      <c r="R416" s="239"/>
      <c r="S416" s="239"/>
      <c r="T416" s="240"/>
      <c r="U416" s="13"/>
      <c r="V416" s="13"/>
      <c r="W416" s="13"/>
      <c r="X416" s="13"/>
      <c r="Y416" s="13"/>
      <c r="Z416" s="13"/>
      <c r="AA416" s="13"/>
      <c r="AB416" s="13"/>
      <c r="AC416" s="13"/>
      <c r="AD416" s="13"/>
      <c r="AE416" s="13"/>
      <c r="AT416" s="241" t="s">
        <v>172</v>
      </c>
      <c r="AU416" s="241" t="s">
        <v>78</v>
      </c>
      <c r="AV416" s="13" t="s">
        <v>80</v>
      </c>
      <c r="AW416" s="13" t="s">
        <v>33</v>
      </c>
      <c r="AX416" s="13" t="s">
        <v>78</v>
      </c>
      <c r="AY416" s="241" t="s">
        <v>142</v>
      </c>
    </row>
    <row r="417" spans="1:63" s="12" customFormat="1" ht="25.9" customHeight="1">
      <c r="A417" s="12"/>
      <c r="B417" s="196"/>
      <c r="C417" s="197"/>
      <c r="D417" s="198" t="s">
        <v>70</v>
      </c>
      <c r="E417" s="199" t="s">
        <v>178</v>
      </c>
      <c r="F417" s="199" t="s">
        <v>1251</v>
      </c>
      <c r="G417" s="197"/>
      <c r="H417" s="197"/>
      <c r="I417" s="200"/>
      <c r="J417" s="201">
        <f>BK417</f>
        <v>0</v>
      </c>
      <c r="K417" s="197"/>
      <c r="L417" s="202"/>
      <c r="M417" s="203"/>
      <c r="N417" s="204"/>
      <c r="O417" s="204"/>
      <c r="P417" s="205">
        <f>SUM(P418:P419)</f>
        <v>0</v>
      </c>
      <c r="Q417" s="204"/>
      <c r="R417" s="205">
        <f>SUM(R418:R419)</f>
        <v>0.16</v>
      </c>
      <c r="S417" s="204"/>
      <c r="T417" s="206">
        <f>SUM(T418:T419)</f>
        <v>0</v>
      </c>
      <c r="U417" s="12"/>
      <c r="V417" s="12"/>
      <c r="W417" s="12"/>
      <c r="X417" s="12"/>
      <c r="Y417" s="12"/>
      <c r="Z417" s="12"/>
      <c r="AA417" s="12"/>
      <c r="AB417" s="12"/>
      <c r="AC417" s="12"/>
      <c r="AD417" s="12"/>
      <c r="AE417" s="12"/>
      <c r="AR417" s="207" t="s">
        <v>78</v>
      </c>
      <c r="AT417" s="208" t="s">
        <v>70</v>
      </c>
      <c r="AU417" s="208" t="s">
        <v>71</v>
      </c>
      <c r="AY417" s="207" t="s">
        <v>142</v>
      </c>
      <c r="BK417" s="209">
        <f>SUM(BK418:BK419)</f>
        <v>0</v>
      </c>
    </row>
    <row r="418" spans="1:65" s="2" customFormat="1" ht="24.15" customHeight="1">
      <c r="A418" s="38"/>
      <c r="B418" s="39"/>
      <c r="C418" s="253" t="s">
        <v>1252</v>
      </c>
      <c r="D418" s="253" t="s">
        <v>275</v>
      </c>
      <c r="E418" s="254" t="s">
        <v>1253</v>
      </c>
      <c r="F418" s="255" t="s">
        <v>1254</v>
      </c>
      <c r="G418" s="256" t="s">
        <v>157</v>
      </c>
      <c r="H418" s="257">
        <v>2</v>
      </c>
      <c r="I418" s="258"/>
      <c r="J418" s="259">
        <f>ROUND(I418*H418,2)</f>
        <v>0</v>
      </c>
      <c r="K418" s="255" t="s">
        <v>19</v>
      </c>
      <c r="L418" s="260"/>
      <c r="M418" s="261" t="s">
        <v>19</v>
      </c>
      <c r="N418" s="262" t="s">
        <v>42</v>
      </c>
      <c r="O418" s="84"/>
      <c r="P418" s="221">
        <f>O418*H418</f>
        <v>0</v>
      </c>
      <c r="Q418" s="221">
        <v>0.08</v>
      </c>
      <c r="R418" s="221">
        <f>Q418*H418</f>
        <v>0.16</v>
      </c>
      <c r="S418" s="221">
        <v>0</v>
      </c>
      <c r="T418" s="222">
        <f>S418*H418</f>
        <v>0</v>
      </c>
      <c r="U418" s="38"/>
      <c r="V418" s="38"/>
      <c r="W418" s="38"/>
      <c r="X418" s="38"/>
      <c r="Y418" s="38"/>
      <c r="Z418" s="38"/>
      <c r="AA418" s="38"/>
      <c r="AB418" s="38"/>
      <c r="AC418" s="38"/>
      <c r="AD418" s="38"/>
      <c r="AE418" s="38"/>
      <c r="AR418" s="223" t="s">
        <v>201</v>
      </c>
      <c r="AT418" s="223" t="s">
        <v>275</v>
      </c>
      <c r="AU418" s="223" t="s">
        <v>78</v>
      </c>
      <c r="AY418" s="17" t="s">
        <v>142</v>
      </c>
      <c r="BE418" s="224">
        <f>IF(N418="základní",J418,0)</f>
        <v>0</v>
      </c>
      <c r="BF418" s="224">
        <f>IF(N418="snížená",J418,0)</f>
        <v>0</v>
      </c>
      <c r="BG418" s="224">
        <f>IF(N418="zákl. přenesená",J418,0)</f>
        <v>0</v>
      </c>
      <c r="BH418" s="224">
        <f>IF(N418="sníž. přenesená",J418,0)</f>
        <v>0</v>
      </c>
      <c r="BI418" s="224">
        <f>IF(N418="nulová",J418,0)</f>
        <v>0</v>
      </c>
      <c r="BJ418" s="17" t="s">
        <v>78</v>
      </c>
      <c r="BK418" s="224">
        <f>ROUND(I418*H418,2)</f>
        <v>0</v>
      </c>
      <c r="BL418" s="17" t="s">
        <v>149</v>
      </c>
      <c r="BM418" s="223" t="s">
        <v>1255</v>
      </c>
    </row>
    <row r="419" spans="1:47" s="2" customFormat="1" ht="12">
      <c r="A419" s="38"/>
      <c r="B419" s="39"/>
      <c r="C419" s="40"/>
      <c r="D419" s="225" t="s">
        <v>151</v>
      </c>
      <c r="E419" s="40"/>
      <c r="F419" s="226" t="s">
        <v>1254</v>
      </c>
      <c r="G419" s="40"/>
      <c r="H419" s="40"/>
      <c r="I419" s="227"/>
      <c r="J419" s="40"/>
      <c r="K419" s="40"/>
      <c r="L419" s="44"/>
      <c r="M419" s="228"/>
      <c r="N419" s="229"/>
      <c r="O419" s="84"/>
      <c r="P419" s="84"/>
      <c r="Q419" s="84"/>
      <c r="R419" s="84"/>
      <c r="S419" s="84"/>
      <c r="T419" s="85"/>
      <c r="U419" s="38"/>
      <c r="V419" s="38"/>
      <c r="W419" s="38"/>
      <c r="X419" s="38"/>
      <c r="Y419" s="38"/>
      <c r="Z419" s="38"/>
      <c r="AA419" s="38"/>
      <c r="AB419" s="38"/>
      <c r="AC419" s="38"/>
      <c r="AD419" s="38"/>
      <c r="AE419" s="38"/>
      <c r="AT419" s="17" t="s">
        <v>151</v>
      </c>
      <c r="AU419" s="17" t="s">
        <v>78</v>
      </c>
    </row>
    <row r="420" spans="1:63" s="12" customFormat="1" ht="25.9" customHeight="1">
      <c r="A420" s="12"/>
      <c r="B420" s="196"/>
      <c r="C420" s="197"/>
      <c r="D420" s="198" t="s">
        <v>70</v>
      </c>
      <c r="E420" s="199" t="s">
        <v>201</v>
      </c>
      <c r="F420" s="199" t="s">
        <v>556</v>
      </c>
      <c r="G420" s="197"/>
      <c r="H420" s="197"/>
      <c r="I420" s="200"/>
      <c r="J420" s="201">
        <f>BK420</f>
        <v>0</v>
      </c>
      <c r="K420" s="197"/>
      <c r="L420" s="202"/>
      <c r="M420" s="203"/>
      <c r="N420" s="204"/>
      <c r="O420" s="204"/>
      <c r="P420" s="205">
        <f>SUM(P421:P436)</f>
        <v>0</v>
      </c>
      <c r="Q420" s="204"/>
      <c r="R420" s="205">
        <f>SUM(R421:R436)</f>
        <v>13.9256885</v>
      </c>
      <c r="S420" s="204"/>
      <c r="T420" s="206">
        <f>SUM(T421:T436)</f>
        <v>0</v>
      </c>
      <c r="U420" s="12"/>
      <c r="V420" s="12"/>
      <c r="W420" s="12"/>
      <c r="X420" s="12"/>
      <c r="Y420" s="12"/>
      <c r="Z420" s="12"/>
      <c r="AA420" s="12"/>
      <c r="AB420" s="12"/>
      <c r="AC420" s="12"/>
      <c r="AD420" s="12"/>
      <c r="AE420" s="12"/>
      <c r="AR420" s="207" t="s">
        <v>78</v>
      </c>
      <c r="AT420" s="208" t="s">
        <v>70</v>
      </c>
      <c r="AU420" s="208" t="s">
        <v>71</v>
      </c>
      <c r="AY420" s="207" t="s">
        <v>142</v>
      </c>
      <c r="BK420" s="209">
        <f>SUM(BK421:BK436)</f>
        <v>0</v>
      </c>
    </row>
    <row r="421" spans="1:65" s="2" customFormat="1" ht="24.15" customHeight="1">
      <c r="A421" s="38"/>
      <c r="B421" s="39"/>
      <c r="C421" s="212" t="s">
        <v>1256</v>
      </c>
      <c r="D421" s="212" t="s">
        <v>144</v>
      </c>
      <c r="E421" s="213" t="s">
        <v>1257</v>
      </c>
      <c r="F421" s="214" t="s">
        <v>1258</v>
      </c>
      <c r="G421" s="215" t="s">
        <v>157</v>
      </c>
      <c r="H421" s="216">
        <v>1</v>
      </c>
      <c r="I421" s="217"/>
      <c r="J421" s="218">
        <f>ROUND(I421*H421,2)</f>
        <v>0</v>
      </c>
      <c r="K421" s="214" t="s">
        <v>148</v>
      </c>
      <c r="L421" s="44"/>
      <c r="M421" s="219" t="s">
        <v>19</v>
      </c>
      <c r="N421" s="220" t="s">
        <v>42</v>
      </c>
      <c r="O421" s="84"/>
      <c r="P421" s="221">
        <f>O421*H421</f>
        <v>0</v>
      </c>
      <c r="Q421" s="221">
        <v>0</v>
      </c>
      <c r="R421" s="221">
        <f>Q421*H421</f>
        <v>0</v>
      </c>
      <c r="S421" s="221">
        <v>0</v>
      </c>
      <c r="T421" s="222">
        <f>S421*H421</f>
        <v>0</v>
      </c>
      <c r="U421" s="38"/>
      <c r="V421" s="38"/>
      <c r="W421" s="38"/>
      <c r="X421" s="38"/>
      <c r="Y421" s="38"/>
      <c r="Z421" s="38"/>
      <c r="AA421" s="38"/>
      <c r="AB421" s="38"/>
      <c r="AC421" s="38"/>
      <c r="AD421" s="38"/>
      <c r="AE421" s="38"/>
      <c r="AR421" s="223" t="s">
        <v>149</v>
      </c>
      <c r="AT421" s="223" t="s">
        <v>144</v>
      </c>
      <c r="AU421" s="223" t="s">
        <v>78</v>
      </c>
      <c r="AY421" s="17" t="s">
        <v>142</v>
      </c>
      <c r="BE421" s="224">
        <f>IF(N421="základní",J421,0)</f>
        <v>0</v>
      </c>
      <c r="BF421" s="224">
        <f>IF(N421="snížená",J421,0)</f>
        <v>0</v>
      </c>
      <c r="BG421" s="224">
        <f>IF(N421="zákl. přenesená",J421,0)</f>
        <v>0</v>
      </c>
      <c r="BH421" s="224">
        <f>IF(N421="sníž. přenesená",J421,0)</f>
        <v>0</v>
      </c>
      <c r="BI421" s="224">
        <f>IF(N421="nulová",J421,0)</f>
        <v>0</v>
      </c>
      <c r="BJ421" s="17" t="s">
        <v>78</v>
      </c>
      <c r="BK421" s="224">
        <f>ROUND(I421*H421,2)</f>
        <v>0</v>
      </c>
      <c r="BL421" s="17" t="s">
        <v>149</v>
      </c>
      <c r="BM421" s="223" t="s">
        <v>1259</v>
      </c>
    </row>
    <row r="422" spans="1:47" s="2" customFormat="1" ht="12">
      <c r="A422" s="38"/>
      <c r="B422" s="39"/>
      <c r="C422" s="40"/>
      <c r="D422" s="225" t="s">
        <v>151</v>
      </c>
      <c r="E422" s="40"/>
      <c r="F422" s="226" t="s">
        <v>1260</v>
      </c>
      <c r="G422" s="40"/>
      <c r="H422" s="40"/>
      <c r="I422" s="227"/>
      <c r="J422" s="40"/>
      <c r="K422" s="40"/>
      <c r="L422" s="44"/>
      <c r="M422" s="228"/>
      <c r="N422" s="229"/>
      <c r="O422" s="84"/>
      <c r="P422" s="84"/>
      <c r="Q422" s="84"/>
      <c r="R422" s="84"/>
      <c r="S422" s="84"/>
      <c r="T422" s="85"/>
      <c r="U422" s="38"/>
      <c r="V422" s="38"/>
      <c r="W422" s="38"/>
      <c r="X422" s="38"/>
      <c r="Y422" s="38"/>
      <c r="Z422" s="38"/>
      <c r="AA422" s="38"/>
      <c r="AB422" s="38"/>
      <c r="AC422" s="38"/>
      <c r="AD422" s="38"/>
      <c r="AE422" s="38"/>
      <c r="AT422" s="17" t="s">
        <v>151</v>
      </c>
      <c r="AU422" s="17" t="s">
        <v>78</v>
      </c>
    </row>
    <row r="423" spans="1:47" s="2" customFormat="1" ht="12">
      <c r="A423" s="38"/>
      <c r="B423" s="39"/>
      <c r="C423" s="40"/>
      <c r="D423" s="225" t="s">
        <v>153</v>
      </c>
      <c r="E423" s="40"/>
      <c r="F423" s="230" t="s">
        <v>1261</v>
      </c>
      <c r="G423" s="40"/>
      <c r="H423" s="40"/>
      <c r="I423" s="227"/>
      <c r="J423" s="40"/>
      <c r="K423" s="40"/>
      <c r="L423" s="44"/>
      <c r="M423" s="228"/>
      <c r="N423" s="229"/>
      <c r="O423" s="84"/>
      <c r="P423" s="84"/>
      <c r="Q423" s="84"/>
      <c r="R423" s="84"/>
      <c r="S423" s="84"/>
      <c r="T423" s="85"/>
      <c r="U423" s="38"/>
      <c r="V423" s="38"/>
      <c r="W423" s="38"/>
      <c r="X423" s="38"/>
      <c r="Y423" s="38"/>
      <c r="Z423" s="38"/>
      <c r="AA423" s="38"/>
      <c r="AB423" s="38"/>
      <c r="AC423" s="38"/>
      <c r="AD423" s="38"/>
      <c r="AE423" s="38"/>
      <c r="AT423" s="17" t="s">
        <v>153</v>
      </c>
      <c r="AU423" s="17" t="s">
        <v>78</v>
      </c>
    </row>
    <row r="424" spans="1:65" s="2" customFormat="1" ht="24.15" customHeight="1">
      <c r="A424" s="38"/>
      <c r="B424" s="39"/>
      <c r="C424" s="212" t="s">
        <v>1262</v>
      </c>
      <c r="D424" s="212" t="s">
        <v>144</v>
      </c>
      <c r="E424" s="213" t="s">
        <v>1263</v>
      </c>
      <c r="F424" s="214" t="s">
        <v>1264</v>
      </c>
      <c r="G424" s="215" t="s">
        <v>471</v>
      </c>
      <c r="H424" s="216">
        <v>7.5</v>
      </c>
      <c r="I424" s="217"/>
      <c r="J424" s="218">
        <f>ROUND(I424*H424,2)</f>
        <v>0</v>
      </c>
      <c r="K424" s="214" t="s">
        <v>148</v>
      </c>
      <c r="L424" s="44"/>
      <c r="M424" s="219" t="s">
        <v>19</v>
      </c>
      <c r="N424" s="220" t="s">
        <v>42</v>
      </c>
      <c r="O424" s="84"/>
      <c r="P424" s="221">
        <f>O424*H424</f>
        <v>0</v>
      </c>
      <c r="Q424" s="221">
        <v>1.98E-05</v>
      </c>
      <c r="R424" s="221">
        <f>Q424*H424</f>
        <v>0.0001485</v>
      </c>
      <c r="S424" s="221">
        <v>0</v>
      </c>
      <c r="T424" s="222">
        <f>S424*H424</f>
        <v>0</v>
      </c>
      <c r="U424" s="38"/>
      <c r="V424" s="38"/>
      <c r="W424" s="38"/>
      <c r="X424" s="38"/>
      <c r="Y424" s="38"/>
      <c r="Z424" s="38"/>
      <c r="AA424" s="38"/>
      <c r="AB424" s="38"/>
      <c r="AC424" s="38"/>
      <c r="AD424" s="38"/>
      <c r="AE424" s="38"/>
      <c r="AR424" s="223" t="s">
        <v>149</v>
      </c>
      <c r="AT424" s="223" t="s">
        <v>144</v>
      </c>
      <c r="AU424" s="223" t="s">
        <v>78</v>
      </c>
      <c r="AY424" s="17" t="s">
        <v>142</v>
      </c>
      <c r="BE424" s="224">
        <f>IF(N424="základní",J424,0)</f>
        <v>0</v>
      </c>
      <c r="BF424" s="224">
        <f>IF(N424="snížená",J424,0)</f>
        <v>0</v>
      </c>
      <c r="BG424" s="224">
        <f>IF(N424="zákl. přenesená",J424,0)</f>
        <v>0</v>
      </c>
      <c r="BH424" s="224">
        <f>IF(N424="sníž. přenesená",J424,0)</f>
        <v>0</v>
      </c>
      <c r="BI424" s="224">
        <f>IF(N424="nulová",J424,0)</f>
        <v>0</v>
      </c>
      <c r="BJ424" s="17" t="s">
        <v>78</v>
      </c>
      <c r="BK424" s="224">
        <f>ROUND(I424*H424,2)</f>
        <v>0</v>
      </c>
      <c r="BL424" s="17" t="s">
        <v>149</v>
      </c>
      <c r="BM424" s="223" t="s">
        <v>1265</v>
      </c>
    </row>
    <row r="425" spans="1:47" s="2" customFormat="1" ht="12">
      <c r="A425" s="38"/>
      <c r="B425" s="39"/>
      <c r="C425" s="40"/>
      <c r="D425" s="225" t="s">
        <v>151</v>
      </c>
      <c r="E425" s="40"/>
      <c r="F425" s="226" t="s">
        <v>1266</v>
      </c>
      <c r="G425" s="40"/>
      <c r="H425" s="40"/>
      <c r="I425" s="227"/>
      <c r="J425" s="40"/>
      <c r="K425" s="40"/>
      <c r="L425" s="44"/>
      <c r="M425" s="228"/>
      <c r="N425" s="229"/>
      <c r="O425" s="84"/>
      <c r="P425" s="84"/>
      <c r="Q425" s="84"/>
      <c r="R425" s="84"/>
      <c r="S425" s="84"/>
      <c r="T425" s="85"/>
      <c r="U425" s="38"/>
      <c r="V425" s="38"/>
      <c r="W425" s="38"/>
      <c r="X425" s="38"/>
      <c r="Y425" s="38"/>
      <c r="Z425" s="38"/>
      <c r="AA425" s="38"/>
      <c r="AB425" s="38"/>
      <c r="AC425" s="38"/>
      <c r="AD425" s="38"/>
      <c r="AE425" s="38"/>
      <c r="AT425" s="17" t="s">
        <v>151</v>
      </c>
      <c r="AU425" s="17" t="s">
        <v>78</v>
      </c>
    </row>
    <row r="426" spans="1:65" s="2" customFormat="1" ht="14.4" customHeight="1">
      <c r="A426" s="38"/>
      <c r="B426" s="39"/>
      <c r="C426" s="253" t="s">
        <v>1267</v>
      </c>
      <c r="D426" s="253" t="s">
        <v>275</v>
      </c>
      <c r="E426" s="254" t="s">
        <v>1268</v>
      </c>
      <c r="F426" s="255" t="s">
        <v>1269</v>
      </c>
      <c r="G426" s="256" t="s">
        <v>471</v>
      </c>
      <c r="H426" s="257">
        <v>7.5</v>
      </c>
      <c r="I426" s="258"/>
      <c r="J426" s="259">
        <f>ROUND(I426*H426,2)</f>
        <v>0</v>
      </c>
      <c r="K426" s="255" t="s">
        <v>148</v>
      </c>
      <c r="L426" s="260"/>
      <c r="M426" s="261" t="s">
        <v>19</v>
      </c>
      <c r="N426" s="262" t="s">
        <v>42</v>
      </c>
      <c r="O426" s="84"/>
      <c r="P426" s="221">
        <f>O426*H426</f>
        <v>0</v>
      </c>
      <c r="Q426" s="221">
        <v>1.384</v>
      </c>
      <c r="R426" s="221">
        <f>Q426*H426</f>
        <v>10.379999999999999</v>
      </c>
      <c r="S426" s="221">
        <v>0</v>
      </c>
      <c r="T426" s="222">
        <f>S426*H426</f>
        <v>0</v>
      </c>
      <c r="U426" s="38"/>
      <c r="V426" s="38"/>
      <c r="W426" s="38"/>
      <c r="X426" s="38"/>
      <c r="Y426" s="38"/>
      <c r="Z426" s="38"/>
      <c r="AA426" s="38"/>
      <c r="AB426" s="38"/>
      <c r="AC426" s="38"/>
      <c r="AD426" s="38"/>
      <c r="AE426" s="38"/>
      <c r="AR426" s="223" t="s">
        <v>201</v>
      </c>
      <c r="AT426" s="223" t="s">
        <v>275</v>
      </c>
      <c r="AU426" s="223" t="s">
        <v>78</v>
      </c>
      <c r="AY426" s="17" t="s">
        <v>142</v>
      </c>
      <c r="BE426" s="224">
        <f>IF(N426="základní",J426,0)</f>
        <v>0</v>
      </c>
      <c r="BF426" s="224">
        <f>IF(N426="snížená",J426,0)</f>
        <v>0</v>
      </c>
      <c r="BG426" s="224">
        <f>IF(N426="zákl. přenesená",J426,0)</f>
        <v>0</v>
      </c>
      <c r="BH426" s="224">
        <f>IF(N426="sníž. přenesená",J426,0)</f>
        <v>0</v>
      </c>
      <c r="BI426" s="224">
        <f>IF(N426="nulová",J426,0)</f>
        <v>0</v>
      </c>
      <c r="BJ426" s="17" t="s">
        <v>78</v>
      </c>
      <c r="BK426" s="224">
        <f>ROUND(I426*H426,2)</f>
        <v>0</v>
      </c>
      <c r="BL426" s="17" t="s">
        <v>149</v>
      </c>
      <c r="BM426" s="223" t="s">
        <v>1270</v>
      </c>
    </row>
    <row r="427" spans="1:47" s="2" customFormat="1" ht="12">
      <c r="A427" s="38"/>
      <c r="B427" s="39"/>
      <c r="C427" s="40"/>
      <c r="D427" s="225" t="s">
        <v>151</v>
      </c>
      <c r="E427" s="40"/>
      <c r="F427" s="226" t="s">
        <v>1269</v>
      </c>
      <c r="G427" s="40"/>
      <c r="H427" s="40"/>
      <c r="I427" s="227"/>
      <c r="J427" s="40"/>
      <c r="K427" s="40"/>
      <c r="L427" s="44"/>
      <c r="M427" s="228"/>
      <c r="N427" s="229"/>
      <c r="O427" s="84"/>
      <c r="P427" s="84"/>
      <c r="Q427" s="84"/>
      <c r="R427" s="84"/>
      <c r="S427" s="84"/>
      <c r="T427" s="85"/>
      <c r="U427" s="38"/>
      <c r="V427" s="38"/>
      <c r="W427" s="38"/>
      <c r="X427" s="38"/>
      <c r="Y427" s="38"/>
      <c r="Z427" s="38"/>
      <c r="AA427" s="38"/>
      <c r="AB427" s="38"/>
      <c r="AC427" s="38"/>
      <c r="AD427" s="38"/>
      <c r="AE427" s="38"/>
      <c r="AT427" s="17" t="s">
        <v>151</v>
      </c>
      <c r="AU427" s="17" t="s">
        <v>78</v>
      </c>
    </row>
    <row r="428" spans="1:65" s="2" customFormat="1" ht="24.15" customHeight="1">
      <c r="A428" s="38"/>
      <c r="B428" s="39"/>
      <c r="C428" s="212" t="s">
        <v>1271</v>
      </c>
      <c r="D428" s="212" t="s">
        <v>144</v>
      </c>
      <c r="E428" s="213" t="s">
        <v>1272</v>
      </c>
      <c r="F428" s="214" t="s">
        <v>1273</v>
      </c>
      <c r="G428" s="215" t="s">
        <v>471</v>
      </c>
      <c r="H428" s="216">
        <v>185</v>
      </c>
      <c r="I428" s="217"/>
      <c r="J428" s="218">
        <f>ROUND(I428*H428,2)</f>
        <v>0</v>
      </c>
      <c r="K428" s="214" t="s">
        <v>148</v>
      </c>
      <c r="L428" s="44"/>
      <c r="M428" s="219" t="s">
        <v>19</v>
      </c>
      <c r="N428" s="220" t="s">
        <v>42</v>
      </c>
      <c r="O428" s="84"/>
      <c r="P428" s="221">
        <f>O428*H428</f>
        <v>0</v>
      </c>
      <c r="Q428" s="221">
        <v>0</v>
      </c>
      <c r="R428" s="221">
        <f>Q428*H428</f>
        <v>0</v>
      </c>
      <c r="S428" s="221">
        <v>0</v>
      </c>
      <c r="T428" s="222">
        <f>S428*H428</f>
        <v>0</v>
      </c>
      <c r="U428" s="38"/>
      <c r="V428" s="38"/>
      <c r="W428" s="38"/>
      <c r="X428" s="38"/>
      <c r="Y428" s="38"/>
      <c r="Z428" s="38"/>
      <c r="AA428" s="38"/>
      <c r="AB428" s="38"/>
      <c r="AC428" s="38"/>
      <c r="AD428" s="38"/>
      <c r="AE428" s="38"/>
      <c r="AR428" s="223" t="s">
        <v>149</v>
      </c>
      <c r="AT428" s="223" t="s">
        <v>144</v>
      </c>
      <c r="AU428" s="223" t="s">
        <v>78</v>
      </c>
      <c r="AY428" s="17" t="s">
        <v>142</v>
      </c>
      <c r="BE428" s="224">
        <f>IF(N428="základní",J428,0)</f>
        <v>0</v>
      </c>
      <c r="BF428" s="224">
        <f>IF(N428="snížená",J428,0)</f>
        <v>0</v>
      </c>
      <c r="BG428" s="224">
        <f>IF(N428="zákl. přenesená",J428,0)</f>
        <v>0</v>
      </c>
      <c r="BH428" s="224">
        <f>IF(N428="sníž. přenesená",J428,0)</f>
        <v>0</v>
      </c>
      <c r="BI428" s="224">
        <f>IF(N428="nulová",J428,0)</f>
        <v>0</v>
      </c>
      <c r="BJ428" s="17" t="s">
        <v>78</v>
      </c>
      <c r="BK428" s="224">
        <f>ROUND(I428*H428,2)</f>
        <v>0</v>
      </c>
      <c r="BL428" s="17" t="s">
        <v>149</v>
      </c>
      <c r="BM428" s="223" t="s">
        <v>1274</v>
      </c>
    </row>
    <row r="429" spans="1:47" s="2" customFormat="1" ht="12">
      <c r="A429" s="38"/>
      <c r="B429" s="39"/>
      <c r="C429" s="40"/>
      <c r="D429" s="225" t="s">
        <v>151</v>
      </c>
      <c r="E429" s="40"/>
      <c r="F429" s="226" t="s">
        <v>1275</v>
      </c>
      <c r="G429" s="40"/>
      <c r="H429" s="40"/>
      <c r="I429" s="227"/>
      <c r="J429" s="40"/>
      <c r="K429" s="40"/>
      <c r="L429" s="44"/>
      <c r="M429" s="228"/>
      <c r="N429" s="229"/>
      <c r="O429" s="84"/>
      <c r="P429" s="84"/>
      <c r="Q429" s="84"/>
      <c r="R429" s="84"/>
      <c r="S429" s="84"/>
      <c r="T429" s="85"/>
      <c r="U429" s="38"/>
      <c r="V429" s="38"/>
      <c r="W429" s="38"/>
      <c r="X429" s="38"/>
      <c r="Y429" s="38"/>
      <c r="Z429" s="38"/>
      <c r="AA429" s="38"/>
      <c r="AB429" s="38"/>
      <c r="AC429" s="38"/>
      <c r="AD429" s="38"/>
      <c r="AE429" s="38"/>
      <c r="AT429" s="17" t="s">
        <v>151</v>
      </c>
      <c r="AU429" s="17" t="s">
        <v>78</v>
      </c>
    </row>
    <row r="430" spans="1:47" s="2" customFormat="1" ht="12">
      <c r="A430" s="38"/>
      <c r="B430" s="39"/>
      <c r="C430" s="40"/>
      <c r="D430" s="225" t="s">
        <v>153</v>
      </c>
      <c r="E430" s="40"/>
      <c r="F430" s="230" t="s">
        <v>562</v>
      </c>
      <c r="G430" s="40"/>
      <c r="H430" s="40"/>
      <c r="I430" s="227"/>
      <c r="J430" s="40"/>
      <c r="K430" s="40"/>
      <c r="L430" s="44"/>
      <c r="M430" s="228"/>
      <c r="N430" s="229"/>
      <c r="O430" s="84"/>
      <c r="P430" s="84"/>
      <c r="Q430" s="84"/>
      <c r="R430" s="84"/>
      <c r="S430" s="84"/>
      <c r="T430" s="85"/>
      <c r="U430" s="38"/>
      <c r="V430" s="38"/>
      <c r="W430" s="38"/>
      <c r="X430" s="38"/>
      <c r="Y430" s="38"/>
      <c r="Z430" s="38"/>
      <c r="AA430" s="38"/>
      <c r="AB430" s="38"/>
      <c r="AC430" s="38"/>
      <c r="AD430" s="38"/>
      <c r="AE430" s="38"/>
      <c r="AT430" s="17" t="s">
        <v>153</v>
      </c>
      <c r="AU430" s="17" t="s">
        <v>78</v>
      </c>
    </row>
    <row r="431" spans="1:65" s="2" customFormat="1" ht="24.15" customHeight="1">
      <c r="A431" s="38"/>
      <c r="B431" s="39"/>
      <c r="C431" s="212" t="s">
        <v>1276</v>
      </c>
      <c r="D431" s="212" t="s">
        <v>144</v>
      </c>
      <c r="E431" s="213" t="s">
        <v>1277</v>
      </c>
      <c r="F431" s="214" t="s">
        <v>1278</v>
      </c>
      <c r="G431" s="215" t="s">
        <v>157</v>
      </c>
      <c r="H431" s="216">
        <v>2</v>
      </c>
      <c r="I431" s="217"/>
      <c r="J431" s="218">
        <f>ROUND(I431*H431,2)</f>
        <v>0</v>
      </c>
      <c r="K431" s="214" t="s">
        <v>148</v>
      </c>
      <c r="L431" s="44"/>
      <c r="M431" s="219" t="s">
        <v>19</v>
      </c>
      <c r="N431" s="220" t="s">
        <v>42</v>
      </c>
      <c r="O431" s="84"/>
      <c r="P431" s="221">
        <f>O431*H431</f>
        <v>0</v>
      </c>
      <c r="Q431" s="221">
        <v>1.51471</v>
      </c>
      <c r="R431" s="221">
        <f>Q431*H431</f>
        <v>3.02942</v>
      </c>
      <c r="S431" s="221">
        <v>0</v>
      </c>
      <c r="T431" s="222">
        <f>S431*H431</f>
        <v>0</v>
      </c>
      <c r="U431" s="38"/>
      <c r="V431" s="38"/>
      <c r="W431" s="38"/>
      <c r="X431" s="38"/>
      <c r="Y431" s="38"/>
      <c r="Z431" s="38"/>
      <c r="AA431" s="38"/>
      <c r="AB431" s="38"/>
      <c r="AC431" s="38"/>
      <c r="AD431" s="38"/>
      <c r="AE431" s="38"/>
      <c r="AR431" s="223" t="s">
        <v>149</v>
      </c>
      <c r="AT431" s="223" t="s">
        <v>144</v>
      </c>
      <c r="AU431" s="223" t="s">
        <v>78</v>
      </c>
      <c r="AY431" s="17" t="s">
        <v>142</v>
      </c>
      <c r="BE431" s="224">
        <f>IF(N431="základní",J431,0)</f>
        <v>0</v>
      </c>
      <c r="BF431" s="224">
        <f>IF(N431="snížená",J431,0)</f>
        <v>0</v>
      </c>
      <c r="BG431" s="224">
        <f>IF(N431="zákl. přenesená",J431,0)</f>
        <v>0</v>
      </c>
      <c r="BH431" s="224">
        <f>IF(N431="sníž. přenesená",J431,0)</f>
        <v>0</v>
      </c>
      <c r="BI431" s="224">
        <f>IF(N431="nulová",J431,0)</f>
        <v>0</v>
      </c>
      <c r="BJ431" s="17" t="s">
        <v>78</v>
      </c>
      <c r="BK431" s="224">
        <f>ROUND(I431*H431,2)</f>
        <v>0</v>
      </c>
      <c r="BL431" s="17" t="s">
        <v>149</v>
      </c>
      <c r="BM431" s="223" t="s">
        <v>1279</v>
      </c>
    </row>
    <row r="432" spans="1:47" s="2" customFormat="1" ht="12">
      <c r="A432" s="38"/>
      <c r="B432" s="39"/>
      <c r="C432" s="40"/>
      <c r="D432" s="225" t="s">
        <v>151</v>
      </c>
      <c r="E432" s="40"/>
      <c r="F432" s="226" t="s">
        <v>1280</v>
      </c>
      <c r="G432" s="40"/>
      <c r="H432" s="40"/>
      <c r="I432" s="227"/>
      <c r="J432" s="40"/>
      <c r="K432" s="40"/>
      <c r="L432" s="44"/>
      <c r="M432" s="228"/>
      <c r="N432" s="229"/>
      <c r="O432" s="84"/>
      <c r="P432" s="84"/>
      <c r="Q432" s="84"/>
      <c r="R432" s="84"/>
      <c r="S432" s="84"/>
      <c r="T432" s="85"/>
      <c r="U432" s="38"/>
      <c r="V432" s="38"/>
      <c r="W432" s="38"/>
      <c r="X432" s="38"/>
      <c r="Y432" s="38"/>
      <c r="Z432" s="38"/>
      <c r="AA432" s="38"/>
      <c r="AB432" s="38"/>
      <c r="AC432" s="38"/>
      <c r="AD432" s="38"/>
      <c r="AE432" s="38"/>
      <c r="AT432" s="17" t="s">
        <v>151</v>
      </c>
      <c r="AU432" s="17" t="s">
        <v>78</v>
      </c>
    </row>
    <row r="433" spans="1:65" s="2" customFormat="1" ht="14.4" customHeight="1">
      <c r="A433" s="38"/>
      <c r="B433" s="39"/>
      <c r="C433" s="212" t="s">
        <v>1281</v>
      </c>
      <c r="D433" s="212" t="s">
        <v>144</v>
      </c>
      <c r="E433" s="213" t="s">
        <v>1282</v>
      </c>
      <c r="F433" s="214" t="s">
        <v>1283</v>
      </c>
      <c r="G433" s="215" t="s">
        <v>157</v>
      </c>
      <c r="H433" s="216">
        <v>2</v>
      </c>
      <c r="I433" s="217"/>
      <c r="J433" s="218">
        <f>ROUND(I433*H433,2)</f>
        <v>0</v>
      </c>
      <c r="K433" s="214" t="s">
        <v>148</v>
      </c>
      <c r="L433" s="44"/>
      <c r="M433" s="219" t="s">
        <v>19</v>
      </c>
      <c r="N433" s="220" t="s">
        <v>42</v>
      </c>
      <c r="O433" s="84"/>
      <c r="P433" s="221">
        <f>O433*H433</f>
        <v>0</v>
      </c>
      <c r="Q433" s="221">
        <v>0.21006</v>
      </c>
      <c r="R433" s="221">
        <f>Q433*H433</f>
        <v>0.42012</v>
      </c>
      <c r="S433" s="221">
        <v>0</v>
      </c>
      <c r="T433" s="222">
        <f>S433*H433</f>
        <v>0</v>
      </c>
      <c r="U433" s="38"/>
      <c r="V433" s="38"/>
      <c r="W433" s="38"/>
      <c r="X433" s="38"/>
      <c r="Y433" s="38"/>
      <c r="Z433" s="38"/>
      <c r="AA433" s="38"/>
      <c r="AB433" s="38"/>
      <c r="AC433" s="38"/>
      <c r="AD433" s="38"/>
      <c r="AE433" s="38"/>
      <c r="AR433" s="223" t="s">
        <v>149</v>
      </c>
      <c r="AT433" s="223" t="s">
        <v>144</v>
      </c>
      <c r="AU433" s="223" t="s">
        <v>78</v>
      </c>
      <c r="AY433" s="17" t="s">
        <v>142</v>
      </c>
      <c r="BE433" s="224">
        <f>IF(N433="základní",J433,0)</f>
        <v>0</v>
      </c>
      <c r="BF433" s="224">
        <f>IF(N433="snížená",J433,0)</f>
        <v>0</v>
      </c>
      <c r="BG433" s="224">
        <f>IF(N433="zákl. přenesená",J433,0)</f>
        <v>0</v>
      </c>
      <c r="BH433" s="224">
        <f>IF(N433="sníž. přenesená",J433,0)</f>
        <v>0</v>
      </c>
      <c r="BI433" s="224">
        <f>IF(N433="nulová",J433,0)</f>
        <v>0</v>
      </c>
      <c r="BJ433" s="17" t="s">
        <v>78</v>
      </c>
      <c r="BK433" s="224">
        <f>ROUND(I433*H433,2)</f>
        <v>0</v>
      </c>
      <c r="BL433" s="17" t="s">
        <v>149</v>
      </c>
      <c r="BM433" s="223" t="s">
        <v>1284</v>
      </c>
    </row>
    <row r="434" spans="1:47" s="2" customFormat="1" ht="12">
      <c r="A434" s="38"/>
      <c r="B434" s="39"/>
      <c r="C434" s="40"/>
      <c r="D434" s="225" t="s">
        <v>151</v>
      </c>
      <c r="E434" s="40"/>
      <c r="F434" s="226" t="s">
        <v>1285</v>
      </c>
      <c r="G434" s="40"/>
      <c r="H434" s="40"/>
      <c r="I434" s="227"/>
      <c r="J434" s="40"/>
      <c r="K434" s="40"/>
      <c r="L434" s="44"/>
      <c r="M434" s="228"/>
      <c r="N434" s="229"/>
      <c r="O434" s="84"/>
      <c r="P434" s="84"/>
      <c r="Q434" s="84"/>
      <c r="R434" s="84"/>
      <c r="S434" s="84"/>
      <c r="T434" s="85"/>
      <c r="U434" s="38"/>
      <c r="V434" s="38"/>
      <c r="W434" s="38"/>
      <c r="X434" s="38"/>
      <c r="Y434" s="38"/>
      <c r="Z434" s="38"/>
      <c r="AA434" s="38"/>
      <c r="AB434" s="38"/>
      <c r="AC434" s="38"/>
      <c r="AD434" s="38"/>
      <c r="AE434" s="38"/>
      <c r="AT434" s="17" t="s">
        <v>151</v>
      </c>
      <c r="AU434" s="17" t="s">
        <v>78</v>
      </c>
    </row>
    <row r="435" spans="1:65" s="2" customFormat="1" ht="14.4" customHeight="1">
      <c r="A435" s="38"/>
      <c r="B435" s="39"/>
      <c r="C435" s="253" t="s">
        <v>1286</v>
      </c>
      <c r="D435" s="253" t="s">
        <v>275</v>
      </c>
      <c r="E435" s="254" t="s">
        <v>564</v>
      </c>
      <c r="F435" s="255" t="s">
        <v>565</v>
      </c>
      <c r="G435" s="256" t="s">
        <v>471</v>
      </c>
      <c r="H435" s="257">
        <v>192</v>
      </c>
      <c r="I435" s="258"/>
      <c r="J435" s="259">
        <f>ROUND(I435*H435,2)</f>
        <v>0</v>
      </c>
      <c r="K435" s="255" t="s">
        <v>19</v>
      </c>
      <c r="L435" s="260"/>
      <c r="M435" s="261" t="s">
        <v>19</v>
      </c>
      <c r="N435" s="262" t="s">
        <v>42</v>
      </c>
      <c r="O435" s="84"/>
      <c r="P435" s="221">
        <f>O435*H435</f>
        <v>0</v>
      </c>
      <c r="Q435" s="221">
        <v>0.0005</v>
      </c>
      <c r="R435" s="221">
        <f>Q435*H435</f>
        <v>0.096</v>
      </c>
      <c r="S435" s="221">
        <v>0</v>
      </c>
      <c r="T435" s="222">
        <f>S435*H435</f>
        <v>0</v>
      </c>
      <c r="U435" s="38"/>
      <c r="V435" s="38"/>
      <c r="W435" s="38"/>
      <c r="X435" s="38"/>
      <c r="Y435" s="38"/>
      <c r="Z435" s="38"/>
      <c r="AA435" s="38"/>
      <c r="AB435" s="38"/>
      <c r="AC435" s="38"/>
      <c r="AD435" s="38"/>
      <c r="AE435" s="38"/>
      <c r="AR435" s="223" t="s">
        <v>201</v>
      </c>
      <c r="AT435" s="223" t="s">
        <v>275</v>
      </c>
      <c r="AU435" s="223" t="s">
        <v>78</v>
      </c>
      <c r="AY435" s="17" t="s">
        <v>142</v>
      </c>
      <c r="BE435" s="224">
        <f>IF(N435="základní",J435,0)</f>
        <v>0</v>
      </c>
      <c r="BF435" s="224">
        <f>IF(N435="snížená",J435,0)</f>
        <v>0</v>
      </c>
      <c r="BG435" s="224">
        <f>IF(N435="zákl. přenesená",J435,0)</f>
        <v>0</v>
      </c>
      <c r="BH435" s="224">
        <f>IF(N435="sníž. přenesená",J435,0)</f>
        <v>0</v>
      </c>
      <c r="BI435" s="224">
        <f>IF(N435="nulová",J435,0)</f>
        <v>0</v>
      </c>
      <c r="BJ435" s="17" t="s">
        <v>78</v>
      </c>
      <c r="BK435" s="224">
        <f>ROUND(I435*H435,2)</f>
        <v>0</v>
      </c>
      <c r="BL435" s="17" t="s">
        <v>149</v>
      </c>
      <c r="BM435" s="223" t="s">
        <v>1287</v>
      </c>
    </row>
    <row r="436" spans="1:47" s="2" customFormat="1" ht="12">
      <c r="A436" s="38"/>
      <c r="B436" s="39"/>
      <c r="C436" s="40"/>
      <c r="D436" s="225" t="s">
        <v>151</v>
      </c>
      <c r="E436" s="40"/>
      <c r="F436" s="226" t="s">
        <v>565</v>
      </c>
      <c r="G436" s="40"/>
      <c r="H436" s="40"/>
      <c r="I436" s="227"/>
      <c r="J436" s="40"/>
      <c r="K436" s="40"/>
      <c r="L436" s="44"/>
      <c r="M436" s="228"/>
      <c r="N436" s="229"/>
      <c r="O436" s="84"/>
      <c r="P436" s="84"/>
      <c r="Q436" s="84"/>
      <c r="R436" s="84"/>
      <c r="S436" s="84"/>
      <c r="T436" s="85"/>
      <c r="U436" s="38"/>
      <c r="V436" s="38"/>
      <c r="W436" s="38"/>
      <c r="X436" s="38"/>
      <c r="Y436" s="38"/>
      <c r="Z436" s="38"/>
      <c r="AA436" s="38"/>
      <c r="AB436" s="38"/>
      <c r="AC436" s="38"/>
      <c r="AD436" s="38"/>
      <c r="AE436" s="38"/>
      <c r="AT436" s="17" t="s">
        <v>151</v>
      </c>
      <c r="AU436" s="17" t="s">
        <v>78</v>
      </c>
    </row>
    <row r="437" spans="1:63" s="12" customFormat="1" ht="25.9" customHeight="1">
      <c r="A437" s="12"/>
      <c r="B437" s="196"/>
      <c r="C437" s="197"/>
      <c r="D437" s="198" t="s">
        <v>70</v>
      </c>
      <c r="E437" s="199" t="s">
        <v>207</v>
      </c>
      <c r="F437" s="199" t="s">
        <v>573</v>
      </c>
      <c r="G437" s="197"/>
      <c r="H437" s="197"/>
      <c r="I437" s="200"/>
      <c r="J437" s="201">
        <f>BK437</f>
        <v>0</v>
      </c>
      <c r="K437" s="197"/>
      <c r="L437" s="202"/>
      <c r="M437" s="203"/>
      <c r="N437" s="204"/>
      <c r="O437" s="204"/>
      <c r="P437" s="205">
        <f>SUM(P438:P446)</f>
        <v>0</v>
      </c>
      <c r="Q437" s="204"/>
      <c r="R437" s="205">
        <f>SUM(R438:R446)</f>
        <v>0.014834414399999999</v>
      </c>
      <c r="S437" s="204"/>
      <c r="T437" s="206">
        <f>SUM(T438:T446)</f>
        <v>21.42</v>
      </c>
      <c r="U437" s="12"/>
      <c r="V437" s="12"/>
      <c r="W437" s="12"/>
      <c r="X437" s="12"/>
      <c r="Y437" s="12"/>
      <c r="Z437" s="12"/>
      <c r="AA437" s="12"/>
      <c r="AB437" s="12"/>
      <c r="AC437" s="12"/>
      <c r="AD437" s="12"/>
      <c r="AE437" s="12"/>
      <c r="AR437" s="207" t="s">
        <v>78</v>
      </c>
      <c r="AT437" s="208" t="s">
        <v>70</v>
      </c>
      <c r="AU437" s="208" t="s">
        <v>71</v>
      </c>
      <c r="AY437" s="207" t="s">
        <v>142</v>
      </c>
      <c r="BK437" s="209">
        <f>SUM(BK438:BK446)</f>
        <v>0</v>
      </c>
    </row>
    <row r="438" spans="1:65" s="2" customFormat="1" ht="24.15" customHeight="1">
      <c r="A438" s="38"/>
      <c r="B438" s="39"/>
      <c r="C438" s="212" t="s">
        <v>1288</v>
      </c>
      <c r="D438" s="212" t="s">
        <v>144</v>
      </c>
      <c r="E438" s="213" t="s">
        <v>1289</v>
      </c>
      <c r="F438" s="214" t="s">
        <v>1290</v>
      </c>
      <c r="G438" s="215" t="s">
        <v>471</v>
      </c>
      <c r="H438" s="216">
        <v>50</v>
      </c>
      <c r="I438" s="217"/>
      <c r="J438" s="218">
        <f>ROUND(I438*H438,2)</f>
        <v>0</v>
      </c>
      <c r="K438" s="214" t="s">
        <v>148</v>
      </c>
      <c r="L438" s="44"/>
      <c r="M438" s="219" t="s">
        <v>19</v>
      </c>
      <c r="N438" s="220" t="s">
        <v>42</v>
      </c>
      <c r="O438" s="84"/>
      <c r="P438" s="221">
        <f>O438*H438</f>
        <v>0</v>
      </c>
      <c r="Q438" s="221">
        <v>0.000243</v>
      </c>
      <c r="R438" s="221">
        <f>Q438*H438</f>
        <v>0.01215</v>
      </c>
      <c r="S438" s="221">
        <v>0</v>
      </c>
      <c r="T438" s="222">
        <f>S438*H438</f>
        <v>0</v>
      </c>
      <c r="U438" s="38"/>
      <c r="V438" s="38"/>
      <c r="W438" s="38"/>
      <c r="X438" s="38"/>
      <c r="Y438" s="38"/>
      <c r="Z438" s="38"/>
      <c r="AA438" s="38"/>
      <c r="AB438" s="38"/>
      <c r="AC438" s="38"/>
      <c r="AD438" s="38"/>
      <c r="AE438" s="38"/>
      <c r="AR438" s="223" t="s">
        <v>149</v>
      </c>
      <c r="AT438" s="223" t="s">
        <v>144</v>
      </c>
      <c r="AU438" s="223" t="s">
        <v>78</v>
      </c>
      <c r="AY438" s="17" t="s">
        <v>142</v>
      </c>
      <c r="BE438" s="224">
        <f>IF(N438="základní",J438,0)</f>
        <v>0</v>
      </c>
      <c r="BF438" s="224">
        <f>IF(N438="snížená",J438,0)</f>
        <v>0</v>
      </c>
      <c r="BG438" s="224">
        <f>IF(N438="zákl. přenesená",J438,0)</f>
        <v>0</v>
      </c>
      <c r="BH438" s="224">
        <f>IF(N438="sníž. přenesená",J438,0)</f>
        <v>0</v>
      </c>
      <c r="BI438" s="224">
        <f>IF(N438="nulová",J438,0)</f>
        <v>0</v>
      </c>
      <c r="BJ438" s="17" t="s">
        <v>78</v>
      </c>
      <c r="BK438" s="224">
        <f>ROUND(I438*H438,2)</f>
        <v>0</v>
      </c>
      <c r="BL438" s="17" t="s">
        <v>149</v>
      </c>
      <c r="BM438" s="223" t="s">
        <v>1291</v>
      </c>
    </row>
    <row r="439" spans="1:47" s="2" customFormat="1" ht="12">
      <c r="A439" s="38"/>
      <c r="B439" s="39"/>
      <c r="C439" s="40"/>
      <c r="D439" s="225" t="s">
        <v>151</v>
      </c>
      <c r="E439" s="40"/>
      <c r="F439" s="226" t="s">
        <v>1292</v>
      </c>
      <c r="G439" s="40"/>
      <c r="H439" s="40"/>
      <c r="I439" s="227"/>
      <c r="J439" s="40"/>
      <c r="K439" s="40"/>
      <c r="L439" s="44"/>
      <c r="M439" s="228"/>
      <c r="N439" s="229"/>
      <c r="O439" s="84"/>
      <c r="P439" s="84"/>
      <c r="Q439" s="84"/>
      <c r="R439" s="84"/>
      <c r="S439" s="84"/>
      <c r="T439" s="85"/>
      <c r="U439" s="38"/>
      <c r="V439" s="38"/>
      <c r="W439" s="38"/>
      <c r="X439" s="38"/>
      <c r="Y439" s="38"/>
      <c r="Z439" s="38"/>
      <c r="AA439" s="38"/>
      <c r="AB439" s="38"/>
      <c r="AC439" s="38"/>
      <c r="AD439" s="38"/>
      <c r="AE439" s="38"/>
      <c r="AT439" s="17" t="s">
        <v>151</v>
      </c>
      <c r="AU439" s="17" t="s">
        <v>78</v>
      </c>
    </row>
    <row r="440" spans="1:47" s="2" customFormat="1" ht="12">
      <c r="A440" s="38"/>
      <c r="B440" s="39"/>
      <c r="C440" s="40"/>
      <c r="D440" s="225" t="s">
        <v>153</v>
      </c>
      <c r="E440" s="40"/>
      <c r="F440" s="230" t="s">
        <v>1293</v>
      </c>
      <c r="G440" s="40"/>
      <c r="H440" s="40"/>
      <c r="I440" s="227"/>
      <c r="J440" s="40"/>
      <c r="K440" s="40"/>
      <c r="L440" s="44"/>
      <c r="M440" s="228"/>
      <c r="N440" s="229"/>
      <c r="O440" s="84"/>
      <c r="P440" s="84"/>
      <c r="Q440" s="84"/>
      <c r="R440" s="84"/>
      <c r="S440" s="84"/>
      <c r="T440" s="85"/>
      <c r="U440" s="38"/>
      <c r="V440" s="38"/>
      <c r="W440" s="38"/>
      <c r="X440" s="38"/>
      <c r="Y440" s="38"/>
      <c r="Z440" s="38"/>
      <c r="AA440" s="38"/>
      <c r="AB440" s="38"/>
      <c r="AC440" s="38"/>
      <c r="AD440" s="38"/>
      <c r="AE440" s="38"/>
      <c r="AT440" s="17" t="s">
        <v>153</v>
      </c>
      <c r="AU440" s="17" t="s">
        <v>78</v>
      </c>
    </row>
    <row r="441" spans="1:65" s="2" customFormat="1" ht="24.15" customHeight="1">
      <c r="A441" s="38"/>
      <c r="B441" s="39"/>
      <c r="C441" s="212" t="s">
        <v>1294</v>
      </c>
      <c r="D441" s="212" t="s">
        <v>144</v>
      </c>
      <c r="E441" s="213" t="s">
        <v>1295</v>
      </c>
      <c r="F441" s="214" t="s">
        <v>1296</v>
      </c>
      <c r="G441" s="215" t="s">
        <v>157</v>
      </c>
      <c r="H441" s="216">
        <v>188</v>
      </c>
      <c r="I441" s="217"/>
      <c r="J441" s="218">
        <f>ROUND(I441*H441,2)</f>
        <v>0</v>
      </c>
      <c r="K441" s="214" t="s">
        <v>148</v>
      </c>
      <c r="L441" s="44"/>
      <c r="M441" s="219" t="s">
        <v>19</v>
      </c>
      <c r="N441" s="220" t="s">
        <v>42</v>
      </c>
      <c r="O441" s="84"/>
      <c r="P441" s="221">
        <f>O441*H441</f>
        <v>0</v>
      </c>
      <c r="Q441" s="221">
        <v>1.42788E-05</v>
      </c>
      <c r="R441" s="221">
        <f>Q441*H441</f>
        <v>0.0026844144</v>
      </c>
      <c r="S441" s="221">
        <v>0</v>
      </c>
      <c r="T441" s="222">
        <f>S441*H441</f>
        <v>0</v>
      </c>
      <c r="U441" s="38"/>
      <c r="V441" s="38"/>
      <c r="W441" s="38"/>
      <c r="X441" s="38"/>
      <c r="Y441" s="38"/>
      <c r="Z441" s="38"/>
      <c r="AA441" s="38"/>
      <c r="AB441" s="38"/>
      <c r="AC441" s="38"/>
      <c r="AD441" s="38"/>
      <c r="AE441" s="38"/>
      <c r="AR441" s="223" t="s">
        <v>149</v>
      </c>
      <c r="AT441" s="223" t="s">
        <v>144</v>
      </c>
      <c r="AU441" s="223" t="s">
        <v>78</v>
      </c>
      <c r="AY441" s="17" t="s">
        <v>142</v>
      </c>
      <c r="BE441" s="224">
        <f>IF(N441="základní",J441,0)</f>
        <v>0</v>
      </c>
      <c r="BF441" s="224">
        <f>IF(N441="snížená",J441,0)</f>
        <v>0</v>
      </c>
      <c r="BG441" s="224">
        <f>IF(N441="zákl. přenesená",J441,0)</f>
        <v>0</v>
      </c>
      <c r="BH441" s="224">
        <f>IF(N441="sníž. přenesená",J441,0)</f>
        <v>0</v>
      </c>
      <c r="BI441" s="224">
        <f>IF(N441="nulová",J441,0)</f>
        <v>0</v>
      </c>
      <c r="BJ441" s="17" t="s">
        <v>78</v>
      </c>
      <c r="BK441" s="224">
        <f>ROUND(I441*H441,2)</f>
        <v>0</v>
      </c>
      <c r="BL441" s="17" t="s">
        <v>149</v>
      </c>
      <c r="BM441" s="223" t="s">
        <v>1297</v>
      </c>
    </row>
    <row r="442" spans="1:47" s="2" customFormat="1" ht="12">
      <c r="A442" s="38"/>
      <c r="B442" s="39"/>
      <c r="C442" s="40"/>
      <c r="D442" s="225" t="s">
        <v>151</v>
      </c>
      <c r="E442" s="40"/>
      <c r="F442" s="226" t="s">
        <v>1298</v>
      </c>
      <c r="G442" s="40"/>
      <c r="H442" s="40"/>
      <c r="I442" s="227"/>
      <c r="J442" s="40"/>
      <c r="K442" s="40"/>
      <c r="L442" s="44"/>
      <c r="M442" s="228"/>
      <c r="N442" s="229"/>
      <c r="O442" s="84"/>
      <c r="P442" s="84"/>
      <c r="Q442" s="84"/>
      <c r="R442" s="84"/>
      <c r="S442" s="84"/>
      <c r="T442" s="85"/>
      <c r="U442" s="38"/>
      <c r="V442" s="38"/>
      <c r="W442" s="38"/>
      <c r="X442" s="38"/>
      <c r="Y442" s="38"/>
      <c r="Z442" s="38"/>
      <c r="AA442" s="38"/>
      <c r="AB442" s="38"/>
      <c r="AC442" s="38"/>
      <c r="AD442" s="38"/>
      <c r="AE442" s="38"/>
      <c r="AT442" s="17" t="s">
        <v>151</v>
      </c>
      <c r="AU442" s="17" t="s">
        <v>78</v>
      </c>
    </row>
    <row r="443" spans="1:47" s="2" customFormat="1" ht="12">
      <c r="A443" s="38"/>
      <c r="B443" s="39"/>
      <c r="C443" s="40"/>
      <c r="D443" s="225" t="s">
        <v>153</v>
      </c>
      <c r="E443" s="40"/>
      <c r="F443" s="230" t="s">
        <v>1299</v>
      </c>
      <c r="G443" s="40"/>
      <c r="H443" s="40"/>
      <c r="I443" s="227"/>
      <c r="J443" s="40"/>
      <c r="K443" s="40"/>
      <c r="L443" s="44"/>
      <c r="M443" s="228"/>
      <c r="N443" s="229"/>
      <c r="O443" s="84"/>
      <c r="P443" s="84"/>
      <c r="Q443" s="84"/>
      <c r="R443" s="84"/>
      <c r="S443" s="84"/>
      <c r="T443" s="85"/>
      <c r="U443" s="38"/>
      <c r="V443" s="38"/>
      <c r="W443" s="38"/>
      <c r="X443" s="38"/>
      <c r="Y443" s="38"/>
      <c r="Z443" s="38"/>
      <c r="AA443" s="38"/>
      <c r="AB443" s="38"/>
      <c r="AC443" s="38"/>
      <c r="AD443" s="38"/>
      <c r="AE443" s="38"/>
      <c r="AT443" s="17" t="s">
        <v>153</v>
      </c>
      <c r="AU443" s="17" t="s">
        <v>78</v>
      </c>
    </row>
    <row r="444" spans="1:65" s="2" customFormat="1" ht="14.4" customHeight="1">
      <c r="A444" s="38"/>
      <c r="B444" s="39"/>
      <c r="C444" s="212" t="s">
        <v>1300</v>
      </c>
      <c r="D444" s="212" t="s">
        <v>144</v>
      </c>
      <c r="E444" s="213" t="s">
        <v>1301</v>
      </c>
      <c r="F444" s="214" t="s">
        <v>1302</v>
      </c>
      <c r="G444" s="215" t="s">
        <v>471</v>
      </c>
      <c r="H444" s="216">
        <v>7</v>
      </c>
      <c r="I444" s="217"/>
      <c r="J444" s="218">
        <f>ROUND(I444*H444,2)</f>
        <v>0</v>
      </c>
      <c r="K444" s="214" t="s">
        <v>148</v>
      </c>
      <c r="L444" s="44"/>
      <c r="M444" s="219" t="s">
        <v>19</v>
      </c>
      <c r="N444" s="220" t="s">
        <v>42</v>
      </c>
      <c r="O444" s="84"/>
      <c r="P444" s="221">
        <f>O444*H444</f>
        <v>0</v>
      </c>
      <c r="Q444" s="221">
        <v>0</v>
      </c>
      <c r="R444" s="221">
        <f>Q444*H444</f>
        <v>0</v>
      </c>
      <c r="S444" s="221">
        <v>3.06</v>
      </c>
      <c r="T444" s="222">
        <f>S444*H444</f>
        <v>21.42</v>
      </c>
      <c r="U444" s="38"/>
      <c r="V444" s="38"/>
      <c r="W444" s="38"/>
      <c r="X444" s="38"/>
      <c r="Y444" s="38"/>
      <c r="Z444" s="38"/>
      <c r="AA444" s="38"/>
      <c r="AB444" s="38"/>
      <c r="AC444" s="38"/>
      <c r="AD444" s="38"/>
      <c r="AE444" s="38"/>
      <c r="AR444" s="223" t="s">
        <v>149</v>
      </c>
      <c r="AT444" s="223" t="s">
        <v>144</v>
      </c>
      <c r="AU444" s="223" t="s">
        <v>78</v>
      </c>
      <c r="AY444" s="17" t="s">
        <v>142</v>
      </c>
      <c r="BE444" s="224">
        <f>IF(N444="základní",J444,0)</f>
        <v>0</v>
      </c>
      <c r="BF444" s="224">
        <f>IF(N444="snížená",J444,0)</f>
        <v>0</v>
      </c>
      <c r="BG444" s="224">
        <f>IF(N444="zákl. přenesená",J444,0)</f>
        <v>0</v>
      </c>
      <c r="BH444" s="224">
        <f>IF(N444="sníž. přenesená",J444,0)</f>
        <v>0</v>
      </c>
      <c r="BI444" s="224">
        <f>IF(N444="nulová",J444,0)</f>
        <v>0</v>
      </c>
      <c r="BJ444" s="17" t="s">
        <v>78</v>
      </c>
      <c r="BK444" s="224">
        <f>ROUND(I444*H444,2)</f>
        <v>0</v>
      </c>
      <c r="BL444" s="17" t="s">
        <v>149</v>
      </c>
      <c r="BM444" s="223" t="s">
        <v>1303</v>
      </c>
    </row>
    <row r="445" spans="1:47" s="2" customFormat="1" ht="12">
      <c r="A445" s="38"/>
      <c r="B445" s="39"/>
      <c r="C445" s="40"/>
      <c r="D445" s="225" t="s">
        <v>151</v>
      </c>
      <c r="E445" s="40"/>
      <c r="F445" s="226" t="s">
        <v>1304</v>
      </c>
      <c r="G445" s="40"/>
      <c r="H445" s="40"/>
      <c r="I445" s="227"/>
      <c r="J445" s="40"/>
      <c r="K445" s="40"/>
      <c r="L445" s="44"/>
      <c r="M445" s="228"/>
      <c r="N445" s="229"/>
      <c r="O445" s="84"/>
      <c r="P445" s="84"/>
      <c r="Q445" s="84"/>
      <c r="R445" s="84"/>
      <c r="S445" s="84"/>
      <c r="T445" s="85"/>
      <c r="U445" s="38"/>
      <c r="V445" s="38"/>
      <c r="W445" s="38"/>
      <c r="X445" s="38"/>
      <c r="Y445" s="38"/>
      <c r="Z445" s="38"/>
      <c r="AA445" s="38"/>
      <c r="AB445" s="38"/>
      <c r="AC445" s="38"/>
      <c r="AD445" s="38"/>
      <c r="AE445" s="38"/>
      <c r="AT445" s="17" t="s">
        <v>151</v>
      </c>
      <c r="AU445" s="17" t="s">
        <v>78</v>
      </c>
    </row>
    <row r="446" spans="1:47" s="2" customFormat="1" ht="12">
      <c r="A446" s="38"/>
      <c r="B446" s="39"/>
      <c r="C446" s="40"/>
      <c r="D446" s="225" t="s">
        <v>153</v>
      </c>
      <c r="E446" s="40"/>
      <c r="F446" s="230" t="s">
        <v>1305</v>
      </c>
      <c r="G446" s="40"/>
      <c r="H446" s="40"/>
      <c r="I446" s="227"/>
      <c r="J446" s="40"/>
      <c r="K446" s="40"/>
      <c r="L446" s="44"/>
      <c r="M446" s="228"/>
      <c r="N446" s="229"/>
      <c r="O446" s="84"/>
      <c r="P446" s="84"/>
      <c r="Q446" s="84"/>
      <c r="R446" s="84"/>
      <c r="S446" s="84"/>
      <c r="T446" s="85"/>
      <c r="U446" s="38"/>
      <c r="V446" s="38"/>
      <c r="W446" s="38"/>
      <c r="X446" s="38"/>
      <c r="Y446" s="38"/>
      <c r="Z446" s="38"/>
      <c r="AA446" s="38"/>
      <c r="AB446" s="38"/>
      <c r="AC446" s="38"/>
      <c r="AD446" s="38"/>
      <c r="AE446" s="38"/>
      <c r="AT446" s="17" t="s">
        <v>153</v>
      </c>
      <c r="AU446" s="17" t="s">
        <v>78</v>
      </c>
    </row>
    <row r="447" spans="1:63" s="12" customFormat="1" ht="25.9" customHeight="1">
      <c r="A447" s="12"/>
      <c r="B447" s="196"/>
      <c r="C447" s="197"/>
      <c r="D447" s="198" t="s">
        <v>70</v>
      </c>
      <c r="E447" s="199" t="s">
        <v>1294</v>
      </c>
      <c r="F447" s="199" t="s">
        <v>1306</v>
      </c>
      <c r="G447" s="197"/>
      <c r="H447" s="197"/>
      <c r="I447" s="200"/>
      <c r="J447" s="201">
        <f>BK447</f>
        <v>0</v>
      </c>
      <c r="K447" s="197"/>
      <c r="L447" s="202"/>
      <c r="M447" s="203"/>
      <c r="N447" s="204"/>
      <c r="O447" s="204"/>
      <c r="P447" s="205">
        <f>SUM(P448:P457)</f>
        <v>0</v>
      </c>
      <c r="Q447" s="204"/>
      <c r="R447" s="205">
        <f>SUM(R448:R457)</f>
        <v>0.6487137119999999</v>
      </c>
      <c r="S447" s="204"/>
      <c r="T447" s="206">
        <f>SUM(T448:T457)</f>
        <v>0</v>
      </c>
      <c r="U447" s="12"/>
      <c r="V447" s="12"/>
      <c r="W447" s="12"/>
      <c r="X447" s="12"/>
      <c r="Y447" s="12"/>
      <c r="Z447" s="12"/>
      <c r="AA447" s="12"/>
      <c r="AB447" s="12"/>
      <c r="AC447" s="12"/>
      <c r="AD447" s="12"/>
      <c r="AE447" s="12"/>
      <c r="AR447" s="207" t="s">
        <v>78</v>
      </c>
      <c r="AT447" s="208" t="s">
        <v>70</v>
      </c>
      <c r="AU447" s="208" t="s">
        <v>71</v>
      </c>
      <c r="AY447" s="207" t="s">
        <v>142</v>
      </c>
      <c r="BK447" s="209">
        <f>SUM(BK448:BK457)</f>
        <v>0</v>
      </c>
    </row>
    <row r="448" spans="1:65" s="2" customFormat="1" ht="24.15" customHeight="1">
      <c r="A448" s="38"/>
      <c r="B448" s="39"/>
      <c r="C448" s="212" t="s">
        <v>1307</v>
      </c>
      <c r="D448" s="212" t="s">
        <v>144</v>
      </c>
      <c r="E448" s="213" t="s">
        <v>1308</v>
      </c>
      <c r="F448" s="214" t="s">
        <v>1309</v>
      </c>
      <c r="G448" s="215" t="s">
        <v>471</v>
      </c>
      <c r="H448" s="216">
        <v>7.6</v>
      </c>
      <c r="I448" s="217"/>
      <c r="J448" s="218">
        <f>ROUND(I448*H448,2)</f>
        <v>0</v>
      </c>
      <c r="K448" s="214" t="s">
        <v>148</v>
      </c>
      <c r="L448" s="44"/>
      <c r="M448" s="219" t="s">
        <v>19</v>
      </c>
      <c r="N448" s="220" t="s">
        <v>42</v>
      </c>
      <c r="O448" s="84"/>
      <c r="P448" s="221">
        <f>O448*H448</f>
        <v>0</v>
      </c>
      <c r="Q448" s="221">
        <v>0.02350412</v>
      </c>
      <c r="R448" s="221">
        <f>Q448*H448</f>
        <v>0.178631312</v>
      </c>
      <c r="S448" s="221">
        <v>0</v>
      </c>
      <c r="T448" s="222">
        <f>S448*H448</f>
        <v>0</v>
      </c>
      <c r="U448" s="38"/>
      <c r="V448" s="38"/>
      <c r="W448" s="38"/>
      <c r="X448" s="38"/>
      <c r="Y448" s="38"/>
      <c r="Z448" s="38"/>
      <c r="AA448" s="38"/>
      <c r="AB448" s="38"/>
      <c r="AC448" s="38"/>
      <c r="AD448" s="38"/>
      <c r="AE448" s="38"/>
      <c r="AR448" s="223" t="s">
        <v>149</v>
      </c>
      <c r="AT448" s="223" t="s">
        <v>144</v>
      </c>
      <c r="AU448" s="223" t="s">
        <v>78</v>
      </c>
      <c r="AY448" s="17" t="s">
        <v>142</v>
      </c>
      <c r="BE448" s="224">
        <f>IF(N448="základní",J448,0)</f>
        <v>0</v>
      </c>
      <c r="BF448" s="224">
        <f>IF(N448="snížená",J448,0)</f>
        <v>0</v>
      </c>
      <c r="BG448" s="224">
        <f>IF(N448="zákl. přenesená",J448,0)</f>
        <v>0</v>
      </c>
      <c r="BH448" s="224">
        <f>IF(N448="sníž. přenesená",J448,0)</f>
        <v>0</v>
      </c>
      <c r="BI448" s="224">
        <f>IF(N448="nulová",J448,0)</f>
        <v>0</v>
      </c>
      <c r="BJ448" s="17" t="s">
        <v>78</v>
      </c>
      <c r="BK448" s="224">
        <f>ROUND(I448*H448,2)</f>
        <v>0</v>
      </c>
      <c r="BL448" s="17" t="s">
        <v>149</v>
      </c>
      <c r="BM448" s="223" t="s">
        <v>1310</v>
      </c>
    </row>
    <row r="449" spans="1:47" s="2" customFormat="1" ht="12">
      <c r="A449" s="38"/>
      <c r="B449" s="39"/>
      <c r="C449" s="40"/>
      <c r="D449" s="225" t="s">
        <v>151</v>
      </c>
      <c r="E449" s="40"/>
      <c r="F449" s="226" t="s">
        <v>1311</v>
      </c>
      <c r="G449" s="40"/>
      <c r="H449" s="40"/>
      <c r="I449" s="227"/>
      <c r="J449" s="40"/>
      <c r="K449" s="40"/>
      <c r="L449" s="44"/>
      <c r="M449" s="228"/>
      <c r="N449" s="229"/>
      <c r="O449" s="84"/>
      <c r="P449" s="84"/>
      <c r="Q449" s="84"/>
      <c r="R449" s="84"/>
      <c r="S449" s="84"/>
      <c r="T449" s="85"/>
      <c r="U449" s="38"/>
      <c r="V449" s="38"/>
      <c r="W449" s="38"/>
      <c r="X449" s="38"/>
      <c r="Y449" s="38"/>
      <c r="Z449" s="38"/>
      <c r="AA449" s="38"/>
      <c r="AB449" s="38"/>
      <c r="AC449" s="38"/>
      <c r="AD449" s="38"/>
      <c r="AE449" s="38"/>
      <c r="AT449" s="17" t="s">
        <v>151</v>
      </c>
      <c r="AU449" s="17" t="s">
        <v>78</v>
      </c>
    </row>
    <row r="450" spans="1:47" s="2" customFormat="1" ht="12">
      <c r="A450" s="38"/>
      <c r="B450" s="39"/>
      <c r="C450" s="40"/>
      <c r="D450" s="225" t="s">
        <v>153</v>
      </c>
      <c r="E450" s="40"/>
      <c r="F450" s="230" t="s">
        <v>1312</v>
      </c>
      <c r="G450" s="40"/>
      <c r="H450" s="40"/>
      <c r="I450" s="227"/>
      <c r="J450" s="40"/>
      <c r="K450" s="40"/>
      <c r="L450" s="44"/>
      <c r="M450" s="228"/>
      <c r="N450" s="229"/>
      <c r="O450" s="84"/>
      <c r="P450" s="84"/>
      <c r="Q450" s="84"/>
      <c r="R450" s="84"/>
      <c r="S450" s="84"/>
      <c r="T450" s="85"/>
      <c r="U450" s="38"/>
      <c r="V450" s="38"/>
      <c r="W450" s="38"/>
      <c r="X450" s="38"/>
      <c r="Y450" s="38"/>
      <c r="Z450" s="38"/>
      <c r="AA450" s="38"/>
      <c r="AB450" s="38"/>
      <c r="AC450" s="38"/>
      <c r="AD450" s="38"/>
      <c r="AE450" s="38"/>
      <c r="AT450" s="17" t="s">
        <v>153</v>
      </c>
      <c r="AU450" s="17" t="s">
        <v>78</v>
      </c>
    </row>
    <row r="451" spans="1:51" s="13" customFormat="1" ht="12">
      <c r="A451" s="13"/>
      <c r="B451" s="231"/>
      <c r="C451" s="232"/>
      <c r="D451" s="225" t="s">
        <v>172</v>
      </c>
      <c r="E451" s="233" t="s">
        <v>19</v>
      </c>
      <c r="F451" s="234" t="s">
        <v>1313</v>
      </c>
      <c r="G451" s="232"/>
      <c r="H451" s="235">
        <v>7.6</v>
      </c>
      <c r="I451" s="236"/>
      <c r="J451" s="232"/>
      <c r="K451" s="232"/>
      <c r="L451" s="237"/>
      <c r="M451" s="238"/>
      <c r="N451" s="239"/>
      <c r="O451" s="239"/>
      <c r="P451" s="239"/>
      <c r="Q451" s="239"/>
      <c r="R451" s="239"/>
      <c r="S451" s="239"/>
      <c r="T451" s="240"/>
      <c r="U451" s="13"/>
      <c r="V451" s="13"/>
      <c r="W451" s="13"/>
      <c r="X451" s="13"/>
      <c r="Y451" s="13"/>
      <c r="Z451" s="13"/>
      <c r="AA451" s="13"/>
      <c r="AB451" s="13"/>
      <c r="AC451" s="13"/>
      <c r="AD451" s="13"/>
      <c r="AE451" s="13"/>
      <c r="AT451" s="241" t="s">
        <v>172</v>
      </c>
      <c r="AU451" s="241" t="s">
        <v>78</v>
      </c>
      <c r="AV451" s="13" t="s">
        <v>80</v>
      </c>
      <c r="AW451" s="13" t="s">
        <v>33</v>
      </c>
      <c r="AX451" s="13" t="s">
        <v>78</v>
      </c>
      <c r="AY451" s="241" t="s">
        <v>142</v>
      </c>
    </row>
    <row r="452" spans="1:65" s="2" customFormat="1" ht="24.15" customHeight="1">
      <c r="A452" s="38"/>
      <c r="B452" s="39"/>
      <c r="C452" s="212" t="s">
        <v>1314</v>
      </c>
      <c r="D452" s="212" t="s">
        <v>144</v>
      </c>
      <c r="E452" s="213" t="s">
        <v>1315</v>
      </c>
      <c r="F452" s="214" t="s">
        <v>1316</v>
      </c>
      <c r="G452" s="215" t="s">
        <v>471</v>
      </c>
      <c r="H452" s="216">
        <v>20</v>
      </c>
      <c r="I452" s="217"/>
      <c r="J452" s="218">
        <f>ROUND(I452*H452,2)</f>
        <v>0</v>
      </c>
      <c r="K452" s="214" t="s">
        <v>148</v>
      </c>
      <c r="L452" s="44"/>
      <c r="M452" s="219" t="s">
        <v>19</v>
      </c>
      <c r="N452" s="220" t="s">
        <v>42</v>
      </c>
      <c r="O452" s="84"/>
      <c r="P452" s="221">
        <f>O452*H452</f>
        <v>0</v>
      </c>
      <c r="Q452" s="221">
        <v>0.02350412</v>
      </c>
      <c r="R452" s="221">
        <f>Q452*H452</f>
        <v>0.4700824</v>
      </c>
      <c r="S452" s="221">
        <v>0</v>
      </c>
      <c r="T452" s="222">
        <f>S452*H452</f>
        <v>0</v>
      </c>
      <c r="U452" s="38"/>
      <c r="V452" s="38"/>
      <c r="W452" s="38"/>
      <c r="X452" s="38"/>
      <c r="Y452" s="38"/>
      <c r="Z452" s="38"/>
      <c r="AA452" s="38"/>
      <c r="AB452" s="38"/>
      <c r="AC452" s="38"/>
      <c r="AD452" s="38"/>
      <c r="AE452" s="38"/>
      <c r="AR452" s="223" t="s">
        <v>149</v>
      </c>
      <c r="AT452" s="223" t="s">
        <v>144</v>
      </c>
      <c r="AU452" s="223" t="s">
        <v>78</v>
      </c>
      <c r="AY452" s="17" t="s">
        <v>142</v>
      </c>
      <c r="BE452" s="224">
        <f>IF(N452="základní",J452,0)</f>
        <v>0</v>
      </c>
      <c r="BF452" s="224">
        <f>IF(N452="snížená",J452,0)</f>
        <v>0</v>
      </c>
      <c r="BG452" s="224">
        <f>IF(N452="zákl. přenesená",J452,0)</f>
        <v>0</v>
      </c>
      <c r="BH452" s="224">
        <f>IF(N452="sníž. přenesená",J452,0)</f>
        <v>0</v>
      </c>
      <c r="BI452" s="224">
        <f>IF(N452="nulová",J452,0)</f>
        <v>0</v>
      </c>
      <c r="BJ452" s="17" t="s">
        <v>78</v>
      </c>
      <c r="BK452" s="224">
        <f>ROUND(I452*H452,2)</f>
        <v>0</v>
      </c>
      <c r="BL452" s="17" t="s">
        <v>149</v>
      </c>
      <c r="BM452" s="223" t="s">
        <v>1317</v>
      </c>
    </row>
    <row r="453" spans="1:47" s="2" customFormat="1" ht="12">
      <c r="A453" s="38"/>
      <c r="B453" s="39"/>
      <c r="C453" s="40"/>
      <c r="D453" s="225" t="s">
        <v>151</v>
      </c>
      <c r="E453" s="40"/>
      <c r="F453" s="226" t="s">
        <v>1318</v>
      </c>
      <c r="G453" s="40"/>
      <c r="H453" s="40"/>
      <c r="I453" s="227"/>
      <c r="J453" s="40"/>
      <c r="K453" s="40"/>
      <c r="L453" s="44"/>
      <c r="M453" s="228"/>
      <c r="N453" s="229"/>
      <c r="O453" s="84"/>
      <c r="P453" s="84"/>
      <c r="Q453" s="84"/>
      <c r="R453" s="84"/>
      <c r="S453" s="84"/>
      <c r="T453" s="85"/>
      <c r="U453" s="38"/>
      <c r="V453" s="38"/>
      <c r="W453" s="38"/>
      <c r="X453" s="38"/>
      <c r="Y453" s="38"/>
      <c r="Z453" s="38"/>
      <c r="AA453" s="38"/>
      <c r="AB453" s="38"/>
      <c r="AC453" s="38"/>
      <c r="AD453" s="38"/>
      <c r="AE453" s="38"/>
      <c r="AT453" s="17" t="s">
        <v>151</v>
      </c>
      <c r="AU453" s="17" t="s">
        <v>78</v>
      </c>
    </row>
    <row r="454" spans="1:47" s="2" customFormat="1" ht="12">
      <c r="A454" s="38"/>
      <c r="B454" s="39"/>
      <c r="C454" s="40"/>
      <c r="D454" s="225" t="s">
        <v>153</v>
      </c>
      <c r="E454" s="40"/>
      <c r="F454" s="230" t="s">
        <v>1312</v>
      </c>
      <c r="G454" s="40"/>
      <c r="H454" s="40"/>
      <c r="I454" s="227"/>
      <c r="J454" s="40"/>
      <c r="K454" s="40"/>
      <c r="L454" s="44"/>
      <c r="M454" s="228"/>
      <c r="N454" s="229"/>
      <c r="O454" s="84"/>
      <c r="P454" s="84"/>
      <c r="Q454" s="84"/>
      <c r="R454" s="84"/>
      <c r="S454" s="84"/>
      <c r="T454" s="85"/>
      <c r="U454" s="38"/>
      <c r="V454" s="38"/>
      <c r="W454" s="38"/>
      <c r="X454" s="38"/>
      <c r="Y454" s="38"/>
      <c r="Z454" s="38"/>
      <c r="AA454" s="38"/>
      <c r="AB454" s="38"/>
      <c r="AC454" s="38"/>
      <c r="AD454" s="38"/>
      <c r="AE454" s="38"/>
      <c r="AT454" s="17" t="s">
        <v>153</v>
      </c>
      <c r="AU454" s="17" t="s">
        <v>78</v>
      </c>
    </row>
    <row r="455" spans="1:51" s="13" customFormat="1" ht="12">
      <c r="A455" s="13"/>
      <c r="B455" s="231"/>
      <c r="C455" s="232"/>
      <c r="D455" s="225" t="s">
        <v>172</v>
      </c>
      <c r="E455" s="233" t="s">
        <v>19</v>
      </c>
      <c r="F455" s="234" t="s">
        <v>281</v>
      </c>
      <c r="G455" s="232"/>
      <c r="H455" s="235">
        <v>20</v>
      </c>
      <c r="I455" s="236"/>
      <c r="J455" s="232"/>
      <c r="K455" s="232"/>
      <c r="L455" s="237"/>
      <c r="M455" s="238"/>
      <c r="N455" s="239"/>
      <c r="O455" s="239"/>
      <c r="P455" s="239"/>
      <c r="Q455" s="239"/>
      <c r="R455" s="239"/>
      <c r="S455" s="239"/>
      <c r="T455" s="240"/>
      <c r="U455" s="13"/>
      <c r="V455" s="13"/>
      <c r="W455" s="13"/>
      <c r="X455" s="13"/>
      <c r="Y455" s="13"/>
      <c r="Z455" s="13"/>
      <c r="AA455" s="13"/>
      <c r="AB455" s="13"/>
      <c r="AC455" s="13"/>
      <c r="AD455" s="13"/>
      <c r="AE455" s="13"/>
      <c r="AT455" s="241" t="s">
        <v>172</v>
      </c>
      <c r="AU455" s="241" t="s">
        <v>78</v>
      </c>
      <c r="AV455" s="13" t="s">
        <v>80</v>
      </c>
      <c r="AW455" s="13" t="s">
        <v>33</v>
      </c>
      <c r="AX455" s="13" t="s">
        <v>78</v>
      </c>
      <c r="AY455" s="241" t="s">
        <v>142</v>
      </c>
    </row>
    <row r="456" spans="1:65" s="2" customFormat="1" ht="14.4" customHeight="1">
      <c r="A456" s="38"/>
      <c r="B456" s="39"/>
      <c r="C456" s="253" t="s">
        <v>1319</v>
      </c>
      <c r="D456" s="253" t="s">
        <v>275</v>
      </c>
      <c r="E456" s="254" t="s">
        <v>1320</v>
      </c>
      <c r="F456" s="255" t="s">
        <v>1321</v>
      </c>
      <c r="G456" s="256" t="s">
        <v>471</v>
      </c>
      <c r="H456" s="257">
        <v>27.6</v>
      </c>
      <c r="I456" s="258"/>
      <c r="J456" s="259">
        <f>ROUND(I456*H456,2)</f>
        <v>0</v>
      </c>
      <c r="K456" s="255" t="s">
        <v>1322</v>
      </c>
      <c r="L456" s="260"/>
      <c r="M456" s="261" t="s">
        <v>19</v>
      </c>
      <c r="N456" s="262" t="s">
        <v>42</v>
      </c>
      <c r="O456" s="84"/>
      <c r="P456" s="221">
        <f>O456*H456</f>
        <v>0</v>
      </c>
      <c r="Q456" s="221">
        <v>0</v>
      </c>
      <c r="R456" s="221">
        <f>Q456*H456</f>
        <v>0</v>
      </c>
      <c r="S456" s="221">
        <v>0</v>
      </c>
      <c r="T456" s="222">
        <f>S456*H456</f>
        <v>0</v>
      </c>
      <c r="U456" s="38"/>
      <c r="V456" s="38"/>
      <c r="W456" s="38"/>
      <c r="X456" s="38"/>
      <c r="Y456" s="38"/>
      <c r="Z456" s="38"/>
      <c r="AA456" s="38"/>
      <c r="AB456" s="38"/>
      <c r="AC456" s="38"/>
      <c r="AD456" s="38"/>
      <c r="AE456" s="38"/>
      <c r="AR456" s="223" t="s">
        <v>201</v>
      </c>
      <c r="AT456" s="223" t="s">
        <v>275</v>
      </c>
      <c r="AU456" s="223" t="s">
        <v>78</v>
      </c>
      <c r="AY456" s="17" t="s">
        <v>142</v>
      </c>
      <c r="BE456" s="224">
        <f>IF(N456="základní",J456,0)</f>
        <v>0</v>
      </c>
      <c r="BF456" s="224">
        <f>IF(N456="snížená",J456,0)</f>
        <v>0</v>
      </c>
      <c r="BG456" s="224">
        <f>IF(N456="zákl. přenesená",J456,0)</f>
        <v>0</v>
      </c>
      <c r="BH456" s="224">
        <f>IF(N456="sníž. přenesená",J456,0)</f>
        <v>0</v>
      </c>
      <c r="BI456" s="224">
        <f>IF(N456="nulová",J456,0)</f>
        <v>0</v>
      </c>
      <c r="BJ456" s="17" t="s">
        <v>78</v>
      </c>
      <c r="BK456" s="224">
        <f>ROUND(I456*H456,2)</f>
        <v>0</v>
      </c>
      <c r="BL456" s="17" t="s">
        <v>149</v>
      </c>
      <c r="BM456" s="223" t="s">
        <v>1323</v>
      </c>
    </row>
    <row r="457" spans="1:47" s="2" customFormat="1" ht="12">
      <c r="A457" s="38"/>
      <c r="B457" s="39"/>
      <c r="C457" s="40"/>
      <c r="D457" s="225" t="s">
        <v>151</v>
      </c>
      <c r="E457" s="40"/>
      <c r="F457" s="226" t="s">
        <v>1321</v>
      </c>
      <c r="G457" s="40"/>
      <c r="H457" s="40"/>
      <c r="I457" s="227"/>
      <c r="J457" s="40"/>
      <c r="K457" s="40"/>
      <c r="L457" s="44"/>
      <c r="M457" s="228"/>
      <c r="N457" s="229"/>
      <c r="O457" s="84"/>
      <c r="P457" s="84"/>
      <c r="Q457" s="84"/>
      <c r="R457" s="84"/>
      <c r="S457" s="84"/>
      <c r="T457" s="85"/>
      <c r="U457" s="38"/>
      <c r="V457" s="38"/>
      <c r="W457" s="38"/>
      <c r="X457" s="38"/>
      <c r="Y457" s="38"/>
      <c r="Z457" s="38"/>
      <c r="AA457" s="38"/>
      <c r="AB457" s="38"/>
      <c r="AC457" s="38"/>
      <c r="AD457" s="38"/>
      <c r="AE457" s="38"/>
      <c r="AT457" s="17" t="s">
        <v>151</v>
      </c>
      <c r="AU457" s="17" t="s">
        <v>78</v>
      </c>
    </row>
    <row r="458" spans="1:63" s="12" customFormat="1" ht="25.9" customHeight="1">
      <c r="A458" s="12"/>
      <c r="B458" s="196"/>
      <c r="C458" s="197"/>
      <c r="D458" s="198" t="s">
        <v>70</v>
      </c>
      <c r="E458" s="199" t="s">
        <v>1324</v>
      </c>
      <c r="F458" s="199" t="s">
        <v>1325</v>
      </c>
      <c r="G458" s="197"/>
      <c r="H458" s="197"/>
      <c r="I458" s="200"/>
      <c r="J458" s="201">
        <f>BK458</f>
        <v>0</v>
      </c>
      <c r="K458" s="197"/>
      <c r="L458" s="202"/>
      <c r="M458" s="203"/>
      <c r="N458" s="204"/>
      <c r="O458" s="204"/>
      <c r="P458" s="205">
        <f>SUM(P459:P471)</f>
        <v>0</v>
      </c>
      <c r="Q458" s="204"/>
      <c r="R458" s="205">
        <f>SUM(R459:R471)</f>
        <v>0</v>
      </c>
      <c r="S458" s="204"/>
      <c r="T458" s="206">
        <f>SUM(T459:T471)</f>
        <v>0</v>
      </c>
      <c r="U458" s="12"/>
      <c r="V458" s="12"/>
      <c r="W458" s="12"/>
      <c r="X458" s="12"/>
      <c r="Y458" s="12"/>
      <c r="Z458" s="12"/>
      <c r="AA458" s="12"/>
      <c r="AB458" s="12"/>
      <c r="AC458" s="12"/>
      <c r="AD458" s="12"/>
      <c r="AE458" s="12"/>
      <c r="AR458" s="207" t="s">
        <v>78</v>
      </c>
      <c r="AT458" s="208" t="s">
        <v>70</v>
      </c>
      <c r="AU458" s="208" t="s">
        <v>71</v>
      </c>
      <c r="AY458" s="207" t="s">
        <v>142</v>
      </c>
      <c r="BK458" s="209">
        <f>SUM(BK459:BK471)</f>
        <v>0</v>
      </c>
    </row>
    <row r="459" spans="1:65" s="2" customFormat="1" ht="24.15" customHeight="1">
      <c r="A459" s="38"/>
      <c r="B459" s="39"/>
      <c r="C459" s="212" t="s">
        <v>1326</v>
      </c>
      <c r="D459" s="212" t="s">
        <v>144</v>
      </c>
      <c r="E459" s="213" t="s">
        <v>1327</v>
      </c>
      <c r="F459" s="214" t="s">
        <v>1328</v>
      </c>
      <c r="G459" s="215" t="s">
        <v>248</v>
      </c>
      <c r="H459" s="216">
        <v>107.1</v>
      </c>
      <c r="I459" s="217"/>
      <c r="J459" s="218">
        <f>ROUND(I459*H459,2)</f>
        <v>0</v>
      </c>
      <c r="K459" s="214" t="s">
        <v>148</v>
      </c>
      <c r="L459" s="44"/>
      <c r="M459" s="219" t="s">
        <v>19</v>
      </c>
      <c r="N459" s="220" t="s">
        <v>42</v>
      </c>
      <c r="O459" s="84"/>
      <c r="P459" s="221">
        <f>O459*H459</f>
        <v>0</v>
      </c>
      <c r="Q459" s="221">
        <v>0</v>
      </c>
      <c r="R459" s="221">
        <f>Q459*H459</f>
        <v>0</v>
      </c>
      <c r="S459" s="221">
        <v>0</v>
      </c>
      <c r="T459" s="222">
        <f>S459*H459</f>
        <v>0</v>
      </c>
      <c r="U459" s="38"/>
      <c r="V459" s="38"/>
      <c r="W459" s="38"/>
      <c r="X459" s="38"/>
      <c r="Y459" s="38"/>
      <c r="Z459" s="38"/>
      <c r="AA459" s="38"/>
      <c r="AB459" s="38"/>
      <c r="AC459" s="38"/>
      <c r="AD459" s="38"/>
      <c r="AE459" s="38"/>
      <c r="AR459" s="223" t="s">
        <v>149</v>
      </c>
      <c r="AT459" s="223" t="s">
        <v>144</v>
      </c>
      <c r="AU459" s="223" t="s">
        <v>78</v>
      </c>
      <c r="AY459" s="17" t="s">
        <v>142</v>
      </c>
      <c r="BE459" s="224">
        <f>IF(N459="základní",J459,0)</f>
        <v>0</v>
      </c>
      <c r="BF459" s="224">
        <f>IF(N459="snížená",J459,0)</f>
        <v>0</v>
      </c>
      <c r="BG459" s="224">
        <f>IF(N459="zákl. přenesená",J459,0)</f>
        <v>0</v>
      </c>
      <c r="BH459" s="224">
        <f>IF(N459="sníž. přenesená",J459,0)</f>
        <v>0</v>
      </c>
      <c r="BI459" s="224">
        <f>IF(N459="nulová",J459,0)</f>
        <v>0</v>
      </c>
      <c r="BJ459" s="17" t="s">
        <v>78</v>
      </c>
      <c r="BK459" s="224">
        <f>ROUND(I459*H459,2)</f>
        <v>0</v>
      </c>
      <c r="BL459" s="17" t="s">
        <v>149</v>
      </c>
      <c r="BM459" s="223" t="s">
        <v>1329</v>
      </c>
    </row>
    <row r="460" spans="1:47" s="2" customFormat="1" ht="12">
      <c r="A460" s="38"/>
      <c r="B460" s="39"/>
      <c r="C460" s="40"/>
      <c r="D460" s="225" t="s">
        <v>151</v>
      </c>
      <c r="E460" s="40"/>
      <c r="F460" s="226" t="s">
        <v>1330</v>
      </c>
      <c r="G460" s="40"/>
      <c r="H460" s="40"/>
      <c r="I460" s="227"/>
      <c r="J460" s="40"/>
      <c r="K460" s="40"/>
      <c r="L460" s="44"/>
      <c r="M460" s="228"/>
      <c r="N460" s="229"/>
      <c r="O460" s="84"/>
      <c r="P460" s="84"/>
      <c r="Q460" s="84"/>
      <c r="R460" s="84"/>
      <c r="S460" s="84"/>
      <c r="T460" s="85"/>
      <c r="U460" s="38"/>
      <c r="V460" s="38"/>
      <c r="W460" s="38"/>
      <c r="X460" s="38"/>
      <c r="Y460" s="38"/>
      <c r="Z460" s="38"/>
      <c r="AA460" s="38"/>
      <c r="AB460" s="38"/>
      <c r="AC460" s="38"/>
      <c r="AD460" s="38"/>
      <c r="AE460" s="38"/>
      <c r="AT460" s="17" t="s">
        <v>151</v>
      </c>
      <c r="AU460" s="17" t="s">
        <v>78</v>
      </c>
    </row>
    <row r="461" spans="1:47" s="2" customFormat="1" ht="12">
      <c r="A461" s="38"/>
      <c r="B461" s="39"/>
      <c r="C461" s="40"/>
      <c r="D461" s="225" t="s">
        <v>153</v>
      </c>
      <c r="E461" s="40"/>
      <c r="F461" s="230" t="s">
        <v>1331</v>
      </c>
      <c r="G461" s="40"/>
      <c r="H461" s="40"/>
      <c r="I461" s="227"/>
      <c r="J461" s="40"/>
      <c r="K461" s="40"/>
      <c r="L461" s="44"/>
      <c r="M461" s="228"/>
      <c r="N461" s="229"/>
      <c r="O461" s="84"/>
      <c r="P461" s="84"/>
      <c r="Q461" s="84"/>
      <c r="R461" s="84"/>
      <c r="S461" s="84"/>
      <c r="T461" s="85"/>
      <c r="U461" s="38"/>
      <c r="V461" s="38"/>
      <c r="W461" s="38"/>
      <c r="X461" s="38"/>
      <c r="Y461" s="38"/>
      <c r="Z461" s="38"/>
      <c r="AA461" s="38"/>
      <c r="AB461" s="38"/>
      <c r="AC461" s="38"/>
      <c r="AD461" s="38"/>
      <c r="AE461" s="38"/>
      <c r="AT461" s="17" t="s">
        <v>153</v>
      </c>
      <c r="AU461" s="17" t="s">
        <v>78</v>
      </c>
    </row>
    <row r="462" spans="1:51" s="13" customFormat="1" ht="12">
      <c r="A462" s="13"/>
      <c r="B462" s="231"/>
      <c r="C462" s="232"/>
      <c r="D462" s="225" t="s">
        <v>172</v>
      </c>
      <c r="E462" s="232"/>
      <c r="F462" s="234" t="s">
        <v>1332</v>
      </c>
      <c r="G462" s="232"/>
      <c r="H462" s="235">
        <v>107.1</v>
      </c>
      <c r="I462" s="236"/>
      <c r="J462" s="232"/>
      <c r="K462" s="232"/>
      <c r="L462" s="237"/>
      <c r="M462" s="238"/>
      <c r="N462" s="239"/>
      <c r="O462" s="239"/>
      <c r="P462" s="239"/>
      <c r="Q462" s="239"/>
      <c r="R462" s="239"/>
      <c r="S462" s="239"/>
      <c r="T462" s="240"/>
      <c r="U462" s="13"/>
      <c r="V462" s="13"/>
      <c r="W462" s="13"/>
      <c r="X462" s="13"/>
      <c r="Y462" s="13"/>
      <c r="Z462" s="13"/>
      <c r="AA462" s="13"/>
      <c r="AB462" s="13"/>
      <c r="AC462" s="13"/>
      <c r="AD462" s="13"/>
      <c r="AE462" s="13"/>
      <c r="AT462" s="241" t="s">
        <v>172</v>
      </c>
      <c r="AU462" s="241" t="s">
        <v>78</v>
      </c>
      <c r="AV462" s="13" t="s">
        <v>80</v>
      </c>
      <c r="AW462" s="13" t="s">
        <v>4</v>
      </c>
      <c r="AX462" s="13" t="s">
        <v>78</v>
      </c>
      <c r="AY462" s="241" t="s">
        <v>142</v>
      </c>
    </row>
    <row r="463" spans="1:65" s="2" customFormat="1" ht="37.8" customHeight="1">
      <c r="A463" s="38"/>
      <c r="B463" s="39"/>
      <c r="C463" s="212" t="s">
        <v>1333</v>
      </c>
      <c r="D463" s="212" t="s">
        <v>144</v>
      </c>
      <c r="E463" s="213" t="s">
        <v>1334</v>
      </c>
      <c r="F463" s="214" t="s">
        <v>1335</v>
      </c>
      <c r="G463" s="215" t="s">
        <v>248</v>
      </c>
      <c r="H463" s="216">
        <v>21.42</v>
      </c>
      <c r="I463" s="217"/>
      <c r="J463" s="218">
        <f>ROUND(I463*H463,2)</f>
        <v>0</v>
      </c>
      <c r="K463" s="214" t="s">
        <v>148</v>
      </c>
      <c r="L463" s="44"/>
      <c r="M463" s="219" t="s">
        <v>19</v>
      </c>
      <c r="N463" s="220" t="s">
        <v>42</v>
      </c>
      <c r="O463" s="84"/>
      <c r="P463" s="221">
        <f>O463*H463</f>
        <v>0</v>
      </c>
      <c r="Q463" s="221">
        <v>0</v>
      </c>
      <c r="R463" s="221">
        <f>Q463*H463</f>
        <v>0</v>
      </c>
      <c r="S463" s="221">
        <v>0</v>
      </c>
      <c r="T463" s="222">
        <f>S463*H463</f>
        <v>0</v>
      </c>
      <c r="U463" s="38"/>
      <c r="V463" s="38"/>
      <c r="W463" s="38"/>
      <c r="X463" s="38"/>
      <c r="Y463" s="38"/>
      <c r="Z463" s="38"/>
      <c r="AA463" s="38"/>
      <c r="AB463" s="38"/>
      <c r="AC463" s="38"/>
      <c r="AD463" s="38"/>
      <c r="AE463" s="38"/>
      <c r="AR463" s="223" t="s">
        <v>149</v>
      </c>
      <c r="AT463" s="223" t="s">
        <v>144</v>
      </c>
      <c r="AU463" s="223" t="s">
        <v>78</v>
      </c>
      <c r="AY463" s="17" t="s">
        <v>142</v>
      </c>
      <c r="BE463" s="224">
        <f>IF(N463="základní",J463,0)</f>
        <v>0</v>
      </c>
      <c r="BF463" s="224">
        <f>IF(N463="snížená",J463,0)</f>
        <v>0</v>
      </c>
      <c r="BG463" s="224">
        <f>IF(N463="zákl. přenesená",J463,0)</f>
        <v>0</v>
      </c>
      <c r="BH463" s="224">
        <f>IF(N463="sníž. přenesená",J463,0)</f>
        <v>0</v>
      </c>
      <c r="BI463" s="224">
        <f>IF(N463="nulová",J463,0)</f>
        <v>0</v>
      </c>
      <c r="BJ463" s="17" t="s">
        <v>78</v>
      </c>
      <c r="BK463" s="224">
        <f>ROUND(I463*H463,2)</f>
        <v>0</v>
      </c>
      <c r="BL463" s="17" t="s">
        <v>149</v>
      </c>
      <c r="BM463" s="223" t="s">
        <v>1336</v>
      </c>
    </row>
    <row r="464" spans="1:47" s="2" customFormat="1" ht="12">
      <c r="A464" s="38"/>
      <c r="B464" s="39"/>
      <c r="C464" s="40"/>
      <c r="D464" s="225" t="s">
        <v>151</v>
      </c>
      <c r="E464" s="40"/>
      <c r="F464" s="226" t="s">
        <v>1337</v>
      </c>
      <c r="G464" s="40"/>
      <c r="H464" s="40"/>
      <c r="I464" s="227"/>
      <c r="J464" s="40"/>
      <c r="K464" s="40"/>
      <c r="L464" s="44"/>
      <c r="M464" s="228"/>
      <c r="N464" s="229"/>
      <c r="O464" s="84"/>
      <c r="P464" s="84"/>
      <c r="Q464" s="84"/>
      <c r="R464" s="84"/>
      <c r="S464" s="84"/>
      <c r="T464" s="85"/>
      <c r="U464" s="38"/>
      <c r="V464" s="38"/>
      <c r="W464" s="38"/>
      <c r="X464" s="38"/>
      <c r="Y464" s="38"/>
      <c r="Z464" s="38"/>
      <c r="AA464" s="38"/>
      <c r="AB464" s="38"/>
      <c r="AC464" s="38"/>
      <c r="AD464" s="38"/>
      <c r="AE464" s="38"/>
      <c r="AT464" s="17" t="s">
        <v>151</v>
      </c>
      <c r="AU464" s="17" t="s">
        <v>78</v>
      </c>
    </row>
    <row r="465" spans="1:47" s="2" customFormat="1" ht="12">
      <c r="A465" s="38"/>
      <c r="B465" s="39"/>
      <c r="C465" s="40"/>
      <c r="D465" s="225" t="s">
        <v>153</v>
      </c>
      <c r="E465" s="40"/>
      <c r="F465" s="230" t="s">
        <v>1338</v>
      </c>
      <c r="G465" s="40"/>
      <c r="H465" s="40"/>
      <c r="I465" s="227"/>
      <c r="J465" s="40"/>
      <c r="K465" s="40"/>
      <c r="L465" s="44"/>
      <c r="M465" s="228"/>
      <c r="N465" s="229"/>
      <c r="O465" s="84"/>
      <c r="P465" s="84"/>
      <c r="Q465" s="84"/>
      <c r="R465" s="84"/>
      <c r="S465" s="84"/>
      <c r="T465" s="85"/>
      <c r="U465" s="38"/>
      <c r="V465" s="38"/>
      <c r="W465" s="38"/>
      <c r="X465" s="38"/>
      <c r="Y465" s="38"/>
      <c r="Z465" s="38"/>
      <c r="AA465" s="38"/>
      <c r="AB465" s="38"/>
      <c r="AC465" s="38"/>
      <c r="AD465" s="38"/>
      <c r="AE465" s="38"/>
      <c r="AT465" s="17" t="s">
        <v>153</v>
      </c>
      <c r="AU465" s="17" t="s">
        <v>78</v>
      </c>
    </row>
    <row r="466" spans="1:65" s="2" customFormat="1" ht="14.4" customHeight="1">
      <c r="A466" s="38"/>
      <c r="B466" s="39"/>
      <c r="C466" s="212" t="s">
        <v>1339</v>
      </c>
      <c r="D466" s="212" t="s">
        <v>144</v>
      </c>
      <c r="E466" s="213" t="s">
        <v>1340</v>
      </c>
      <c r="F466" s="214" t="s">
        <v>1341</v>
      </c>
      <c r="G466" s="215" t="s">
        <v>248</v>
      </c>
      <c r="H466" s="216">
        <v>21.42</v>
      </c>
      <c r="I466" s="217"/>
      <c r="J466" s="218">
        <f>ROUND(I466*H466,2)</f>
        <v>0</v>
      </c>
      <c r="K466" s="214" t="s">
        <v>148</v>
      </c>
      <c r="L466" s="44"/>
      <c r="M466" s="219" t="s">
        <v>19</v>
      </c>
      <c r="N466" s="220" t="s">
        <v>42</v>
      </c>
      <c r="O466" s="84"/>
      <c r="P466" s="221">
        <f>O466*H466</f>
        <v>0</v>
      </c>
      <c r="Q466" s="221">
        <v>0</v>
      </c>
      <c r="R466" s="221">
        <f>Q466*H466</f>
        <v>0</v>
      </c>
      <c r="S466" s="221">
        <v>0</v>
      </c>
      <c r="T466" s="222">
        <f>S466*H466</f>
        <v>0</v>
      </c>
      <c r="U466" s="38"/>
      <c r="V466" s="38"/>
      <c r="W466" s="38"/>
      <c r="X466" s="38"/>
      <c r="Y466" s="38"/>
      <c r="Z466" s="38"/>
      <c r="AA466" s="38"/>
      <c r="AB466" s="38"/>
      <c r="AC466" s="38"/>
      <c r="AD466" s="38"/>
      <c r="AE466" s="38"/>
      <c r="AR466" s="223" t="s">
        <v>149</v>
      </c>
      <c r="AT466" s="223" t="s">
        <v>144</v>
      </c>
      <c r="AU466" s="223" t="s">
        <v>78</v>
      </c>
      <c r="AY466" s="17" t="s">
        <v>142</v>
      </c>
      <c r="BE466" s="224">
        <f>IF(N466="základní",J466,0)</f>
        <v>0</v>
      </c>
      <c r="BF466" s="224">
        <f>IF(N466="snížená",J466,0)</f>
        <v>0</v>
      </c>
      <c r="BG466" s="224">
        <f>IF(N466="zákl. přenesená",J466,0)</f>
        <v>0</v>
      </c>
      <c r="BH466" s="224">
        <f>IF(N466="sníž. přenesená",J466,0)</f>
        <v>0</v>
      </c>
      <c r="BI466" s="224">
        <f>IF(N466="nulová",J466,0)</f>
        <v>0</v>
      </c>
      <c r="BJ466" s="17" t="s">
        <v>78</v>
      </c>
      <c r="BK466" s="224">
        <f>ROUND(I466*H466,2)</f>
        <v>0</v>
      </c>
      <c r="BL466" s="17" t="s">
        <v>149</v>
      </c>
      <c r="BM466" s="223" t="s">
        <v>1342</v>
      </c>
    </row>
    <row r="467" spans="1:47" s="2" customFormat="1" ht="12">
      <c r="A467" s="38"/>
      <c r="B467" s="39"/>
      <c r="C467" s="40"/>
      <c r="D467" s="225" t="s">
        <v>151</v>
      </c>
      <c r="E467" s="40"/>
      <c r="F467" s="226" t="s">
        <v>1343</v>
      </c>
      <c r="G467" s="40"/>
      <c r="H467" s="40"/>
      <c r="I467" s="227"/>
      <c r="J467" s="40"/>
      <c r="K467" s="40"/>
      <c r="L467" s="44"/>
      <c r="M467" s="228"/>
      <c r="N467" s="229"/>
      <c r="O467" s="84"/>
      <c r="P467" s="84"/>
      <c r="Q467" s="84"/>
      <c r="R467" s="84"/>
      <c r="S467" s="84"/>
      <c r="T467" s="85"/>
      <c r="U467" s="38"/>
      <c r="V467" s="38"/>
      <c r="W467" s="38"/>
      <c r="X467" s="38"/>
      <c r="Y467" s="38"/>
      <c r="Z467" s="38"/>
      <c r="AA467" s="38"/>
      <c r="AB467" s="38"/>
      <c r="AC467" s="38"/>
      <c r="AD467" s="38"/>
      <c r="AE467" s="38"/>
      <c r="AT467" s="17" t="s">
        <v>151</v>
      </c>
      <c r="AU467" s="17" t="s">
        <v>78</v>
      </c>
    </row>
    <row r="468" spans="1:47" s="2" customFormat="1" ht="12">
      <c r="A468" s="38"/>
      <c r="B468" s="39"/>
      <c r="C468" s="40"/>
      <c r="D468" s="225" t="s">
        <v>153</v>
      </c>
      <c r="E468" s="40"/>
      <c r="F468" s="230" t="s">
        <v>1344</v>
      </c>
      <c r="G468" s="40"/>
      <c r="H468" s="40"/>
      <c r="I468" s="227"/>
      <c r="J468" s="40"/>
      <c r="K468" s="40"/>
      <c r="L468" s="44"/>
      <c r="M468" s="228"/>
      <c r="N468" s="229"/>
      <c r="O468" s="84"/>
      <c r="P468" s="84"/>
      <c r="Q468" s="84"/>
      <c r="R468" s="84"/>
      <c r="S468" s="84"/>
      <c r="T468" s="85"/>
      <c r="U468" s="38"/>
      <c r="V468" s="38"/>
      <c r="W468" s="38"/>
      <c r="X468" s="38"/>
      <c r="Y468" s="38"/>
      <c r="Z468" s="38"/>
      <c r="AA468" s="38"/>
      <c r="AB468" s="38"/>
      <c r="AC468" s="38"/>
      <c r="AD468" s="38"/>
      <c r="AE468" s="38"/>
      <c r="AT468" s="17" t="s">
        <v>153</v>
      </c>
      <c r="AU468" s="17" t="s">
        <v>78</v>
      </c>
    </row>
    <row r="469" spans="1:65" s="2" customFormat="1" ht="14.4" customHeight="1">
      <c r="A469" s="38"/>
      <c r="B469" s="39"/>
      <c r="C469" s="212" t="s">
        <v>1345</v>
      </c>
      <c r="D469" s="212" t="s">
        <v>144</v>
      </c>
      <c r="E469" s="213" t="s">
        <v>1346</v>
      </c>
      <c r="F469" s="214" t="s">
        <v>1347</v>
      </c>
      <c r="G469" s="215" t="s">
        <v>248</v>
      </c>
      <c r="H469" s="216">
        <v>21.42</v>
      </c>
      <c r="I469" s="217"/>
      <c r="J469" s="218">
        <f>ROUND(I469*H469,2)</f>
        <v>0</v>
      </c>
      <c r="K469" s="214" t="s">
        <v>148</v>
      </c>
      <c r="L469" s="44"/>
      <c r="M469" s="219" t="s">
        <v>19</v>
      </c>
      <c r="N469" s="220" t="s">
        <v>42</v>
      </c>
      <c r="O469" s="84"/>
      <c r="P469" s="221">
        <f>O469*H469</f>
        <v>0</v>
      </c>
      <c r="Q469" s="221">
        <v>0</v>
      </c>
      <c r="R469" s="221">
        <f>Q469*H469</f>
        <v>0</v>
      </c>
      <c r="S469" s="221">
        <v>0</v>
      </c>
      <c r="T469" s="222">
        <f>S469*H469</f>
        <v>0</v>
      </c>
      <c r="U469" s="38"/>
      <c r="V469" s="38"/>
      <c r="W469" s="38"/>
      <c r="X469" s="38"/>
      <c r="Y469" s="38"/>
      <c r="Z469" s="38"/>
      <c r="AA469" s="38"/>
      <c r="AB469" s="38"/>
      <c r="AC469" s="38"/>
      <c r="AD469" s="38"/>
      <c r="AE469" s="38"/>
      <c r="AR469" s="223" t="s">
        <v>149</v>
      </c>
      <c r="AT469" s="223" t="s">
        <v>144</v>
      </c>
      <c r="AU469" s="223" t="s">
        <v>78</v>
      </c>
      <c r="AY469" s="17" t="s">
        <v>142</v>
      </c>
      <c r="BE469" s="224">
        <f>IF(N469="základní",J469,0)</f>
        <v>0</v>
      </c>
      <c r="BF469" s="224">
        <f>IF(N469="snížená",J469,0)</f>
        <v>0</v>
      </c>
      <c r="BG469" s="224">
        <f>IF(N469="zákl. přenesená",J469,0)</f>
        <v>0</v>
      </c>
      <c r="BH469" s="224">
        <f>IF(N469="sníž. přenesená",J469,0)</f>
        <v>0</v>
      </c>
      <c r="BI469" s="224">
        <f>IF(N469="nulová",J469,0)</f>
        <v>0</v>
      </c>
      <c r="BJ469" s="17" t="s">
        <v>78</v>
      </c>
      <c r="BK469" s="224">
        <f>ROUND(I469*H469,2)</f>
        <v>0</v>
      </c>
      <c r="BL469" s="17" t="s">
        <v>149</v>
      </c>
      <c r="BM469" s="223" t="s">
        <v>1348</v>
      </c>
    </row>
    <row r="470" spans="1:47" s="2" customFormat="1" ht="12">
      <c r="A470" s="38"/>
      <c r="B470" s="39"/>
      <c r="C470" s="40"/>
      <c r="D470" s="225" t="s">
        <v>151</v>
      </c>
      <c r="E470" s="40"/>
      <c r="F470" s="226" t="s">
        <v>1349</v>
      </c>
      <c r="G470" s="40"/>
      <c r="H470" s="40"/>
      <c r="I470" s="227"/>
      <c r="J470" s="40"/>
      <c r="K470" s="40"/>
      <c r="L470" s="44"/>
      <c r="M470" s="228"/>
      <c r="N470" s="229"/>
      <c r="O470" s="84"/>
      <c r="P470" s="84"/>
      <c r="Q470" s="84"/>
      <c r="R470" s="84"/>
      <c r="S470" s="84"/>
      <c r="T470" s="85"/>
      <c r="U470" s="38"/>
      <c r="V470" s="38"/>
      <c r="W470" s="38"/>
      <c r="X470" s="38"/>
      <c r="Y470" s="38"/>
      <c r="Z470" s="38"/>
      <c r="AA470" s="38"/>
      <c r="AB470" s="38"/>
      <c r="AC470" s="38"/>
      <c r="AD470" s="38"/>
      <c r="AE470" s="38"/>
      <c r="AT470" s="17" t="s">
        <v>151</v>
      </c>
      <c r="AU470" s="17" t="s">
        <v>78</v>
      </c>
    </row>
    <row r="471" spans="1:47" s="2" customFormat="1" ht="12">
      <c r="A471" s="38"/>
      <c r="B471" s="39"/>
      <c r="C471" s="40"/>
      <c r="D471" s="225" t="s">
        <v>153</v>
      </c>
      <c r="E471" s="40"/>
      <c r="F471" s="230" t="s">
        <v>1344</v>
      </c>
      <c r="G471" s="40"/>
      <c r="H471" s="40"/>
      <c r="I471" s="227"/>
      <c r="J471" s="40"/>
      <c r="K471" s="40"/>
      <c r="L471" s="44"/>
      <c r="M471" s="228"/>
      <c r="N471" s="229"/>
      <c r="O471" s="84"/>
      <c r="P471" s="84"/>
      <c r="Q471" s="84"/>
      <c r="R471" s="84"/>
      <c r="S471" s="84"/>
      <c r="T471" s="85"/>
      <c r="U471" s="38"/>
      <c r="V471" s="38"/>
      <c r="W471" s="38"/>
      <c r="X471" s="38"/>
      <c r="Y471" s="38"/>
      <c r="Z471" s="38"/>
      <c r="AA471" s="38"/>
      <c r="AB471" s="38"/>
      <c r="AC471" s="38"/>
      <c r="AD471" s="38"/>
      <c r="AE471" s="38"/>
      <c r="AT471" s="17" t="s">
        <v>153</v>
      </c>
      <c r="AU471" s="17" t="s">
        <v>78</v>
      </c>
    </row>
    <row r="472" spans="1:63" s="12" customFormat="1" ht="25.9" customHeight="1">
      <c r="A472" s="12"/>
      <c r="B472" s="196"/>
      <c r="C472" s="197"/>
      <c r="D472" s="198" t="s">
        <v>70</v>
      </c>
      <c r="E472" s="199" t="s">
        <v>614</v>
      </c>
      <c r="F472" s="199" t="s">
        <v>615</v>
      </c>
      <c r="G472" s="197"/>
      <c r="H472" s="197"/>
      <c r="I472" s="200"/>
      <c r="J472" s="201">
        <f>BK472</f>
        <v>0</v>
      </c>
      <c r="K472" s="197"/>
      <c r="L472" s="202"/>
      <c r="M472" s="203"/>
      <c r="N472" s="204"/>
      <c r="O472" s="204"/>
      <c r="P472" s="205">
        <f>SUM(P473:P475)</f>
        <v>0</v>
      </c>
      <c r="Q472" s="204"/>
      <c r="R472" s="205">
        <f>SUM(R473:R475)</f>
        <v>0</v>
      </c>
      <c r="S472" s="204"/>
      <c r="T472" s="206">
        <f>SUM(T473:T475)</f>
        <v>0</v>
      </c>
      <c r="U472" s="12"/>
      <c r="V472" s="12"/>
      <c r="W472" s="12"/>
      <c r="X472" s="12"/>
      <c r="Y472" s="12"/>
      <c r="Z472" s="12"/>
      <c r="AA472" s="12"/>
      <c r="AB472" s="12"/>
      <c r="AC472" s="12"/>
      <c r="AD472" s="12"/>
      <c r="AE472" s="12"/>
      <c r="AR472" s="207" t="s">
        <v>78</v>
      </c>
      <c r="AT472" s="208" t="s">
        <v>70</v>
      </c>
      <c r="AU472" s="208" t="s">
        <v>71</v>
      </c>
      <c r="AY472" s="207" t="s">
        <v>142</v>
      </c>
      <c r="BK472" s="209">
        <f>SUM(BK473:BK475)</f>
        <v>0</v>
      </c>
    </row>
    <row r="473" spans="1:65" s="2" customFormat="1" ht="14.4" customHeight="1">
      <c r="A473" s="38"/>
      <c r="B473" s="39"/>
      <c r="C473" s="212" t="s">
        <v>1350</v>
      </c>
      <c r="D473" s="212" t="s">
        <v>144</v>
      </c>
      <c r="E473" s="213" t="s">
        <v>1351</v>
      </c>
      <c r="F473" s="214" t="s">
        <v>1352</v>
      </c>
      <c r="G473" s="215" t="s">
        <v>248</v>
      </c>
      <c r="H473" s="216">
        <v>2664.041</v>
      </c>
      <c r="I473" s="217"/>
      <c r="J473" s="218">
        <f>ROUND(I473*H473,2)</f>
        <v>0</v>
      </c>
      <c r="K473" s="214" t="s">
        <v>148</v>
      </c>
      <c r="L473" s="44"/>
      <c r="M473" s="219" t="s">
        <v>19</v>
      </c>
      <c r="N473" s="220" t="s">
        <v>42</v>
      </c>
      <c r="O473" s="84"/>
      <c r="P473" s="221">
        <f>O473*H473</f>
        <v>0</v>
      </c>
      <c r="Q473" s="221">
        <v>0</v>
      </c>
      <c r="R473" s="221">
        <f>Q473*H473</f>
        <v>0</v>
      </c>
      <c r="S473" s="221">
        <v>0</v>
      </c>
      <c r="T473" s="222">
        <f>S473*H473</f>
        <v>0</v>
      </c>
      <c r="U473" s="38"/>
      <c r="V473" s="38"/>
      <c r="W473" s="38"/>
      <c r="X473" s="38"/>
      <c r="Y473" s="38"/>
      <c r="Z473" s="38"/>
      <c r="AA473" s="38"/>
      <c r="AB473" s="38"/>
      <c r="AC473" s="38"/>
      <c r="AD473" s="38"/>
      <c r="AE473" s="38"/>
      <c r="AR473" s="223" t="s">
        <v>149</v>
      </c>
      <c r="AT473" s="223" t="s">
        <v>144</v>
      </c>
      <c r="AU473" s="223" t="s">
        <v>78</v>
      </c>
      <c r="AY473" s="17" t="s">
        <v>142</v>
      </c>
      <c r="BE473" s="224">
        <f>IF(N473="základní",J473,0)</f>
        <v>0</v>
      </c>
      <c r="BF473" s="224">
        <f>IF(N473="snížená",J473,0)</f>
        <v>0</v>
      </c>
      <c r="BG473" s="224">
        <f>IF(N473="zákl. přenesená",J473,0)</f>
        <v>0</v>
      </c>
      <c r="BH473" s="224">
        <f>IF(N473="sníž. přenesená",J473,0)</f>
        <v>0</v>
      </c>
      <c r="BI473" s="224">
        <f>IF(N473="nulová",J473,0)</f>
        <v>0</v>
      </c>
      <c r="BJ473" s="17" t="s">
        <v>78</v>
      </c>
      <c r="BK473" s="224">
        <f>ROUND(I473*H473,2)</f>
        <v>0</v>
      </c>
      <c r="BL473" s="17" t="s">
        <v>149</v>
      </c>
      <c r="BM473" s="223" t="s">
        <v>1353</v>
      </c>
    </row>
    <row r="474" spans="1:47" s="2" customFormat="1" ht="12">
      <c r="A474" s="38"/>
      <c r="B474" s="39"/>
      <c r="C474" s="40"/>
      <c r="D474" s="225" t="s">
        <v>151</v>
      </c>
      <c r="E474" s="40"/>
      <c r="F474" s="226" t="s">
        <v>1354</v>
      </c>
      <c r="G474" s="40"/>
      <c r="H474" s="40"/>
      <c r="I474" s="227"/>
      <c r="J474" s="40"/>
      <c r="K474" s="40"/>
      <c r="L474" s="44"/>
      <c r="M474" s="228"/>
      <c r="N474" s="229"/>
      <c r="O474" s="84"/>
      <c r="P474" s="84"/>
      <c r="Q474" s="84"/>
      <c r="R474" s="84"/>
      <c r="S474" s="84"/>
      <c r="T474" s="85"/>
      <c r="U474" s="38"/>
      <c r="V474" s="38"/>
      <c r="W474" s="38"/>
      <c r="X474" s="38"/>
      <c r="Y474" s="38"/>
      <c r="Z474" s="38"/>
      <c r="AA474" s="38"/>
      <c r="AB474" s="38"/>
      <c r="AC474" s="38"/>
      <c r="AD474" s="38"/>
      <c r="AE474" s="38"/>
      <c r="AT474" s="17" t="s">
        <v>151</v>
      </c>
      <c r="AU474" s="17" t="s">
        <v>78</v>
      </c>
    </row>
    <row r="475" spans="1:47" s="2" customFormat="1" ht="12">
      <c r="A475" s="38"/>
      <c r="B475" s="39"/>
      <c r="C475" s="40"/>
      <c r="D475" s="225" t="s">
        <v>153</v>
      </c>
      <c r="E475" s="40"/>
      <c r="F475" s="230" t="s">
        <v>1355</v>
      </c>
      <c r="G475" s="40"/>
      <c r="H475" s="40"/>
      <c r="I475" s="227"/>
      <c r="J475" s="40"/>
      <c r="K475" s="40"/>
      <c r="L475" s="44"/>
      <c r="M475" s="228"/>
      <c r="N475" s="229"/>
      <c r="O475" s="84"/>
      <c r="P475" s="84"/>
      <c r="Q475" s="84"/>
      <c r="R475" s="84"/>
      <c r="S475" s="84"/>
      <c r="T475" s="85"/>
      <c r="U475" s="38"/>
      <c r="V475" s="38"/>
      <c r="W475" s="38"/>
      <c r="X475" s="38"/>
      <c r="Y475" s="38"/>
      <c r="Z475" s="38"/>
      <c r="AA475" s="38"/>
      <c r="AB475" s="38"/>
      <c r="AC475" s="38"/>
      <c r="AD475" s="38"/>
      <c r="AE475" s="38"/>
      <c r="AT475" s="17" t="s">
        <v>153</v>
      </c>
      <c r="AU475" s="17" t="s">
        <v>78</v>
      </c>
    </row>
    <row r="476" spans="1:63" s="12" customFormat="1" ht="25.9" customHeight="1">
      <c r="A476" s="12"/>
      <c r="B476" s="196"/>
      <c r="C476" s="197"/>
      <c r="D476" s="198" t="s">
        <v>70</v>
      </c>
      <c r="E476" s="199" t="s">
        <v>1356</v>
      </c>
      <c r="F476" s="199" t="s">
        <v>1357</v>
      </c>
      <c r="G476" s="197"/>
      <c r="H476" s="197"/>
      <c r="I476" s="200"/>
      <c r="J476" s="201">
        <f>BK476</f>
        <v>0</v>
      </c>
      <c r="K476" s="197"/>
      <c r="L476" s="202"/>
      <c r="M476" s="203"/>
      <c r="N476" s="204"/>
      <c r="O476" s="204"/>
      <c r="P476" s="205">
        <f>SUM(P477:P482)</f>
        <v>0</v>
      </c>
      <c r="Q476" s="204"/>
      <c r="R476" s="205">
        <f>SUM(R477:R482)</f>
        <v>0.0356</v>
      </c>
      <c r="S476" s="204"/>
      <c r="T476" s="206">
        <f>SUM(T477:T482)</f>
        <v>0</v>
      </c>
      <c r="U476" s="12"/>
      <c r="V476" s="12"/>
      <c r="W476" s="12"/>
      <c r="X476" s="12"/>
      <c r="Y476" s="12"/>
      <c r="Z476" s="12"/>
      <c r="AA476" s="12"/>
      <c r="AB476" s="12"/>
      <c r="AC476" s="12"/>
      <c r="AD476" s="12"/>
      <c r="AE476" s="12"/>
      <c r="AR476" s="207" t="s">
        <v>78</v>
      </c>
      <c r="AT476" s="208" t="s">
        <v>70</v>
      </c>
      <c r="AU476" s="208" t="s">
        <v>71</v>
      </c>
      <c r="AY476" s="207" t="s">
        <v>142</v>
      </c>
      <c r="BK476" s="209">
        <f>SUM(BK477:BK482)</f>
        <v>0</v>
      </c>
    </row>
    <row r="477" spans="1:65" s="2" customFormat="1" ht="14.4" customHeight="1">
      <c r="A477" s="38"/>
      <c r="B477" s="39"/>
      <c r="C477" s="212" t="s">
        <v>1358</v>
      </c>
      <c r="D477" s="212" t="s">
        <v>144</v>
      </c>
      <c r="E477" s="213" t="s">
        <v>1359</v>
      </c>
      <c r="F477" s="214" t="s">
        <v>1360</v>
      </c>
      <c r="G477" s="215" t="s">
        <v>471</v>
      </c>
      <c r="H477" s="216">
        <v>2</v>
      </c>
      <c r="I477" s="217"/>
      <c r="J477" s="218">
        <f>ROUND(I477*H477,2)</f>
        <v>0</v>
      </c>
      <c r="K477" s="214" t="s">
        <v>19</v>
      </c>
      <c r="L477" s="44"/>
      <c r="M477" s="219" t="s">
        <v>19</v>
      </c>
      <c r="N477" s="220" t="s">
        <v>42</v>
      </c>
      <c r="O477" s="84"/>
      <c r="P477" s="221">
        <f>O477*H477</f>
        <v>0</v>
      </c>
      <c r="Q477" s="221">
        <v>0</v>
      </c>
      <c r="R477" s="221">
        <f>Q477*H477</f>
        <v>0</v>
      </c>
      <c r="S477" s="221">
        <v>0</v>
      </c>
      <c r="T477" s="222">
        <f>S477*H477</f>
        <v>0</v>
      </c>
      <c r="U477" s="38"/>
      <c r="V477" s="38"/>
      <c r="W477" s="38"/>
      <c r="X477" s="38"/>
      <c r="Y477" s="38"/>
      <c r="Z477" s="38"/>
      <c r="AA477" s="38"/>
      <c r="AB477" s="38"/>
      <c r="AC477" s="38"/>
      <c r="AD477" s="38"/>
      <c r="AE477" s="38"/>
      <c r="AR477" s="223" t="s">
        <v>149</v>
      </c>
      <c r="AT477" s="223" t="s">
        <v>144</v>
      </c>
      <c r="AU477" s="223" t="s">
        <v>78</v>
      </c>
      <c r="AY477" s="17" t="s">
        <v>142</v>
      </c>
      <c r="BE477" s="224">
        <f>IF(N477="základní",J477,0)</f>
        <v>0</v>
      </c>
      <c r="BF477" s="224">
        <f>IF(N477="snížená",J477,0)</f>
        <v>0</v>
      </c>
      <c r="BG477" s="224">
        <f>IF(N477="zákl. přenesená",J477,0)</f>
        <v>0</v>
      </c>
      <c r="BH477" s="224">
        <f>IF(N477="sníž. přenesená",J477,0)</f>
        <v>0</v>
      </c>
      <c r="BI477" s="224">
        <f>IF(N477="nulová",J477,0)</f>
        <v>0</v>
      </c>
      <c r="BJ477" s="17" t="s">
        <v>78</v>
      </c>
      <c r="BK477" s="224">
        <f>ROUND(I477*H477,2)</f>
        <v>0</v>
      </c>
      <c r="BL477" s="17" t="s">
        <v>149</v>
      </c>
      <c r="BM477" s="223" t="s">
        <v>1361</v>
      </c>
    </row>
    <row r="478" spans="1:47" s="2" customFormat="1" ht="12">
      <c r="A478" s="38"/>
      <c r="B478" s="39"/>
      <c r="C478" s="40"/>
      <c r="D478" s="225" t="s">
        <v>151</v>
      </c>
      <c r="E478" s="40"/>
      <c r="F478" s="226" t="s">
        <v>1362</v>
      </c>
      <c r="G478" s="40"/>
      <c r="H478" s="40"/>
      <c r="I478" s="227"/>
      <c r="J478" s="40"/>
      <c r="K478" s="40"/>
      <c r="L478" s="44"/>
      <c r="M478" s="228"/>
      <c r="N478" s="229"/>
      <c r="O478" s="84"/>
      <c r="P478" s="84"/>
      <c r="Q478" s="84"/>
      <c r="R478" s="84"/>
      <c r="S478" s="84"/>
      <c r="T478" s="85"/>
      <c r="U478" s="38"/>
      <c r="V478" s="38"/>
      <c r="W478" s="38"/>
      <c r="X478" s="38"/>
      <c r="Y478" s="38"/>
      <c r="Z478" s="38"/>
      <c r="AA478" s="38"/>
      <c r="AB478" s="38"/>
      <c r="AC478" s="38"/>
      <c r="AD478" s="38"/>
      <c r="AE478" s="38"/>
      <c r="AT478" s="17" t="s">
        <v>151</v>
      </c>
      <c r="AU478" s="17" t="s">
        <v>78</v>
      </c>
    </row>
    <row r="479" spans="1:65" s="2" customFormat="1" ht="24.15" customHeight="1">
      <c r="A479" s="38"/>
      <c r="B479" s="39"/>
      <c r="C479" s="253" t="s">
        <v>1363</v>
      </c>
      <c r="D479" s="253" t="s">
        <v>275</v>
      </c>
      <c r="E479" s="254" t="s">
        <v>1364</v>
      </c>
      <c r="F479" s="255" t="s">
        <v>1365</v>
      </c>
      <c r="G479" s="256" t="s">
        <v>471</v>
      </c>
      <c r="H479" s="257">
        <v>2</v>
      </c>
      <c r="I479" s="258"/>
      <c r="J479" s="259">
        <f>ROUND(I479*H479,2)</f>
        <v>0</v>
      </c>
      <c r="K479" s="255" t="s">
        <v>148</v>
      </c>
      <c r="L479" s="260"/>
      <c r="M479" s="261" t="s">
        <v>19</v>
      </c>
      <c r="N479" s="262" t="s">
        <v>42</v>
      </c>
      <c r="O479" s="84"/>
      <c r="P479" s="221">
        <f>O479*H479</f>
        <v>0</v>
      </c>
      <c r="Q479" s="221">
        <v>0.0178</v>
      </c>
      <c r="R479" s="221">
        <f>Q479*H479</f>
        <v>0.0356</v>
      </c>
      <c r="S479" s="221">
        <v>0</v>
      </c>
      <c r="T479" s="222">
        <f>S479*H479</f>
        <v>0</v>
      </c>
      <c r="U479" s="38"/>
      <c r="V479" s="38"/>
      <c r="W479" s="38"/>
      <c r="X479" s="38"/>
      <c r="Y479" s="38"/>
      <c r="Z479" s="38"/>
      <c r="AA479" s="38"/>
      <c r="AB479" s="38"/>
      <c r="AC479" s="38"/>
      <c r="AD479" s="38"/>
      <c r="AE479" s="38"/>
      <c r="AR479" s="223" t="s">
        <v>201</v>
      </c>
      <c r="AT479" s="223" t="s">
        <v>275</v>
      </c>
      <c r="AU479" s="223" t="s">
        <v>78</v>
      </c>
      <c r="AY479" s="17" t="s">
        <v>142</v>
      </c>
      <c r="BE479" s="224">
        <f>IF(N479="základní",J479,0)</f>
        <v>0</v>
      </c>
      <c r="BF479" s="224">
        <f>IF(N479="snížená",J479,0)</f>
        <v>0</v>
      </c>
      <c r="BG479" s="224">
        <f>IF(N479="zákl. přenesená",J479,0)</f>
        <v>0</v>
      </c>
      <c r="BH479" s="224">
        <f>IF(N479="sníž. přenesená",J479,0)</f>
        <v>0</v>
      </c>
      <c r="BI479" s="224">
        <f>IF(N479="nulová",J479,0)</f>
        <v>0</v>
      </c>
      <c r="BJ479" s="17" t="s">
        <v>78</v>
      </c>
      <c r="BK479" s="224">
        <f>ROUND(I479*H479,2)</f>
        <v>0</v>
      </c>
      <c r="BL479" s="17" t="s">
        <v>149</v>
      </c>
      <c r="BM479" s="223" t="s">
        <v>1366</v>
      </c>
    </row>
    <row r="480" spans="1:47" s="2" customFormat="1" ht="12">
      <c r="A480" s="38"/>
      <c r="B480" s="39"/>
      <c r="C480" s="40"/>
      <c r="D480" s="225" t="s">
        <v>151</v>
      </c>
      <c r="E480" s="40"/>
      <c r="F480" s="226" t="s">
        <v>1365</v>
      </c>
      <c r="G480" s="40"/>
      <c r="H480" s="40"/>
      <c r="I480" s="227"/>
      <c r="J480" s="40"/>
      <c r="K480" s="40"/>
      <c r="L480" s="44"/>
      <c r="M480" s="228"/>
      <c r="N480" s="229"/>
      <c r="O480" s="84"/>
      <c r="P480" s="84"/>
      <c r="Q480" s="84"/>
      <c r="R480" s="84"/>
      <c r="S480" s="84"/>
      <c r="T480" s="85"/>
      <c r="U480" s="38"/>
      <c r="V480" s="38"/>
      <c r="W480" s="38"/>
      <c r="X480" s="38"/>
      <c r="Y480" s="38"/>
      <c r="Z480" s="38"/>
      <c r="AA480" s="38"/>
      <c r="AB480" s="38"/>
      <c r="AC480" s="38"/>
      <c r="AD480" s="38"/>
      <c r="AE480" s="38"/>
      <c r="AT480" s="17" t="s">
        <v>151</v>
      </c>
      <c r="AU480" s="17" t="s">
        <v>78</v>
      </c>
    </row>
    <row r="481" spans="1:65" s="2" customFormat="1" ht="14.4" customHeight="1">
      <c r="A481" s="38"/>
      <c r="B481" s="39"/>
      <c r="C481" s="212" t="s">
        <v>1367</v>
      </c>
      <c r="D481" s="212" t="s">
        <v>144</v>
      </c>
      <c r="E481" s="213" t="s">
        <v>1368</v>
      </c>
      <c r="F481" s="214" t="s">
        <v>1369</v>
      </c>
      <c r="G481" s="215" t="s">
        <v>1370</v>
      </c>
      <c r="H481" s="216">
        <v>1</v>
      </c>
      <c r="I481" s="217"/>
      <c r="J481" s="218">
        <f>ROUND(I481*H481,2)</f>
        <v>0</v>
      </c>
      <c r="K481" s="214" t="s">
        <v>19</v>
      </c>
      <c r="L481" s="44"/>
      <c r="M481" s="219" t="s">
        <v>19</v>
      </c>
      <c r="N481" s="220" t="s">
        <v>42</v>
      </c>
      <c r="O481" s="84"/>
      <c r="P481" s="221">
        <f>O481*H481</f>
        <v>0</v>
      </c>
      <c r="Q481" s="221">
        <v>0</v>
      </c>
      <c r="R481" s="221">
        <f>Q481*H481</f>
        <v>0</v>
      </c>
      <c r="S481" s="221">
        <v>0</v>
      </c>
      <c r="T481" s="222">
        <f>S481*H481</f>
        <v>0</v>
      </c>
      <c r="U481" s="38"/>
      <c r="V481" s="38"/>
      <c r="W481" s="38"/>
      <c r="X481" s="38"/>
      <c r="Y481" s="38"/>
      <c r="Z481" s="38"/>
      <c r="AA481" s="38"/>
      <c r="AB481" s="38"/>
      <c r="AC481" s="38"/>
      <c r="AD481" s="38"/>
      <c r="AE481" s="38"/>
      <c r="AR481" s="223" t="s">
        <v>149</v>
      </c>
      <c r="AT481" s="223" t="s">
        <v>144</v>
      </c>
      <c r="AU481" s="223" t="s">
        <v>78</v>
      </c>
      <c r="AY481" s="17" t="s">
        <v>142</v>
      </c>
      <c r="BE481" s="224">
        <f>IF(N481="základní",J481,0)</f>
        <v>0</v>
      </c>
      <c r="BF481" s="224">
        <f>IF(N481="snížená",J481,0)</f>
        <v>0</v>
      </c>
      <c r="BG481" s="224">
        <f>IF(N481="zákl. přenesená",J481,0)</f>
        <v>0</v>
      </c>
      <c r="BH481" s="224">
        <f>IF(N481="sníž. přenesená",J481,0)</f>
        <v>0</v>
      </c>
      <c r="BI481" s="224">
        <f>IF(N481="nulová",J481,0)</f>
        <v>0</v>
      </c>
      <c r="BJ481" s="17" t="s">
        <v>78</v>
      </c>
      <c r="BK481" s="224">
        <f>ROUND(I481*H481,2)</f>
        <v>0</v>
      </c>
      <c r="BL481" s="17" t="s">
        <v>149</v>
      </c>
      <c r="BM481" s="223" t="s">
        <v>1371</v>
      </c>
    </row>
    <row r="482" spans="1:47" s="2" customFormat="1" ht="12">
      <c r="A482" s="38"/>
      <c r="B482" s="39"/>
      <c r="C482" s="40"/>
      <c r="D482" s="225" t="s">
        <v>151</v>
      </c>
      <c r="E482" s="40"/>
      <c r="F482" s="226" t="s">
        <v>1372</v>
      </c>
      <c r="G482" s="40"/>
      <c r="H482" s="40"/>
      <c r="I482" s="227"/>
      <c r="J482" s="40"/>
      <c r="K482" s="40"/>
      <c r="L482" s="44"/>
      <c r="M482" s="228"/>
      <c r="N482" s="229"/>
      <c r="O482" s="84"/>
      <c r="P482" s="84"/>
      <c r="Q482" s="84"/>
      <c r="R482" s="84"/>
      <c r="S482" s="84"/>
      <c r="T482" s="85"/>
      <c r="U482" s="38"/>
      <c r="V482" s="38"/>
      <c r="W482" s="38"/>
      <c r="X482" s="38"/>
      <c r="Y482" s="38"/>
      <c r="Z482" s="38"/>
      <c r="AA482" s="38"/>
      <c r="AB482" s="38"/>
      <c r="AC482" s="38"/>
      <c r="AD482" s="38"/>
      <c r="AE482" s="38"/>
      <c r="AT482" s="17" t="s">
        <v>151</v>
      </c>
      <c r="AU482" s="17" t="s">
        <v>78</v>
      </c>
    </row>
    <row r="483" spans="1:63" s="12" customFormat="1" ht="25.9" customHeight="1">
      <c r="A483" s="12"/>
      <c r="B483" s="196"/>
      <c r="C483" s="197"/>
      <c r="D483" s="198" t="s">
        <v>70</v>
      </c>
      <c r="E483" s="199" t="s">
        <v>1373</v>
      </c>
      <c r="F483" s="199" t="s">
        <v>1374</v>
      </c>
      <c r="G483" s="197"/>
      <c r="H483" s="197"/>
      <c r="I483" s="200"/>
      <c r="J483" s="201">
        <f>BK483</f>
        <v>0</v>
      </c>
      <c r="K483" s="197"/>
      <c r="L483" s="202"/>
      <c r="M483" s="203"/>
      <c r="N483" s="204"/>
      <c r="O483" s="204"/>
      <c r="P483" s="205">
        <f>SUM(P484:P489)</f>
        <v>0</v>
      </c>
      <c r="Q483" s="204"/>
      <c r="R483" s="205">
        <f>SUM(R484:R489)</f>
        <v>0</v>
      </c>
      <c r="S483" s="204"/>
      <c r="T483" s="206">
        <f>SUM(T484:T489)</f>
        <v>0</v>
      </c>
      <c r="U483" s="12"/>
      <c r="V483" s="12"/>
      <c r="W483" s="12"/>
      <c r="X483" s="12"/>
      <c r="Y483" s="12"/>
      <c r="Z483" s="12"/>
      <c r="AA483" s="12"/>
      <c r="AB483" s="12"/>
      <c r="AC483" s="12"/>
      <c r="AD483" s="12"/>
      <c r="AE483" s="12"/>
      <c r="AR483" s="207" t="s">
        <v>80</v>
      </c>
      <c r="AT483" s="208" t="s">
        <v>70</v>
      </c>
      <c r="AU483" s="208" t="s">
        <v>71</v>
      </c>
      <c r="AY483" s="207" t="s">
        <v>142</v>
      </c>
      <c r="BK483" s="209">
        <f>SUM(BK484:BK489)</f>
        <v>0</v>
      </c>
    </row>
    <row r="484" spans="1:65" s="2" customFormat="1" ht="14.4" customHeight="1">
      <c r="A484" s="38"/>
      <c r="B484" s="39"/>
      <c r="C484" s="212" t="s">
        <v>1375</v>
      </c>
      <c r="D484" s="212" t="s">
        <v>144</v>
      </c>
      <c r="E484" s="213" t="s">
        <v>1376</v>
      </c>
      <c r="F484" s="214" t="s">
        <v>1377</v>
      </c>
      <c r="G484" s="215" t="s">
        <v>181</v>
      </c>
      <c r="H484" s="216">
        <v>0.12</v>
      </c>
      <c r="I484" s="217"/>
      <c r="J484" s="218">
        <f>ROUND(I484*H484,2)</f>
        <v>0</v>
      </c>
      <c r="K484" s="214" t="s">
        <v>19</v>
      </c>
      <c r="L484" s="44"/>
      <c r="M484" s="219" t="s">
        <v>19</v>
      </c>
      <c r="N484" s="220" t="s">
        <v>42</v>
      </c>
      <c r="O484" s="84"/>
      <c r="P484" s="221">
        <f>O484*H484</f>
        <v>0</v>
      </c>
      <c r="Q484" s="221">
        <v>0</v>
      </c>
      <c r="R484" s="221">
        <f>Q484*H484</f>
        <v>0</v>
      </c>
      <c r="S484" s="221">
        <v>0</v>
      </c>
      <c r="T484" s="222">
        <f>S484*H484</f>
        <v>0</v>
      </c>
      <c r="U484" s="38"/>
      <c r="V484" s="38"/>
      <c r="W484" s="38"/>
      <c r="X484" s="38"/>
      <c r="Y484" s="38"/>
      <c r="Z484" s="38"/>
      <c r="AA484" s="38"/>
      <c r="AB484" s="38"/>
      <c r="AC484" s="38"/>
      <c r="AD484" s="38"/>
      <c r="AE484" s="38"/>
      <c r="AR484" s="223" t="s">
        <v>245</v>
      </c>
      <c r="AT484" s="223" t="s">
        <v>144</v>
      </c>
      <c r="AU484" s="223" t="s">
        <v>78</v>
      </c>
      <c r="AY484" s="17" t="s">
        <v>142</v>
      </c>
      <c r="BE484" s="224">
        <f>IF(N484="základní",J484,0)</f>
        <v>0</v>
      </c>
      <c r="BF484" s="224">
        <f>IF(N484="snížená",J484,0)</f>
        <v>0</v>
      </c>
      <c r="BG484" s="224">
        <f>IF(N484="zákl. přenesená",J484,0)</f>
        <v>0</v>
      </c>
      <c r="BH484" s="224">
        <f>IF(N484="sníž. přenesená",J484,0)</f>
        <v>0</v>
      </c>
      <c r="BI484" s="224">
        <f>IF(N484="nulová",J484,0)</f>
        <v>0</v>
      </c>
      <c r="BJ484" s="17" t="s">
        <v>78</v>
      </c>
      <c r="BK484" s="224">
        <f>ROUND(I484*H484,2)</f>
        <v>0</v>
      </c>
      <c r="BL484" s="17" t="s">
        <v>245</v>
      </c>
      <c r="BM484" s="223" t="s">
        <v>1378</v>
      </c>
    </row>
    <row r="485" spans="1:47" s="2" customFormat="1" ht="12">
      <c r="A485" s="38"/>
      <c r="B485" s="39"/>
      <c r="C485" s="40"/>
      <c r="D485" s="225" t="s">
        <v>151</v>
      </c>
      <c r="E485" s="40"/>
      <c r="F485" s="226" t="s">
        <v>1377</v>
      </c>
      <c r="G485" s="40"/>
      <c r="H485" s="40"/>
      <c r="I485" s="227"/>
      <c r="J485" s="40"/>
      <c r="K485" s="40"/>
      <c r="L485" s="44"/>
      <c r="M485" s="228"/>
      <c r="N485" s="229"/>
      <c r="O485" s="84"/>
      <c r="P485" s="84"/>
      <c r="Q485" s="84"/>
      <c r="R485" s="84"/>
      <c r="S485" s="84"/>
      <c r="T485" s="85"/>
      <c r="U485" s="38"/>
      <c r="V485" s="38"/>
      <c r="W485" s="38"/>
      <c r="X485" s="38"/>
      <c r="Y485" s="38"/>
      <c r="Z485" s="38"/>
      <c r="AA485" s="38"/>
      <c r="AB485" s="38"/>
      <c r="AC485" s="38"/>
      <c r="AD485" s="38"/>
      <c r="AE485" s="38"/>
      <c r="AT485" s="17" t="s">
        <v>151</v>
      </c>
      <c r="AU485" s="17" t="s">
        <v>78</v>
      </c>
    </row>
    <row r="486" spans="1:47" s="2" customFormat="1" ht="12">
      <c r="A486" s="38"/>
      <c r="B486" s="39"/>
      <c r="C486" s="40"/>
      <c r="D486" s="225" t="s">
        <v>252</v>
      </c>
      <c r="E486" s="40"/>
      <c r="F486" s="230" t="s">
        <v>1379</v>
      </c>
      <c r="G486" s="40"/>
      <c r="H486" s="40"/>
      <c r="I486" s="227"/>
      <c r="J486" s="40"/>
      <c r="K486" s="40"/>
      <c r="L486" s="44"/>
      <c r="M486" s="228"/>
      <c r="N486" s="229"/>
      <c r="O486" s="84"/>
      <c r="P486" s="84"/>
      <c r="Q486" s="84"/>
      <c r="R486" s="84"/>
      <c r="S486" s="84"/>
      <c r="T486" s="85"/>
      <c r="U486" s="38"/>
      <c r="V486" s="38"/>
      <c r="W486" s="38"/>
      <c r="X486" s="38"/>
      <c r="Y486" s="38"/>
      <c r="Z486" s="38"/>
      <c r="AA486" s="38"/>
      <c r="AB486" s="38"/>
      <c r="AC486" s="38"/>
      <c r="AD486" s="38"/>
      <c r="AE486" s="38"/>
      <c r="AT486" s="17" t="s">
        <v>252</v>
      </c>
      <c r="AU486" s="17" t="s">
        <v>78</v>
      </c>
    </row>
    <row r="487" spans="1:65" s="2" customFormat="1" ht="24.15" customHeight="1">
      <c r="A487" s="38"/>
      <c r="B487" s="39"/>
      <c r="C487" s="212" t="s">
        <v>1380</v>
      </c>
      <c r="D487" s="212" t="s">
        <v>144</v>
      </c>
      <c r="E487" s="213" t="s">
        <v>1381</v>
      </c>
      <c r="F487" s="214" t="s">
        <v>1382</v>
      </c>
      <c r="G487" s="215" t="s">
        <v>248</v>
      </c>
      <c r="H487" s="216">
        <v>0.1</v>
      </c>
      <c r="I487" s="217"/>
      <c r="J487" s="218">
        <f>ROUND(I487*H487,2)</f>
        <v>0</v>
      </c>
      <c r="K487" s="214" t="s">
        <v>148</v>
      </c>
      <c r="L487" s="44"/>
      <c r="M487" s="219" t="s">
        <v>19</v>
      </c>
      <c r="N487" s="220" t="s">
        <v>42</v>
      </c>
      <c r="O487" s="84"/>
      <c r="P487" s="221">
        <f>O487*H487</f>
        <v>0</v>
      </c>
      <c r="Q487" s="221">
        <v>0</v>
      </c>
      <c r="R487" s="221">
        <f>Q487*H487</f>
        <v>0</v>
      </c>
      <c r="S487" s="221">
        <v>0</v>
      </c>
      <c r="T487" s="222">
        <f>S487*H487</f>
        <v>0</v>
      </c>
      <c r="U487" s="38"/>
      <c r="V487" s="38"/>
      <c r="W487" s="38"/>
      <c r="X487" s="38"/>
      <c r="Y487" s="38"/>
      <c r="Z487" s="38"/>
      <c r="AA487" s="38"/>
      <c r="AB487" s="38"/>
      <c r="AC487" s="38"/>
      <c r="AD487" s="38"/>
      <c r="AE487" s="38"/>
      <c r="AR487" s="223" t="s">
        <v>245</v>
      </c>
      <c r="AT487" s="223" t="s">
        <v>144</v>
      </c>
      <c r="AU487" s="223" t="s">
        <v>78</v>
      </c>
      <c r="AY487" s="17" t="s">
        <v>142</v>
      </c>
      <c r="BE487" s="224">
        <f>IF(N487="základní",J487,0)</f>
        <v>0</v>
      </c>
      <c r="BF487" s="224">
        <f>IF(N487="snížená",J487,0)</f>
        <v>0</v>
      </c>
      <c r="BG487" s="224">
        <f>IF(N487="zákl. přenesená",J487,0)</f>
        <v>0</v>
      </c>
      <c r="BH487" s="224">
        <f>IF(N487="sníž. přenesená",J487,0)</f>
        <v>0</v>
      </c>
      <c r="BI487" s="224">
        <f>IF(N487="nulová",J487,0)</f>
        <v>0</v>
      </c>
      <c r="BJ487" s="17" t="s">
        <v>78</v>
      </c>
      <c r="BK487" s="224">
        <f>ROUND(I487*H487,2)</f>
        <v>0</v>
      </c>
      <c r="BL487" s="17" t="s">
        <v>245</v>
      </c>
      <c r="BM487" s="223" t="s">
        <v>1383</v>
      </c>
    </row>
    <row r="488" spans="1:47" s="2" customFormat="1" ht="12">
      <c r="A488" s="38"/>
      <c r="B488" s="39"/>
      <c r="C488" s="40"/>
      <c r="D488" s="225" t="s">
        <v>151</v>
      </c>
      <c r="E488" s="40"/>
      <c r="F488" s="226" t="s">
        <v>1384</v>
      </c>
      <c r="G488" s="40"/>
      <c r="H488" s="40"/>
      <c r="I488" s="227"/>
      <c r="J488" s="40"/>
      <c r="K488" s="40"/>
      <c r="L488" s="44"/>
      <c r="M488" s="228"/>
      <c r="N488" s="229"/>
      <c r="O488" s="84"/>
      <c r="P488" s="84"/>
      <c r="Q488" s="84"/>
      <c r="R488" s="84"/>
      <c r="S488" s="84"/>
      <c r="T488" s="85"/>
      <c r="U488" s="38"/>
      <c r="V488" s="38"/>
      <c r="W488" s="38"/>
      <c r="X488" s="38"/>
      <c r="Y488" s="38"/>
      <c r="Z488" s="38"/>
      <c r="AA488" s="38"/>
      <c r="AB488" s="38"/>
      <c r="AC488" s="38"/>
      <c r="AD488" s="38"/>
      <c r="AE488" s="38"/>
      <c r="AT488" s="17" t="s">
        <v>151</v>
      </c>
      <c r="AU488" s="17" t="s">
        <v>78</v>
      </c>
    </row>
    <row r="489" spans="1:47" s="2" customFormat="1" ht="12">
      <c r="A489" s="38"/>
      <c r="B489" s="39"/>
      <c r="C489" s="40"/>
      <c r="D489" s="225" t="s">
        <v>153</v>
      </c>
      <c r="E489" s="40"/>
      <c r="F489" s="230" t="s">
        <v>1385</v>
      </c>
      <c r="G489" s="40"/>
      <c r="H489" s="40"/>
      <c r="I489" s="227"/>
      <c r="J489" s="40"/>
      <c r="K489" s="40"/>
      <c r="L489" s="44"/>
      <c r="M489" s="228"/>
      <c r="N489" s="229"/>
      <c r="O489" s="84"/>
      <c r="P489" s="84"/>
      <c r="Q489" s="84"/>
      <c r="R489" s="84"/>
      <c r="S489" s="84"/>
      <c r="T489" s="85"/>
      <c r="U489" s="38"/>
      <c r="V489" s="38"/>
      <c r="W489" s="38"/>
      <c r="X489" s="38"/>
      <c r="Y489" s="38"/>
      <c r="Z489" s="38"/>
      <c r="AA489" s="38"/>
      <c r="AB489" s="38"/>
      <c r="AC489" s="38"/>
      <c r="AD489" s="38"/>
      <c r="AE489" s="38"/>
      <c r="AT489" s="17" t="s">
        <v>153</v>
      </c>
      <c r="AU489" s="17" t="s">
        <v>78</v>
      </c>
    </row>
    <row r="490" spans="1:63" s="12" customFormat="1" ht="25.9" customHeight="1">
      <c r="A490" s="12"/>
      <c r="B490" s="196"/>
      <c r="C490" s="197"/>
      <c r="D490" s="198" t="s">
        <v>70</v>
      </c>
      <c r="E490" s="199" t="s">
        <v>1386</v>
      </c>
      <c r="F490" s="199" t="s">
        <v>1387</v>
      </c>
      <c r="G490" s="197"/>
      <c r="H490" s="197"/>
      <c r="I490" s="200"/>
      <c r="J490" s="201">
        <f>BK490</f>
        <v>0</v>
      </c>
      <c r="K490" s="197"/>
      <c r="L490" s="202"/>
      <c r="M490" s="203"/>
      <c r="N490" s="204"/>
      <c r="O490" s="204"/>
      <c r="P490" s="205">
        <f>SUM(P491:P498)</f>
        <v>0</v>
      </c>
      <c r="Q490" s="204"/>
      <c r="R490" s="205">
        <f>SUM(R491:R498)</f>
        <v>0.0424242</v>
      </c>
      <c r="S490" s="204"/>
      <c r="T490" s="206">
        <f>SUM(T491:T498)</f>
        <v>0</v>
      </c>
      <c r="U490" s="12"/>
      <c r="V490" s="12"/>
      <c r="W490" s="12"/>
      <c r="X490" s="12"/>
      <c r="Y490" s="12"/>
      <c r="Z490" s="12"/>
      <c r="AA490" s="12"/>
      <c r="AB490" s="12"/>
      <c r="AC490" s="12"/>
      <c r="AD490" s="12"/>
      <c r="AE490" s="12"/>
      <c r="AR490" s="207" t="s">
        <v>80</v>
      </c>
      <c r="AT490" s="208" t="s">
        <v>70</v>
      </c>
      <c r="AU490" s="208" t="s">
        <v>71</v>
      </c>
      <c r="AY490" s="207" t="s">
        <v>142</v>
      </c>
      <c r="BK490" s="209">
        <f>SUM(BK491:BK498)</f>
        <v>0</v>
      </c>
    </row>
    <row r="491" spans="1:65" s="2" customFormat="1" ht="24.15" customHeight="1">
      <c r="A491" s="38"/>
      <c r="B491" s="39"/>
      <c r="C491" s="212" t="s">
        <v>1388</v>
      </c>
      <c r="D491" s="212" t="s">
        <v>144</v>
      </c>
      <c r="E491" s="213" t="s">
        <v>1389</v>
      </c>
      <c r="F491" s="214" t="s">
        <v>1390</v>
      </c>
      <c r="G491" s="215" t="s">
        <v>278</v>
      </c>
      <c r="H491" s="216">
        <v>728</v>
      </c>
      <c r="I491" s="217"/>
      <c r="J491" s="218">
        <f>ROUND(I491*H491,2)</f>
        <v>0</v>
      </c>
      <c r="K491" s="214" t="s">
        <v>148</v>
      </c>
      <c r="L491" s="44"/>
      <c r="M491" s="219" t="s">
        <v>19</v>
      </c>
      <c r="N491" s="220" t="s">
        <v>42</v>
      </c>
      <c r="O491" s="84"/>
      <c r="P491" s="221">
        <f>O491*H491</f>
        <v>0</v>
      </c>
      <c r="Q491" s="221">
        <v>5.8275E-05</v>
      </c>
      <c r="R491" s="221">
        <f>Q491*H491</f>
        <v>0.0424242</v>
      </c>
      <c r="S491" s="221">
        <v>0</v>
      </c>
      <c r="T491" s="222">
        <f>S491*H491</f>
        <v>0</v>
      </c>
      <c r="U491" s="38"/>
      <c r="V491" s="38"/>
      <c r="W491" s="38"/>
      <c r="X491" s="38"/>
      <c r="Y491" s="38"/>
      <c r="Z491" s="38"/>
      <c r="AA491" s="38"/>
      <c r="AB491" s="38"/>
      <c r="AC491" s="38"/>
      <c r="AD491" s="38"/>
      <c r="AE491" s="38"/>
      <c r="AR491" s="223" t="s">
        <v>245</v>
      </c>
      <c r="AT491" s="223" t="s">
        <v>144</v>
      </c>
      <c r="AU491" s="223" t="s">
        <v>78</v>
      </c>
      <c r="AY491" s="17" t="s">
        <v>142</v>
      </c>
      <c r="BE491" s="224">
        <f>IF(N491="základní",J491,0)</f>
        <v>0</v>
      </c>
      <c r="BF491" s="224">
        <f>IF(N491="snížená",J491,0)</f>
        <v>0</v>
      </c>
      <c r="BG491" s="224">
        <f>IF(N491="zákl. přenesená",J491,0)</f>
        <v>0</v>
      </c>
      <c r="BH491" s="224">
        <f>IF(N491="sníž. přenesená",J491,0)</f>
        <v>0</v>
      </c>
      <c r="BI491" s="224">
        <f>IF(N491="nulová",J491,0)</f>
        <v>0</v>
      </c>
      <c r="BJ491" s="17" t="s">
        <v>78</v>
      </c>
      <c r="BK491" s="224">
        <f>ROUND(I491*H491,2)</f>
        <v>0</v>
      </c>
      <c r="BL491" s="17" t="s">
        <v>245</v>
      </c>
      <c r="BM491" s="223" t="s">
        <v>1391</v>
      </c>
    </row>
    <row r="492" spans="1:47" s="2" customFormat="1" ht="12">
      <c r="A492" s="38"/>
      <c r="B492" s="39"/>
      <c r="C492" s="40"/>
      <c r="D492" s="225" t="s">
        <v>151</v>
      </c>
      <c r="E492" s="40"/>
      <c r="F492" s="226" t="s">
        <v>1392</v>
      </c>
      <c r="G492" s="40"/>
      <c r="H492" s="40"/>
      <c r="I492" s="227"/>
      <c r="J492" s="40"/>
      <c r="K492" s="40"/>
      <c r="L492" s="44"/>
      <c r="M492" s="228"/>
      <c r="N492" s="229"/>
      <c r="O492" s="84"/>
      <c r="P492" s="84"/>
      <c r="Q492" s="84"/>
      <c r="R492" s="84"/>
      <c r="S492" s="84"/>
      <c r="T492" s="85"/>
      <c r="U492" s="38"/>
      <c r="V492" s="38"/>
      <c r="W492" s="38"/>
      <c r="X492" s="38"/>
      <c r="Y492" s="38"/>
      <c r="Z492" s="38"/>
      <c r="AA492" s="38"/>
      <c r="AB492" s="38"/>
      <c r="AC492" s="38"/>
      <c r="AD492" s="38"/>
      <c r="AE492" s="38"/>
      <c r="AT492" s="17" t="s">
        <v>151</v>
      </c>
      <c r="AU492" s="17" t="s">
        <v>78</v>
      </c>
    </row>
    <row r="493" spans="1:47" s="2" customFormat="1" ht="12">
      <c r="A493" s="38"/>
      <c r="B493" s="39"/>
      <c r="C493" s="40"/>
      <c r="D493" s="225" t="s">
        <v>153</v>
      </c>
      <c r="E493" s="40"/>
      <c r="F493" s="230" t="s">
        <v>1393</v>
      </c>
      <c r="G493" s="40"/>
      <c r="H493" s="40"/>
      <c r="I493" s="227"/>
      <c r="J493" s="40"/>
      <c r="K493" s="40"/>
      <c r="L493" s="44"/>
      <c r="M493" s="228"/>
      <c r="N493" s="229"/>
      <c r="O493" s="84"/>
      <c r="P493" s="84"/>
      <c r="Q493" s="84"/>
      <c r="R493" s="84"/>
      <c r="S493" s="84"/>
      <c r="T493" s="85"/>
      <c r="U493" s="38"/>
      <c r="V493" s="38"/>
      <c r="W493" s="38"/>
      <c r="X493" s="38"/>
      <c r="Y493" s="38"/>
      <c r="Z493" s="38"/>
      <c r="AA493" s="38"/>
      <c r="AB493" s="38"/>
      <c r="AC493" s="38"/>
      <c r="AD493" s="38"/>
      <c r="AE493" s="38"/>
      <c r="AT493" s="17" t="s">
        <v>153</v>
      </c>
      <c r="AU493" s="17" t="s">
        <v>78</v>
      </c>
    </row>
    <row r="494" spans="1:65" s="2" customFormat="1" ht="24.15" customHeight="1">
      <c r="A494" s="38"/>
      <c r="B494" s="39"/>
      <c r="C494" s="253" t="s">
        <v>1394</v>
      </c>
      <c r="D494" s="253" t="s">
        <v>275</v>
      </c>
      <c r="E494" s="254" t="s">
        <v>1395</v>
      </c>
      <c r="F494" s="255" t="s">
        <v>1396</v>
      </c>
      <c r="G494" s="256" t="s">
        <v>278</v>
      </c>
      <c r="H494" s="257">
        <v>728</v>
      </c>
      <c r="I494" s="258"/>
      <c r="J494" s="259">
        <f>ROUND(I494*H494,2)</f>
        <v>0</v>
      </c>
      <c r="K494" s="255" t="s">
        <v>19</v>
      </c>
      <c r="L494" s="260"/>
      <c r="M494" s="261" t="s">
        <v>19</v>
      </c>
      <c r="N494" s="262" t="s">
        <v>42</v>
      </c>
      <c r="O494" s="84"/>
      <c r="P494" s="221">
        <f>O494*H494</f>
        <v>0</v>
      </c>
      <c r="Q494" s="221">
        <v>0</v>
      </c>
      <c r="R494" s="221">
        <f>Q494*H494</f>
        <v>0</v>
      </c>
      <c r="S494" s="221">
        <v>0</v>
      </c>
      <c r="T494" s="222">
        <f>S494*H494</f>
        <v>0</v>
      </c>
      <c r="U494" s="38"/>
      <c r="V494" s="38"/>
      <c r="W494" s="38"/>
      <c r="X494" s="38"/>
      <c r="Y494" s="38"/>
      <c r="Z494" s="38"/>
      <c r="AA494" s="38"/>
      <c r="AB494" s="38"/>
      <c r="AC494" s="38"/>
      <c r="AD494" s="38"/>
      <c r="AE494" s="38"/>
      <c r="AR494" s="223" t="s">
        <v>353</v>
      </c>
      <c r="AT494" s="223" t="s">
        <v>275</v>
      </c>
      <c r="AU494" s="223" t="s">
        <v>78</v>
      </c>
      <c r="AY494" s="17" t="s">
        <v>142</v>
      </c>
      <c r="BE494" s="224">
        <f>IF(N494="základní",J494,0)</f>
        <v>0</v>
      </c>
      <c r="BF494" s="224">
        <f>IF(N494="snížená",J494,0)</f>
        <v>0</v>
      </c>
      <c r="BG494" s="224">
        <f>IF(N494="zákl. přenesená",J494,0)</f>
        <v>0</v>
      </c>
      <c r="BH494" s="224">
        <f>IF(N494="sníž. přenesená",J494,0)</f>
        <v>0</v>
      </c>
      <c r="BI494" s="224">
        <f>IF(N494="nulová",J494,0)</f>
        <v>0</v>
      </c>
      <c r="BJ494" s="17" t="s">
        <v>78</v>
      </c>
      <c r="BK494" s="224">
        <f>ROUND(I494*H494,2)</f>
        <v>0</v>
      </c>
      <c r="BL494" s="17" t="s">
        <v>245</v>
      </c>
      <c r="BM494" s="223" t="s">
        <v>1397</v>
      </c>
    </row>
    <row r="495" spans="1:47" s="2" customFormat="1" ht="12">
      <c r="A495" s="38"/>
      <c r="B495" s="39"/>
      <c r="C495" s="40"/>
      <c r="D495" s="225" t="s">
        <v>151</v>
      </c>
      <c r="E495" s="40"/>
      <c r="F495" s="226" t="s">
        <v>1396</v>
      </c>
      <c r="G495" s="40"/>
      <c r="H495" s="40"/>
      <c r="I495" s="227"/>
      <c r="J495" s="40"/>
      <c r="K495" s="40"/>
      <c r="L495" s="44"/>
      <c r="M495" s="228"/>
      <c r="N495" s="229"/>
      <c r="O495" s="84"/>
      <c r="P495" s="84"/>
      <c r="Q495" s="84"/>
      <c r="R495" s="84"/>
      <c r="S495" s="84"/>
      <c r="T495" s="85"/>
      <c r="U495" s="38"/>
      <c r="V495" s="38"/>
      <c r="W495" s="38"/>
      <c r="X495" s="38"/>
      <c r="Y495" s="38"/>
      <c r="Z495" s="38"/>
      <c r="AA495" s="38"/>
      <c r="AB495" s="38"/>
      <c r="AC495" s="38"/>
      <c r="AD495" s="38"/>
      <c r="AE495" s="38"/>
      <c r="AT495" s="17" t="s">
        <v>151</v>
      </c>
      <c r="AU495" s="17" t="s">
        <v>78</v>
      </c>
    </row>
    <row r="496" spans="1:65" s="2" customFormat="1" ht="24.15" customHeight="1">
      <c r="A496" s="38"/>
      <c r="B496" s="39"/>
      <c r="C496" s="212" t="s">
        <v>1398</v>
      </c>
      <c r="D496" s="212" t="s">
        <v>144</v>
      </c>
      <c r="E496" s="213" t="s">
        <v>1399</v>
      </c>
      <c r="F496" s="214" t="s">
        <v>1400</v>
      </c>
      <c r="G496" s="215" t="s">
        <v>248</v>
      </c>
      <c r="H496" s="216">
        <v>0.728</v>
      </c>
      <c r="I496" s="217"/>
      <c r="J496" s="218">
        <f>ROUND(I496*H496,2)</f>
        <v>0</v>
      </c>
      <c r="K496" s="214" t="s">
        <v>148</v>
      </c>
      <c r="L496" s="44"/>
      <c r="M496" s="219" t="s">
        <v>19</v>
      </c>
      <c r="N496" s="220" t="s">
        <v>42</v>
      </c>
      <c r="O496" s="84"/>
      <c r="P496" s="221">
        <f>O496*H496</f>
        <v>0</v>
      </c>
      <c r="Q496" s="221">
        <v>0</v>
      </c>
      <c r="R496" s="221">
        <f>Q496*H496</f>
        <v>0</v>
      </c>
      <c r="S496" s="221">
        <v>0</v>
      </c>
      <c r="T496" s="222">
        <f>S496*H496</f>
        <v>0</v>
      </c>
      <c r="U496" s="38"/>
      <c r="V496" s="38"/>
      <c r="W496" s="38"/>
      <c r="X496" s="38"/>
      <c r="Y496" s="38"/>
      <c r="Z496" s="38"/>
      <c r="AA496" s="38"/>
      <c r="AB496" s="38"/>
      <c r="AC496" s="38"/>
      <c r="AD496" s="38"/>
      <c r="AE496" s="38"/>
      <c r="AR496" s="223" t="s">
        <v>245</v>
      </c>
      <c r="AT496" s="223" t="s">
        <v>144</v>
      </c>
      <c r="AU496" s="223" t="s">
        <v>78</v>
      </c>
      <c r="AY496" s="17" t="s">
        <v>142</v>
      </c>
      <c r="BE496" s="224">
        <f>IF(N496="základní",J496,0)</f>
        <v>0</v>
      </c>
      <c r="BF496" s="224">
        <f>IF(N496="snížená",J496,0)</f>
        <v>0</v>
      </c>
      <c r="BG496" s="224">
        <f>IF(N496="zákl. přenesená",J496,0)</f>
        <v>0</v>
      </c>
      <c r="BH496" s="224">
        <f>IF(N496="sníž. přenesená",J496,0)</f>
        <v>0</v>
      </c>
      <c r="BI496" s="224">
        <f>IF(N496="nulová",J496,0)</f>
        <v>0</v>
      </c>
      <c r="BJ496" s="17" t="s">
        <v>78</v>
      </c>
      <c r="BK496" s="224">
        <f>ROUND(I496*H496,2)</f>
        <v>0</v>
      </c>
      <c r="BL496" s="17" t="s">
        <v>245</v>
      </c>
      <c r="BM496" s="223" t="s">
        <v>1401</v>
      </c>
    </row>
    <row r="497" spans="1:47" s="2" customFormat="1" ht="12">
      <c r="A497" s="38"/>
      <c r="B497" s="39"/>
      <c r="C497" s="40"/>
      <c r="D497" s="225" t="s">
        <v>151</v>
      </c>
      <c r="E497" s="40"/>
      <c r="F497" s="226" t="s">
        <v>1402</v>
      </c>
      <c r="G497" s="40"/>
      <c r="H497" s="40"/>
      <c r="I497" s="227"/>
      <c r="J497" s="40"/>
      <c r="K497" s="40"/>
      <c r="L497" s="44"/>
      <c r="M497" s="228"/>
      <c r="N497" s="229"/>
      <c r="O497" s="84"/>
      <c r="P497" s="84"/>
      <c r="Q497" s="84"/>
      <c r="R497" s="84"/>
      <c r="S497" s="84"/>
      <c r="T497" s="85"/>
      <c r="U497" s="38"/>
      <c r="V497" s="38"/>
      <c r="W497" s="38"/>
      <c r="X497" s="38"/>
      <c r="Y497" s="38"/>
      <c r="Z497" s="38"/>
      <c r="AA497" s="38"/>
      <c r="AB497" s="38"/>
      <c r="AC497" s="38"/>
      <c r="AD497" s="38"/>
      <c r="AE497" s="38"/>
      <c r="AT497" s="17" t="s">
        <v>151</v>
      </c>
      <c r="AU497" s="17" t="s">
        <v>78</v>
      </c>
    </row>
    <row r="498" spans="1:47" s="2" customFormat="1" ht="12">
      <c r="A498" s="38"/>
      <c r="B498" s="39"/>
      <c r="C498" s="40"/>
      <c r="D498" s="225" t="s">
        <v>153</v>
      </c>
      <c r="E498" s="40"/>
      <c r="F498" s="230" t="s">
        <v>1403</v>
      </c>
      <c r="G498" s="40"/>
      <c r="H498" s="40"/>
      <c r="I498" s="227"/>
      <c r="J498" s="40"/>
      <c r="K498" s="40"/>
      <c r="L498" s="44"/>
      <c r="M498" s="263"/>
      <c r="N498" s="264"/>
      <c r="O498" s="265"/>
      <c r="P498" s="265"/>
      <c r="Q498" s="265"/>
      <c r="R498" s="265"/>
      <c r="S498" s="265"/>
      <c r="T498" s="266"/>
      <c r="U498" s="38"/>
      <c r="V498" s="38"/>
      <c r="W498" s="38"/>
      <c r="X498" s="38"/>
      <c r="Y498" s="38"/>
      <c r="Z498" s="38"/>
      <c r="AA498" s="38"/>
      <c r="AB498" s="38"/>
      <c r="AC498" s="38"/>
      <c r="AD498" s="38"/>
      <c r="AE498" s="38"/>
      <c r="AT498" s="17" t="s">
        <v>153</v>
      </c>
      <c r="AU498" s="17" t="s">
        <v>78</v>
      </c>
    </row>
    <row r="499" spans="1:31" s="2" customFormat="1" ht="6.95" customHeight="1">
      <c r="A499" s="38"/>
      <c r="B499" s="59"/>
      <c r="C499" s="60"/>
      <c r="D499" s="60"/>
      <c r="E499" s="60"/>
      <c r="F499" s="60"/>
      <c r="G499" s="60"/>
      <c r="H499" s="60"/>
      <c r="I499" s="60"/>
      <c r="J499" s="60"/>
      <c r="K499" s="60"/>
      <c r="L499" s="44"/>
      <c r="M499" s="38"/>
      <c r="O499" s="38"/>
      <c r="P499" s="38"/>
      <c r="Q499" s="38"/>
      <c r="R499" s="38"/>
      <c r="S499" s="38"/>
      <c r="T499" s="38"/>
      <c r="U499" s="38"/>
      <c r="V499" s="38"/>
      <c r="W499" s="38"/>
      <c r="X499" s="38"/>
      <c r="Y499" s="38"/>
      <c r="Z499" s="38"/>
      <c r="AA499" s="38"/>
      <c r="AB499" s="38"/>
      <c r="AC499" s="38"/>
      <c r="AD499" s="38"/>
      <c r="AE499" s="38"/>
    </row>
  </sheetData>
  <sheetProtection password="CC35" sheet="1" objects="1" scenarios="1" formatColumns="0" formatRows="0" autoFilter="0"/>
  <autoFilter ref="C97:K498"/>
  <mergeCells count="12">
    <mergeCell ref="E7:H7"/>
    <mergeCell ref="E9:H9"/>
    <mergeCell ref="E11:H11"/>
    <mergeCell ref="E20:H20"/>
    <mergeCell ref="E29:H29"/>
    <mergeCell ref="E50:H50"/>
    <mergeCell ref="E52:H52"/>
    <mergeCell ref="E54:H54"/>
    <mergeCell ref="E86:H86"/>
    <mergeCell ref="E88:H88"/>
    <mergeCell ref="E90:H9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5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100</v>
      </c>
    </row>
    <row r="3" spans="2:46" s="1" customFormat="1" ht="6.95" customHeight="1">
      <c r="B3" s="138"/>
      <c r="C3" s="139"/>
      <c r="D3" s="139"/>
      <c r="E3" s="139"/>
      <c r="F3" s="139"/>
      <c r="G3" s="139"/>
      <c r="H3" s="139"/>
      <c r="I3" s="139"/>
      <c r="J3" s="139"/>
      <c r="K3" s="139"/>
      <c r="L3" s="20"/>
      <c r="AT3" s="17" t="s">
        <v>80</v>
      </c>
    </row>
    <row r="4" spans="2:46" s="1" customFormat="1" ht="24.95" customHeight="1">
      <c r="B4" s="20"/>
      <c r="D4" s="140" t="s">
        <v>107</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Soubor staveb společných zařízení v k. ú. Třebom</v>
      </c>
      <c r="F7" s="142"/>
      <c r="G7" s="142"/>
      <c r="H7" s="142"/>
      <c r="L7" s="20"/>
    </row>
    <row r="8" spans="2:12" s="1" customFormat="1" ht="12" customHeight="1">
      <c r="B8" s="20"/>
      <c r="D8" s="142" t="s">
        <v>108</v>
      </c>
      <c r="L8" s="20"/>
    </row>
    <row r="9" spans="1:31" s="2" customFormat="1" ht="16.5" customHeight="1">
      <c r="A9" s="38"/>
      <c r="B9" s="44"/>
      <c r="C9" s="38"/>
      <c r="D9" s="38"/>
      <c r="E9" s="143" t="s">
        <v>880</v>
      </c>
      <c r="F9" s="38"/>
      <c r="G9" s="38"/>
      <c r="H9" s="38"/>
      <c r="I9" s="38"/>
      <c r="J9" s="38"/>
      <c r="K9" s="38"/>
      <c r="L9" s="144"/>
      <c r="S9" s="38"/>
      <c r="T9" s="38"/>
      <c r="U9" s="38"/>
      <c r="V9" s="38"/>
      <c r="W9" s="38"/>
      <c r="X9" s="38"/>
      <c r="Y9" s="38"/>
      <c r="Z9" s="38"/>
      <c r="AA9" s="38"/>
      <c r="AB9" s="38"/>
      <c r="AC9" s="38"/>
      <c r="AD9" s="38"/>
      <c r="AE9" s="38"/>
    </row>
    <row r="10" spans="1:31" s="2" customFormat="1" ht="12" customHeight="1">
      <c r="A10" s="38"/>
      <c r="B10" s="44"/>
      <c r="C10" s="38"/>
      <c r="D10" s="142" t="s">
        <v>110</v>
      </c>
      <c r="E10" s="38"/>
      <c r="F10" s="38"/>
      <c r="G10" s="38"/>
      <c r="H10" s="38"/>
      <c r="I10" s="38"/>
      <c r="J10" s="38"/>
      <c r="K10" s="38"/>
      <c r="L10" s="144"/>
      <c r="S10" s="38"/>
      <c r="T10" s="38"/>
      <c r="U10" s="38"/>
      <c r="V10" s="38"/>
      <c r="W10" s="38"/>
      <c r="X10" s="38"/>
      <c r="Y10" s="38"/>
      <c r="Z10" s="38"/>
      <c r="AA10" s="38"/>
      <c r="AB10" s="38"/>
      <c r="AC10" s="38"/>
      <c r="AD10" s="38"/>
      <c r="AE10" s="38"/>
    </row>
    <row r="11" spans="1:31" s="2" customFormat="1" ht="16.5" customHeight="1">
      <c r="A11" s="38"/>
      <c r="B11" s="44"/>
      <c r="C11" s="38"/>
      <c r="D11" s="38"/>
      <c r="E11" s="145" t="s">
        <v>1404</v>
      </c>
      <c r="F11" s="38"/>
      <c r="G11" s="38"/>
      <c r="H11" s="38"/>
      <c r="I11" s="38"/>
      <c r="J11" s="38"/>
      <c r="K11" s="38"/>
      <c r="L11" s="144"/>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144"/>
      <c r="S12" s="38"/>
      <c r="T12" s="38"/>
      <c r="U12" s="38"/>
      <c r="V12" s="38"/>
      <c r="W12" s="38"/>
      <c r="X12" s="38"/>
      <c r="Y12" s="38"/>
      <c r="Z12" s="38"/>
      <c r="AA12" s="38"/>
      <c r="AB12" s="38"/>
      <c r="AC12" s="38"/>
      <c r="AD12" s="38"/>
      <c r="AE12" s="38"/>
    </row>
    <row r="13" spans="1:31" s="2" customFormat="1" ht="12" customHeight="1">
      <c r="A13" s="38"/>
      <c r="B13" s="44"/>
      <c r="C13" s="38"/>
      <c r="D13" s="142" t="s">
        <v>18</v>
      </c>
      <c r="E13" s="38"/>
      <c r="F13" s="133" t="s">
        <v>19</v>
      </c>
      <c r="G13" s="38"/>
      <c r="H13" s="38"/>
      <c r="I13" s="142" t="s">
        <v>20</v>
      </c>
      <c r="J13" s="133" t="s">
        <v>19</v>
      </c>
      <c r="K13" s="38"/>
      <c r="L13" s="144"/>
      <c r="S13" s="38"/>
      <c r="T13" s="38"/>
      <c r="U13" s="38"/>
      <c r="V13" s="38"/>
      <c r="W13" s="38"/>
      <c r="X13" s="38"/>
      <c r="Y13" s="38"/>
      <c r="Z13" s="38"/>
      <c r="AA13" s="38"/>
      <c r="AB13" s="38"/>
      <c r="AC13" s="38"/>
      <c r="AD13" s="38"/>
      <c r="AE13" s="38"/>
    </row>
    <row r="14" spans="1:31" s="2" customFormat="1" ht="12" customHeight="1">
      <c r="A14" s="38"/>
      <c r="B14" s="44"/>
      <c r="C14" s="38"/>
      <c r="D14" s="142" t="s">
        <v>21</v>
      </c>
      <c r="E14" s="38"/>
      <c r="F14" s="133" t="s">
        <v>22</v>
      </c>
      <c r="G14" s="38"/>
      <c r="H14" s="38"/>
      <c r="I14" s="142" t="s">
        <v>23</v>
      </c>
      <c r="J14" s="146" t="str">
        <f>'Rekapitulace stavby'!AN8</f>
        <v>15. 10. 2020</v>
      </c>
      <c r="K14" s="38"/>
      <c r="L14" s="144"/>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144"/>
      <c r="S15" s="38"/>
      <c r="T15" s="38"/>
      <c r="U15" s="38"/>
      <c r="V15" s="38"/>
      <c r="W15" s="38"/>
      <c r="X15" s="38"/>
      <c r="Y15" s="38"/>
      <c r="Z15" s="38"/>
      <c r="AA15" s="38"/>
      <c r="AB15" s="38"/>
      <c r="AC15" s="38"/>
      <c r="AD15" s="38"/>
      <c r="AE15" s="38"/>
    </row>
    <row r="16" spans="1:31" s="2" customFormat="1" ht="12" customHeight="1">
      <c r="A16" s="38"/>
      <c r="B16" s="44"/>
      <c r="C16" s="38"/>
      <c r="D16" s="142" t="s">
        <v>25</v>
      </c>
      <c r="E16" s="38"/>
      <c r="F16" s="38"/>
      <c r="G16" s="38"/>
      <c r="H16" s="38"/>
      <c r="I16" s="142" t="s">
        <v>26</v>
      </c>
      <c r="J16" s="133" t="s">
        <v>19</v>
      </c>
      <c r="K16" s="38"/>
      <c r="L16" s="144"/>
      <c r="S16" s="38"/>
      <c r="T16" s="38"/>
      <c r="U16" s="38"/>
      <c r="V16" s="38"/>
      <c r="W16" s="38"/>
      <c r="X16" s="38"/>
      <c r="Y16" s="38"/>
      <c r="Z16" s="38"/>
      <c r="AA16" s="38"/>
      <c r="AB16" s="38"/>
      <c r="AC16" s="38"/>
      <c r="AD16" s="38"/>
      <c r="AE16" s="38"/>
    </row>
    <row r="17" spans="1:31" s="2" customFormat="1" ht="18" customHeight="1">
      <c r="A17" s="38"/>
      <c r="B17" s="44"/>
      <c r="C17" s="38"/>
      <c r="D17" s="38"/>
      <c r="E17" s="133" t="s">
        <v>27</v>
      </c>
      <c r="F17" s="38"/>
      <c r="G17" s="38"/>
      <c r="H17" s="38"/>
      <c r="I17" s="142" t="s">
        <v>28</v>
      </c>
      <c r="J17" s="133" t="s">
        <v>19</v>
      </c>
      <c r="K17" s="38"/>
      <c r="L17" s="144"/>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144"/>
      <c r="S18" s="38"/>
      <c r="T18" s="38"/>
      <c r="U18" s="38"/>
      <c r="V18" s="38"/>
      <c r="W18" s="38"/>
      <c r="X18" s="38"/>
      <c r="Y18" s="38"/>
      <c r="Z18" s="38"/>
      <c r="AA18" s="38"/>
      <c r="AB18" s="38"/>
      <c r="AC18" s="38"/>
      <c r="AD18" s="38"/>
      <c r="AE18" s="38"/>
    </row>
    <row r="19" spans="1:31" s="2" customFormat="1" ht="12" customHeight="1">
      <c r="A19" s="38"/>
      <c r="B19" s="44"/>
      <c r="C19" s="38"/>
      <c r="D19" s="142" t="s">
        <v>29</v>
      </c>
      <c r="E19" s="38"/>
      <c r="F19" s="38"/>
      <c r="G19" s="38"/>
      <c r="H19" s="38"/>
      <c r="I19" s="142" t="s">
        <v>26</v>
      </c>
      <c r="J19" s="33" t="str">
        <f>'Rekapitulace stavby'!AN13</f>
        <v>Vyplň údaj</v>
      </c>
      <c r="K19" s="38"/>
      <c r="L19" s="144"/>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33"/>
      <c r="G20" s="133"/>
      <c r="H20" s="133"/>
      <c r="I20" s="142" t="s">
        <v>28</v>
      </c>
      <c r="J20" s="33" t="str">
        <f>'Rekapitulace stavby'!AN14</f>
        <v>Vyplň údaj</v>
      </c>
      <c r="K20" s="38"/>
      <c r="L20" s="144"/>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144"/>
      <c r="S21" s="38"/>
      <c r="T21" s="38"/>
      <c r="U21" s="38"/>
      <c r="V21" s="38"/>
      <c r="W21" s="38"/>
      <c r="X21" s="38"/>
      <c r="Y21" s="38"/>
      <c r="Z21" s="38"/>
      <c r="AA21" s="38"/>
      <c r="AB21" s="38"/>
      <c r="AC21" s="38"/>
      <c r="AD21" s="38"/>
      <c r="AE21" s="38"/>
    </row>
    <row r="22" spans="1:31" s="2" customFormat="1" ht="12" customHeight="1">
      <c r="A22" s="38"/>
      <c r="B22" s="44"/>
      <c r="C22" s="38"/>
      <c r="D22" s="142" t="s">
        <v>31</v>
      </c>
      <c r="E22" s="38"/>
      <c r="F22" s="38"/>
      <c r="G22" s="38"/>
      <c r="H22" s="38"/>
      <c r="I22" s="142" t="s">
        <v>26</v>
      </c>
      <c r="J22" s="133" t="str">
        <f>IF('Rekapitulace stavby'!AN16="","",'Rekapitulace stavby'!AN16)</f>
        <v/>
      </c>
      <c r="K22" s="38"/>
      <c r="L22" s="144"/>
      <c r="S22" s="38"/>
      <c r="T22" s="38"/>
      <c r="U22" s="38"/>
      <c r="V22" s="38"/>
      <c r="W22" s="38"/>
      <c r="X22" s="38"/>
      <c r="Y22" s="38"/>
      <c r="Z22" s="38"/>
      <c r="AA22" s="38"/>
      <c r="AB22" s="38"/>
      <c r="AC22" s="38"/>
      <c r="AD22" s="38"/>
      <c r="AE22" s="38"/>
    </row>
    <row r="23" spans="1:31" s="2" customFormat="1" ht="18" customHeight="1">
      <c r="A23" s="38"/>
      <c r="B23" s="44"/>
      <c r="C23" s="38"/>
      <c r="D23" s="38"/>
      <c r="E23" s="133" t="str">
        <f>IF('Rekapitulace stavby'!E17="","",'Rekapitulace stavby'!E17)</f>
        <v>AGROPROJEKT PSO, s.r.o.</v>
      </c>
      <c r="F23" s="38"/>
      <c r="G23" s="38"/>
      <c r="H23" s="38"/>
      <c r="I23" s="142" t="s">
        <v>28</v>
      </c>
      <c r="J23" s="133" t="str">
        <f>IF('Rekapitulace stavby'!AN17="","",'Rekapitulace stavby'!AN17)</f>
        <v/>
      </c>
      <c r="K23" s="38"/>
      <c r="L23" s="144"/>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144"/>
      <c r="S24" s="38"/>
      <c r="T24" s="38"/>
      <c r="U24" s="38"/>
      <c r="V24" s="38"/>
      <c r="W24" s="38"/>
      <c r="X24" s="38"/>
      <c r="Y24" s="38"/>
      <c r="Z24" s="38"/>
      <c r="AA24" s="38"/>
      <c r="AB24" s="38"/>
      <c r="AC24" s="38"/>
      <c r="AD24" s="38"/>
      <c r="AE24" s="38"/>
    </row>
    <row r="25" spans="1:31" s="2" customFormat="1" ht="12" customHeight="1">
      <c r="A25" s="38"/>
      <c r="B25" s="44"/>
      <c r="C25" s="38"/>
      <c r="D25" s="142" t="s">
        <v>34</v>
      </c>
      <c r="E25" s="38"/>
      <c r="F25" s="38"/>
      <c r="G25" s="38"/>
      <c r="H25" s="38"/>
      <c r="I25" s="142" t="s">
        <v>26</v>
      </c>
      <c r="J25" s="133" t="s">
        <v>19</v>
      </c>
      <c r="K25" s="38"/>
      <c r="L25" s="144"/>
      <c r="S25" s="38"/>
      <c r="T25" s="38"/>
      <c r="U25" s="38"/>
      <c r="V25" s="38"/>
      <c r="W25" s="38"/>
      <c r="X25" s="38"/>
      <c r="Y25" s="38"/>
      <c r="Z25" s="38"/>
      <c r="AA25" s="38"/>
      <c r="AB25" s="38"/>
      <c r="AC25" s="38"/>
      <c r="AD25" s="38"/>
      <c r="AE25" s="38"/>
    </row>
    <row r="26" spans="1:31" s="2" customFormat="1" ht="18" customHeight="1">
      <c r="A26" s="38"/>
      <c r="B26" s="44"/>
      <c r="C26" s="38"/>
      <c r="D26" s="38"/>
      <c r="E26" s="133" t="s">
        <v>113</v>
      </c>
      <c r="F26" s="38"/>
      <c r="G26" s="38"/>
      <c r="H26" s="38"/>
      <c r="I26" s="142" t="s">
        <v>28</v>
      </c>
      <c r="J26" s="133" t="s">
        <v>19</v>
      </c>
      <c r="K26" s="38"/>
      <c r="L26" s="144"/>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144"/>
      <c r="S27" s="38"/>
      <c r="T27" s="38"/>
      <c r="U27" s="38"/>
      <c r="V27" s="38"/>
      <c r="W27" s="38"/>
      <c r="X27" s="38"/>
      <c r="Y27" s="38"/>
      <c r="Z27" s="38"/>
      <c r="AA27" s="38"/>
      <c r="AB27" s="38"/>
      <c r="AC27" s="38"/>
      <c r="AD27" s="38"/>
      <c r="AE27" s="38"/>
    </row>
    <row r="28" spans="1:31" s="2" customFormat="1" ht="12" customHeight="1">
      <c r="A28" s="38"/>
      <c r="B28" s="44"/>
      <c r="C28" s="38"/>
      <c r="D28" s="142" t="s">
        <v>35</v>
      </c>
      <c r="E28" s="38"/>
      <c r="F28" s="38"/>
      <c r="G28" s="38"/>
      <c r="H28" s="38"/>
      <c r="I28" s="38"/>
      <c r="J28" s="38"/>
      <c r="K28" s="38"/>
      <c r="L28" s="144"/>
      <c r="S28" s="38"/>
      <c r="T28" s="38"/>
      <c r="U28" s="38"/>
      <c r="V28" s="38"/>
      <c r="W28" s="38"/>
      <c r="X28" s="38"/>
      <c r="Y28" s="38"/>
      <c r="Z28" s="38"/>
      <c r="AA28" s="38"/>
      <c r="AB28" s="38"/>
      <c r="AC28" s="38"/>
      <c r="AD28" s="38"/>
      <c r="AE28" s="38"/>
    </row>
    <row r="29" spans="1:31" s="8" customFormat="1" ht="16.5" customHeight="1">
      <c r="A29" s="147"/>
      <c r="B29" s="148"/>
      <c r="C29" s="147"/>
      <c r="D29" s="147"/>
      <c r="E29" s="149" t="s">
        <v>19</v>
      </c>
      <c r="F29" s="149"/>
      <c r="G29" s="149"/>
      <c r="H29" s="149"/>
      <c r="I29" s="147"/>
      <c r="J29" s="147"/>
      <c r="K29" s="147"/>
      <c r="L29" s="150"/>
      <c r="S29" s="147"/>
      <c r="T29" s="147"/>
      <c r="U29" s="147"/>
      <c r="V29" s="147"/>
      <c r="W29" s="147"/>
      <c r="X29" s="147"/>
      <c r="Y29" s="147"/>
      <c r="Z29" s="147"/>
      <c r="AA29" s="147"/>
      <c r="AB29" s="147"/>
      <c r="AC29" s="147"/>
      <c r="AD29" s="147"/>
      <c r="AE29" s="147"/>
    </row>
    <row r="30" spans="1:31" s="2" customFormat="1" ht="6.95" customHeight="1">
      <c r="A30" s="38"/>
      <c r="B30" s="44"/>
      <c r="C30" s="38"/>
      <c r="D30" s="38"/>
      <c r="E30" s="38"/>
      <c r="F30" s="38"/>
      <c r="G30" s="38"/>
      <c r="H30" s="38"/>
      <c r="I30" s="38"/>
      <c r="J30" s="38"/>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25.4" customHeight="1">
      <c r="A32" s="38"/>
      <c r="B32" s="44"/>
      <c r="C32" s="38"/>
      <c r="D32" s="152" t="s">
        <v>37</v>
      </c>
      <c r="E32" s="38"/>
      <c r="F32" s="38"/>
      <c r="G32" s="38"/>
      <c r="H32" s="38"/>
      <c r="I32" s="38"/>
      <c r="J32" s="153">
        <f>ROUND(J89,2)</f>
        <v>0</v>
      </c>
      <c r="K32" s="38"/>
      <c r="L32" s="144"/>
      <c r="S32" s="38"/>
      <c r="T32" s="38"/>
      <c r="U32" s="38"/>
      <c r="V32" s="38"/>
      <c r="W32" s="38"/>
      <c r="X32" s="38"/>
      <c r="Y32" s="38"/>
      <c r="Z32" s="38"/>
      <c r="AA32" s="38"/>
      <c r="AB32" s="38"/>
      <c r="AC32" s="38"/>
      <c r="AD32" s="38"/>
      <c r="AE32" s="38"/>
    </row>
    <row r="33" spans="1:31" s="2" customFormat="1" ht="6.95" customHeight="1">
      <c r="A33" s="38"/>
      <c r="B33" s="44"/>
      <c r="C33" s="38"/>
      <c r="D33" s="151"/>
      <c r="E33" s="151"/>
      <c r="F33" s="151"/>
      <c r="G33" s="151"/>
      <c r="H33" s="151"/>
      <c r="I33" s="151"/>
      <c r="J33" s="151"/>
      <c r="K33" s="151"/>
      <c r="L33" s="144"/>
      <c r="S33" s="38"/>
      <c r="T33" s="38"/>
      <c r="U33" s="38"/>
      <c r="V33" s="38"/>
      <c r="W33" s="38"/>
      <c r="X33" s="38"/>
      <c r="Y33" s="38"/>
      <c r="Z33" s="38"/>
      <c r="AA33" s="38"/>
      <c r="AB33" s="38"/>
      <c r="AC33" s="38"/>
      <c r="AD33" s="38"/>
      <c r="AE33" s="38"/>
    </row>
    <row r="34" spans="1:31" s="2" customFormat="1" ht="14.4" customHeight="1">
      <c r="A34" s="38"/>
      <c r="B34" s="44"/>
      <c r="C34" s="38"/>
      <c r="D34" s="38"/>
      <c r="E34" s="38"/>
      <c r="F34" s="154" t="s">
        <v>39</v>
      </c>
      <c r="G34" s="38"/>
      <c r="H34" s="38"/>
      <c r="I34" s="154" t="s">
        <v>38</v>
      </c>
      <c r="J34" s="154" t="s">
        <v>40</v>
      </c>
      <c r="K34" s="38"/>
      <c r="L34" s="144"/>
      <c r="S34" s="38"/>
      <c r="T34" s="38"/>
      <c r="U34" s="38"/>
      <c r="V34" s="38"/>
      <c r="W34" s="38"/>
      <c r="X34" s="38"/>
      <c r="Y34" s="38"/>
      <c r="Z34" s="38"/>
      <c r="AA34" s="38"/>
      <c r="AB34" s="38"/>
      <c r="AC34" s="38"/>
      <c r="AD34" s="38"/>
      <c r="AE34" s="38"/>
    </row>
    <row r="35" spans="1:31" s="2" customFormat="1" ht="14.4" customHeight="1">
      <c r="A35" s="38"/>
      <c r="B35" s="44"/>
      <c r="C35" s="38"/>
      <c r="D35" s="155" t="s">
        <v>41</v>
      </c>
      <c r="E35" s="142" t="s">
        <v>42</v>
      </c>
      <c r="F35" s="156">
        <f>ROUND((SUM(BE89:BE154)),2)</f>
        <v>0</v>
      </c>
      <c r="G35" s="38"/>
      <c r="H35" s="38"/>
      <c r="I35" s="157">
        <v>0.21</v>
      </c>
      <c r="J35" s="156">
        <f>ROUND(((SUM(BE89:BE154))*I35),2)</f>
        <v>0</v>
      </c>
      <c r="K35" s="38"/>
      <c r="L35" s="144"/>
      <c r="S35" s="38"/>
      <c r="T35" s="38"/>
      <c r="U35" s="38"/>
      <c r="V35" s="38"/>
      <c r="W35" s="38"/>
      <c r="X35" s="38"/>
      <c r="Y35" s="38"/>
      <c r="Z35" s="38"/>
      <c r="AA35" s="38"/>
      <c r="AB35" s="38"/>
      <c r="AC35" s="38"/>
      <c r="AD35" s="38"/>
      <c r="AE35" s="38"/>
    </row>
    <row r="36" spans="1:31" s="2" customFormat="1" ht="14.4" customHeight="1">
      <c r="A36" s="38"/>
      <c r="B36" s="44"/>
      <c r="C36" s="38"/>
      <c r="D36" s="38"/>
      <c r="E36" s="142" t="s">
        <v>43</v>
      </c>
      <c r="F36" s="156">
        <f>ROUND((SUM(BF89:BF154)),2)</f>
        <v>0</v>
      </c>
      <c r="G36" s="38"/>
      <c r="H36" s="38"/>
      <c r="I36" s="157">
        <v>0.15</v>
      </c>
      <c r="J36" s="156">
        <f>ROUND(((SUM(BF89:BF154))*I36),2)</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44</v>
      </c>
      <c r="F37" s="156">
        <f>ROUND((SUM(BG89:BG154)),2)</f>
        <v>0</v>
      </c>
      <c r="G37" s="38"/>
      <c r="H37" s="38"/>
      <c r="I37" s="157">
        <v>0.21</v>
      </c>
      <c r="J37" s="156">
        <f>0</f>
        <v>0</v>
      </c>
      <c r="K37" s="38"/>
      <c r="L37" s="144"/>
      <c r="S37" s="38"/>
      <c r="T37" s="38"/>
      <c r="U37" s="38"/>
      <c r="V37" s="38"/>
      <c r="W37" s="38"/>
      <c r="X37" s="38"/>
      <c r="Y37" s="38"/>
      <c r="Z37" s="38"/>
      <c r="AA37" s="38"/>
      <c r="AB37" s="38"/>
      <c r="AC37" s="38"/>
      <c r="AD37" s="38"/>
      <c r="AE37" s="38"/>
    </row>
    <row r="38" spans="1:31" s="2" customFormat="1" ht="14.4" customHeight="1" hidden="1">
      <c r="A38" s="38"/>
      <c r="B38" s="44"/>
      <c r="C38" s="38"/>
      <c r="D38" s="38"/>
      <c r="E38" s="142" t="s">
        <v>45</v>
      </c>
      <c r="F38" s="156">
        <f>ROUND((SUM(BH89:BH154)),2)</f>
        <v>0</v>
      </c>
      <c r="G38" s="38"/>
      <c r="H38" s="38"/>
      <c r="I38" s="157">
        <v>0.15</v>
      </c>
      <c r="J38" s="156">
        <f>0</f>
        <v>0</v>
      </c>
      <c r="K38" s="38"/>
      <c r="L38" s="144"/>
      <c r="S38" s="38"/>
      <c r="T38" s="38"/>
      <c r="U38" s="38"/>
      <c r="V38" s="38"/>
      <c r="W38" s="38"/>
      <c r="X38" s="38"/>
      <c r="Y38" s="38"/>
      <c r="Z38" s="38"/>
      <c r="AA38" s="38"/>
      <c r="AB38" s="38"/>
      <c r="AC38" s="38"/>
      <c r="AD38" s="38"/>
      <c r="AE38" s="38"/>
    </row>
    <row r="39" spans="1:31" s="2" customFormat="1" ht="14.4" customHeight="1" hidden="1">
      <c r="A39" s="38"/>
      <c r="B39" s="44"/>
      <c r="C39" s="38"/>
      <c r="D39" s="38"/>
      <c r="E39" s="142" t="s">
        <v>46</v>
      </c>
      <c r="F39" s="156">
        <f>ROUND((SUM(BI89:BI154)),2)</f>
        <v>0</v>
      </c>
      <c r="G39" s="38"/>
      <c r="H39" s="38"/>
      <c r="I39" s="157">
        <v>0</v>
      </c>
      <c r="J39" s="156">
        <f>0</f>
        <v>0</v>
      </c>
      <c r="K39" s="38"/>
      <c r="L39" s="144"/>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144"/>
      <c r="S40" s="38"/>
      <c r="T40" s="38"/>
      <c r="U40" s="38"/>
      <c r="V40" s="38"/>
      <c r="W40" s="38"/>
      <c r="X40" s="38"/>
      <c r="Y40" s="38"/>
      <c r="Z40" s="38"/>
      <c r="AA40" s="38"/>
      <c r="AB40" s="38"/>
      <c r="AC40" s="38"/>
      <c r="AD40" s="38"/>
      <c r="AE40" s="38"/>
    </row>
    <row r="41" spans="1:31" s="2" customFormat="1" ht="25.4" customHeight="1">
      <c r="A41" s="38"/>
      <c r="B41" s="44"/>
      <c r="C41" s="158"/>
      <c r="D41" s="159" t="s">
        <v>47</v>
      </c>
      <c r="E41" s="160"/>
      <c r="F41" s="160"/>
      <c r="G41" s="161" t="s">
        <v>48</v>
      </c>
      <c r="H41" s="162" t="s">
        <v>49</v>
      </c>
      <c r="I41" s="160"/>
      <c r="J41" s="163">
        <f>SUM(J32:J39)</f>
        <v>0</v>
      </c>
      <c r="K41" s="164"/>
      <c r="L41" s="144"/>
      <c r="S41" s="38"/>
      <c r="T41" s="38"/>
      <c r="U41" s="38"/>
      <c r="V41" s="38"/>
      <c r="W41" s="38"/>
      <c r="X41" s="38"/>
      <c r="Y41" s="38"/>
      <c r="Z41" s="38"/>
      <c r="AA41" s="38"/>
      <c r="AB41" s="38"/>
      <c r="AC41" s="38"/>
      <c r="AD41" s="38"/>
      <c r="AE41" s="38"/>
    </row>
    <row r="42" spans="1:31" s="2" customFormat="1" ht="14.4" customHeight="1">
      <c r="A42" s="38"/>
      <c r="B42" s="165"/>
      <c r="C42" s="166"/>
      <c r="D42" s="166"/>
      <c r="E42" s="166"/>
      <c r="F42" s="166"/>
      <c r="G42" s="166"/>
      <c r="H42" s="166"/>
      <c r="I42" s="166"/>
      <c r="J42" s="166"/>
      <c r="K42" s="166"/>
      <c r="L42" s="144"/>
      <c r="S42" s="38"/>
      <c r="T42" s="38"/>
      <c r="U42" s="38"/>
      <c r="V42" s="38"/>
      <c r="W42" s="38"/>
      <c r="X42" s="38"/>
      <c r="Y42" s="38"/>
      <c r="Z42" s="38"/>
      <c r="AA42" s="38"/>
      <c r="AB42" s="38"/>
      <c r="AC42" s="38"/>
      <c r="AD42" s="38"/>
      <c r="AE42" s="38"/>
    </row>
    <row r="46" spans="1:31" s="2" customFormat="1" ht="6.95" customHeight="1">
      <c r="A46" s="38"/>
      <c r="B46" s="167"/>
      <c r="C46" s="168"/>
      <c r="D46" s="168"/>
      <c r="E46" s="168"/>
      <c r="F46" s="168"/>
      <c r="G46" s="168"/>
      <c r="H46" s="168"/>
      <c r="I46" s="168"/>
      <c r="J46" s="168"/>
      <c r="K46" s="168"/>
      <c r="L46" s="144"/>
      <c r="S46" s="38"/>
      <c r="T46" s="38"/>
      <c r="U46" s="38"/>
      <c r="V46" s="38"/>
      <c r="W46" s="38"/>
      <c r="X46" s="38"/>
      <c r="Y46" s="38"/>
      <c r="Z46" s="38"/>
      <c r="AA46" s="38"/>
      <c r="AB46" s="38"/>
      <c r="AC46" s="38"/>
      <c r="AD46" s="38"/>
      <c r="AE46" s="38"/>
    </row>
    <row r="47" spans="1:31" s="2" customFormat="1" ht="24.95" customHeight="1">
      <c r="A47" s="38"/>
      <c r="B47" s="39"/>
      <c r="C47" s="23" t="s">
        <v>114</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6.95" customHeight="1">
      <c r="A48" s="38"/>
      <c r="B48" s="39"/>
      <c r="C48" s="40"/>
      <c r="D48" s="40"/>
      <c r="E48" s="40"/>
      <c r="F48" s="40"/>
      <c r="G48" s="40"/>
      <c r="H48" s="40"/>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16</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169" t="str">
        <f>E7</f>
        <v>Soubor staveb společných zařízení v k. ú. Třebom</v>
      </c>
      <c r="F50" s="32"/>
      <c r="G50" s="32"/>
      <c r="H50" s="32"/>
      <c r="I50" s="40"/>
      <c r="J50" s="40"/>
      <c r="K50" s="40"/>
      <c r="L50" s="144"/>
      <c r="S50" s="38"/>
      <c r="T50" s="38"/>
      <c r="U50" s="38"/>
      <c r="V50" s="38"/>
      <c r="W50" s="38"/>
      <c r="X50" s="38"/>
      <c r="Y50" s="38"/>
      <c r="Z50" s="38"/>
      <c r="AA50" s="38"/>
      <c r="AB50" s="38"/>
      <c r="AC50" s="38"/>
      <c r="AD50" s="38"/>
      <c r="AE50" s="38"/>
    </row>
    <row r="51" spans="2:12" s="1" customFormat="1" ht="12" customHeight="1">
      <c r="B51" s="21"/>
      <c r="C51" s="32" t="s">
        <v>108</v>
      </c>
      <c r="D51" s="22"/>
      <c r="E51" s="22"/>
      <c r="F51" s="22"/>
      <c r="G51" s="22"/>
      <c r="H51" s="22"/>
      <c r="I51" s="22"/>
      <c r="J51" s="22"/>
      <c r="K51" s="22"/>
      <c r="L51" s="20"/>
    </row>
    <row r="52" spans="1:31" s="2" customFormat="1" ht="16.5" customHeight="1">
      <c r="A52" s="38"/>
      <c r="B52" s="39"/>
      <c r="C52" s="40"/>
      <c r="D52" s="40"/>
      <c r="E52" s="169" t="s">
        <v>880</v>
      </c>
      <c r="F52" s="40"/>
      <c r="G52" s="40"/>
      <c r="H52" s="40"/>
      <c r="I52" s="40"/>
      <c r="J52" s="40"/>
      <c r="K52" s="40"/>
      <c r="L52" s="144"/>
      <c r="S52" s="38"/>
      <c r="T52" s="38"/>
      <c r="U52" s="38"/>
      <c r="V52" s="38"/>
      <c r="W52" s="38"/>
      <c r="X52" s="38"/>
      <c r="Y52" s="38"/>
      <c r="Z52" s="38"/>
      <c r="AA52" s="38"/>
      <c r="AB52" s="38"/>
      <c r="AC52" s="38"/>
      <c r="AD52" s="38"/>
      <c r="AE52" s="38"/>
    </row>
    <row r="53" spans="1:31" s="2" customFormat="1" ht="12" customHeight="1">
      <c r="A53" s="38"/>
      <c r="B53" s="39"/>
      <c r="C53" s="32" t="s">
        <v>110</v>
      </c>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16.5" customHeight="1">
      <c r="A54" s="38"/>
      <c r="B54" s="39"/>
      <c r="C54" s="40"/>
      <c r="D54" s="40"/>
      <c r="E54" s="69" t="str">
        <f>E11</f>
        <v>2917-17-2-5 - SO-05 Přehrážky - tůň T1</v>
      </c>
      <c r="F54" s="40"/>
      <c r="G54" s="40"/>
      <c r="H54" s="40"/>
      <c r="I54" s="40"/>
      <c r="J54" s="40"/>
      <c r="K54" s="40"/>
      <c r="L54" s="144"/>
      <c r="S54" s="38"/>
      <c r="T54" s="38"/>
      <c r="U54" s="38"/>
      <c r="V54" s="38"/>
      <c r="W54" s="38"/>
      <c r="X54" s="38"/>
      <c r="Y54" s="38"/>
      <c r="Z54" s="38"/>
      <c r="AA54" s="38"/>
      <c r="AB54" s="38"/>
      <c r="AC54" s="38"/>
      <c r="AD54" s="38"/>
      <c r="AE54" s="38"/>
    </row>
    <row r="55" spans="1:31" s="2" customFormat="1" ht="6.95" customHeight="1">
      <c r="A55" s="38"/>
      <c r="B55" s="39"/>
      <c r="C55" s="40"/>
      <c r="D55" s="40"/>
      <c r="E55" s="40"/>
      <c r="F55" s="40"/>
      <c r="G55" s="40"/>
      <c r="H55" s="40"/>
      <c r="I55" s="40"/>
      <c r="J55" s="40"/>
      <c r="K55" s="40"/>
      <c r="L55" s="144"/>
      <c r="S55" s="38"/>
      <c r="T55" s="38"/>
      <c r="U55" s="38"/>
      <c r="V55" s="38"/>
      <c r="W55" s="38"/>
      <c r="X55" s="38"/>
      <c r="Y55" s="38"/>
      <c r="Z55" s="38"/>
      <c r="AA55" s="38"/>
      <c r="AB55" s="38"/>
      <c r="AC55" s="38"/>
      <c r="AD55" s="38"/>
      <c r="AE55" s="38"/>
    </row>
    <row r="56" spans="1:31" s="2" customFormat="1" ht="12" customHeight="1">
      <c r="A56" s="38"/>
      <c r="B56" s="39"/>
      <c r="C56" s="32" t="s">
        <v>21</v>
      </c>
      <c r="D56" s="40"/>
      <c r="E56" s="40"/>
      <c r="F56" s="27" t="str">
        <f>F14</f>
        <v>Brno</v>
      </c>
      <c r="G56" s="40"/>
      <c r="H56" s="40"/>
      <c r="I56" s="32" t="s">
        <v>23</v>
      </c>
      <c r="J56" s="72" t="str">
        <f>IF(J14="","",J14)</f>
        <v>15. 10. 2020</v>
      </c>
      <c r="K56" s="40"/>
      <c r="L56" s="144"/>
      <c r="S56" s="38"/>
      <c r="T56" s="38"/>
      <c r="U56" s="38"/>
      <c r="V56" s="38"/>
      <c r="W56" s="38"/>
      <c r="X56" s="38"/>
      <c r="Y56" s="38"/>
      <c r="Z56" s="38"/>
      <c r="AA56" s="38"/>
      <c r="AB56" s="38"/>
      <c r="AC56" s="38"/>
      <c r="AD56" s="38"/>
      <c r="AE56" s="38"/>
    </row>
    <row r="57" spans="1:31" s="2" customFormat="1" ht="6.95" customHeight="1">
      <c r="A57" s="38"/>
      <c r="B57" s="39"/>
      <c r="C57" s="40"/>
      <c r="D57" s="40"/>
      <c r="E57" s="40"/>
      <c r="F57" s="40"/>
      <c r="G57" s="40"/>
      <c r="H57" s="40"/>
      <c r="I57" s="40"/>
      <c r="J57" s="40"/>
      <c r="K57" s="40"/>
      <c r="L57" s="144"/>
      <c r="S57" s="38"/>
      <c r="T57" s="38"/>
      <c r="U57" s="38"/>
      <c r="V57" s="38"/>
      <c r="W57" s="38"/>
      <c r="X57" s="38"/>
      <c r="Y57" s="38"/>
      <c r="Z57" s="38"/>
      <c r="AA57" s="38"/>
      <c r="AB57" s="38"/>
      <c r="AC57" s="38"/>
      <c r="AD57" s="38"/>
      <c r="AE57" s="38"/>
    </row>
    <row r="58" spans="1:31" s="2" customFormat="1" ht="25.65" customHeight="1">
      <c r="A58" s="38"/>
      <c r="B58" s="39"/>
      <c r="C58" s="32" t="s">
        <v>25</v>
      </c>
      <c r="D58" s="40"/>
      <c r="E58" s="40"/>
      <c r="F58" s="27" t="str">
        <f>E17</f>
        <v>SPÚ ČR</v>
      </c>
      <c r="G58" s="40"/>
      <c r="H58" s="40"/>
      <c r="I58" s="32" t="s">
        <v>31</v>
      </c>
      <c r="J58" s="36" t="str">
        <f>E23</f>
        <v>AGROPROJEKT PSO, s.r.o.</v>
      </c>
      <c r="K58" s="40"/>
      <c r="L58" s="144"/>
      <c r="S58" s="38"/>
      <c r="T58" s="38"/>
      <c r="U58" s="38"/>
      <c r="V58" s="38"/>
      <c r="W58" s="38"/>
      <c r="X58" s="38"/>
      <c r="Y58" s="38"/>
      <c r="Z58" s="38"/>
      <c r="AA58" s="38"/>
      <c r="AB58" s="38"/>
      <c r="AC58" s="38"/>
      <c r="AD58" s="38"/>
      <c r="AE58" s="38"/>
    </row>
    <row r="59" spans="1:31" s="2" customFormat="1" ht="25.65" customHeight="1">
      <c r="A59" s="38"/>
      <c r="B59" s="39"/>
      <c r="C59" s="32" t="s">
        <v>29</v>
      </c>
      <c r="D59" s="40"/>
      <c r="E59" s="40"/>
      <c r="F59" s="27" t="str">
        <f>IF(E20="","",E20)</f>
        <v>Vyplň údaj</v>
      </c>
      <c r="G59" s="40"/>
      <c r="H59" s="40"/>
      <c r="I59" s="32" t="s">
        <v>34</v>
      </c>
      <c r="J59" s="36" t="str">
        <f>E26</f>
        <v>Agroprojekt PSO, s.r.o.</v>
      </c>
      <c r="K59" s="40"/>
      <c r="L59" s="144"/>
      <c r="S59" s="38"/>
      <c r="T59" s="38"/>
      <c r="U59" s="38"/>
      <c r="V59" s="38"/>
      <c r="W59" s="38"/>
      <c r="X59" s="38"/>
      <c r="Y59" s="38"/>
      <c r="Z59" s="38"/>
      <c r="AA59" s="38"/>
      <c r="AB59" s="38"/>
      <c r="AC59" s="38"/>
      <c r="AD59" s="38"/>
      <c r="AE59" s="38"/>
    </row>
    <row r="60" spans="1:31" s="2" customFormat="1" ht="10.3" customHeight="1">
      <c r="A60" s="38"/>
      <c r="B60" s="39"/>
      <c r="C60" s="40"/>
      <c r="D60" s="40"/>
      <c r="E60" s="40"/>
      <c r="F60" s="40"/>
      <c r="G60" s="40"/>
      <c r="H60" s="40"/>
      <c r="I60" s="40"/>
      <c r="J60" s="40"/>
      <c r="K60" s="40"/>
      <c r="L60" s="144"/>
      <c r="S60" s="38"/>
      <c r="T60" s="38"/>
      <c r="U60" s="38"/>
      <c r="V60" s="38"/>
      <c r="W60" s="38"/>
      <c r="X60" s="38"/>
      <c r="Y60" s="38"/>
      <c r="Z60" s="38"/>
      <c r="AA60" s="38"/>
      <c r="AB60" s="38"/>
      <c r="AC60" s="38"/>
      <c r="AD60" s="38"/>
      <c r="AE60" s="38"/>
    </row>
    <row r="61" spans="1:31" s="2" customFormat="1" ht="29.25" customHeight="1">
      <c r="A61" s="38"/>
      <c r="B61" s="39"/>
      <c r="C61" s="170" t="s">
        <v>115</v>
      </c>
      <c r="D61" s="171"/>
      <c r="E61" s="171"/>
      <c r="F61" s="171"/>
      <c r="G61" s="171"/>
      <c r="H61" s="171"/>
      <c r="I61" s="171"/>
      <c r="J61" s="172" t="s">
        <v>116</v>
      </c>
      <c r="K61" s="171"/>
      <c r="L61" s="144"/>
      <c r="S61" s="38"/>
      <c r="T61" s="38"/>
      <c r="U61" s="38"/>
      <c r="V61" s="38"/>
      <c r="W61" s="38"/>
      <c r="X61" s="38"/>
      <c r="Y61" s="38"/>
      <c r="Z61" s="38"/>
      <c r="AA61" s="38"/>
      <c r="AB61" s="38"/>
      <c r="AC61" s="38"/>
      <c r="AD61" s="38"/>
      <c r="AE61" s="38"/>
    </row>
    <row r="62" spans="1:31" s="2" customFormat="1" ht="10.3" customHeight="1">
      <c r="A62" s="38"/>
      <c r="B62" s="39"/>
      <c r="C62" s="40"/>
      <c r="D62" s="40"/>
      <c r="E62" s="40"/>
      <c r="F62" s="40"/>
      <c r="G62" s="40"/>
      <c r="H62" s="40"/>
      <c r="I62" s="40"/>
      <c r="J62" s="40"/>
      <c r="K62" s="40"/>
      <c r="L62" s="144"/>
      <c r="S62" s="38"/>
      <c r="T62" s="38"/>
      <c r="U62" s="38"/>
      <c r="V62" s="38"/>
      <c r="W62" s="38"/>
      <c r="X62" s="38"/>
      <c r="Y62" s="38"/>
      <c r="Z62" s="38"/>
      <c r="AA62" s="38"/>
      <c r="AB62" s="38"/>
      <c r="AC62" s="38"/>
      <c r="AD62" s="38"/>
      <c r="AE62" s="38"/>
    </row>
    <row r="63" spans="1:47" s="2" customFormat="1" ht="22.8" customHeight="1">
      <c r="A63" s="38"/>
      <c r="B63" s="39"/>
      <c r="C63" s="173" t="s">
        <v>69</v>
      </c>
      <c r="D63" s="40"/>
      <c r="E63" s="40"/>
      <c r="F63" s="40"/>
      <c r="G63" s="40"/>
      <c r="H63" s="40"/>
      <c r="I63" s="40"/>
      <c r="J63" s="102">
        <f>J89</f>
        <v>0</v>
      </c>
      <c r="K63" s="40"/>
      <c r="L63" s="144"/>
      <c r="S63" s="38"/>
      <c r="T63" s="38"/>
      <c r="U63" s="38"/>
      <c r="V63" s="38"/>
      <c r="W63" s="38"/>
      <c r="X63" s="38"/>
      <c r="Y63" s="38"/>
      <c r="Z63" s="38"/>
      <c r="AA63" s="38"/>
      <c r="AB63" s="38"/>
      <c r="AC63" s="38"/>
      <c r="AD63" s="38"/>
      <c r="AE63" s="38"/>
      <c r="AU63" s="17" t="s">
        <v>117</v>
      </c>
    </row>
    <row r="64" spans="1:31" s="9" customFormat="1" ht="24.95" customHeight="1">
      <c r="A64" s="9"/>
      <c r="B64" s="174"/>
      <c r="C64" s="175"/>
      <c r="D64" s="176" t="s">
        <v>882</v>
      </c>
      <c r="E64" s="177"/>
      <c r="F64" s="177"/>
      <c r="G64" s="177"/>
      <c r="H64" s="177"/>
      <c r="I64" s="177"/>
      <c r="J64" s="178">
        <f>J90</f>
        <v>0</v>
      </c>
      <c r="K64" s="175"/>
      <c r="L64" s="179"/>
      <c r="S64" s="9"/>
      <c r="T64" s="9"/>
      <c r="U64" s="9"/>
      <c r="V64" s="9"/>
      <c r="W64" s="9"/>
      <c r="X64" s="9"/>
      <c r="Y64" s="9"/>
      <c r="Z64" s="9"/>
      <c r="AA64" s="9"/>
      <c r="AB64" s="9"/>
      <c r="AC64" s="9"/>
      <c r="AD64" s="9"/>
      <c r="AE64" s="9"/>
    </row>
    <row r="65" spans="1:31" s="9" customFormat="1" ht="24.95" customHeight="1">
      <c r="A65" s="9"/>
      <c r="B65" s="174"/>
      <c r="C65" s="175"/>
      <c r="D65" s="176" t="s">
        <v>884</v>
      </c>
      <c r="E65" s="177"/>
      <c r="F65" s="177"/>
      <c r="G65" s="177"/>
      <c r="H65" s="177"/>
      <c r="I65" s="177"/>
      <c r="J65" s="178">
        <f>J114</f>
        <v>0</v>
      </c>
      <c r="K65" s="175"/>
      <c r="L65" s="179"/>
      <c r="S65" s="9"/>
      <c r="T65" s="9"/>
      <c r="U65" s="9"/>
      <c r="V65" s="9"/>
      <c r="W65" s="9"/>
      <c r="X65" s="9"/>
      <c r="Y65" s="9"/>
      <c r="Z65" s="9"/>
      <c r="AA65" s="9"/>
      <c r="AB65" s="9"/>
      <c r="AC65" s="9"/>
      <c r="AD65" s="9"/>
      <c r="AE65" s="9"/>
    </row>
    <row r="66" spans="1:31" s="9" customFormat="1" ht="24.95" customHeight="1">
      <c r="A66" s="9"/>
      <c r="B66" s="174"/>
      <c r="C66" s="175"/>
      <c r="D66" s="176" t="s">
        <v>885</v>
      </c>
      <c r="E66" s="177"/>
      <c r="F66" s="177"/>
      <c r="G66" s="177"/>
      <c r="H66" s="177"/>
      <c r="I66" s="177"/>
      <c r="J66" s="178">
        <f>J139</f>
        <v>0</v>
      </c>
      <c r="K66" s="175"/>
      <c r="L66" s="179"/>
      <c r="S66" s="9"/>
      <c r="T66" s="9"/>
      <c r="U66" s="9"/>
      <c r="V66" s="9"/>
      <c r="W66" s="9"/>
      <c r="X66" s="9"/>
      <c r="Y66" s="9"/>
      <c r="Z66" s="9"/>
      <c r="AA66" s="9"/>
      <c r="AB66" s="9"/>
      <c r="AC66" s="9"/>
      <c r="AD66" s="9"/>
      <c r="AE66" s="9"/>
    </row>
    <row r="67" spans="1:31" s="9" customFormat="1" ht="24.95" customHeight="1">
      <c r="A67" s="9"/>
      <c r="B67" s="174"/>
      <c r="C67" s="175"/>
      <c r="D67" s="176" t="s">
        <v>891</v>
      </c>
      <c r="E67" s="177"/>
      <c r="F67" s="177"/>
      <c r="G67" s="177"/>
      <c r="H67" s="177"/>
      <c r="I67" s="177"/>
      <c r="J67" s="178">
        <f>J151</f>
        <v>0</v>
      </c>
      <c r="K67" s="175"/>
      <c r="L67" s="179"/>
      <c r="S67" s="9"/>
      <c r="T67" s="9"/>
      <c r="U67" s="9"/>
      <c r="V67" s="9"/>
      <c r="W67" s="9"/>
      <c r="X67" s="9"/>
      <c r="Y67" s="9"/>
      <c r="Z67" s="9"/>
      <c r="AA67" s="9"/>
      <c r="AB67" s="9"/>
      <c r="AC67" s="9"/>
      <c r="AD67" s="9"/>
      <c r="AE67" s="9"/>
    </row>
    <row r="68" spans="1:31" s="2" customFormat="1" ht="21.8" customHeight="1">
      <c r="A68" s="38"/>
      <c r="B68" s="39"/>
      <c r="C68" s="40"/>
      <c r="D68" s="40"/>
      <c r="E68" s="40"/>
      <c r="F68" s="40"/>
      <c r="G68" s="40"/>
      <c r="H68" s="40"/>
      <c r="I68" s="40"/>
      <c r="J68" s="40"/>
      <c r="K68" s="40"/>
      <c r="L68" s="144"/>
      <c r="S68" s="38"/>
      <c r="T68" s="38"/>
      <c r="U68" s="38"/>
      <c r="V68" s="38"/>
      <c r="W68" s="38"/>
      <c r="X68" s="38"/>
      <c r="Y68" s="38"/>
      <c r="Z68" s="38"/>
      <c r="AA68" s="38"/>
      <c r="AB68" s="38"/>
      <c r="AC68" s="38"/>
      <c r="AD68" s="38"/>
      <c r="AE68" s="38"/>
    </row>
    <row r="69" spans="1:31" s="2" customFormat="1" ht="6.95" customHeight="1">
      <c r="A69" s="38"/>
      <c r="B69" s="59"/>
      <c r="C69" s="60"/>
      <c r="D69" s="60"/>
      <c r="E69" s="60"/>
      <c r="F69" s="60"/>
      <c r="G69" s="60"/>
      <c r="H69" s="60"/>
      <c r="I69" s="60"/>
      <c r="J69" s="60"/>
      <c r="K69" s="60"/>
      <c r="L69" s="144"/>
      <c r="S69" s="38"/>
      <c r="T69" s="38"/>
      <c r="U69" s="38"/>
      <c r="V69" s="38"/>
      <c r="W69" s="38"/>
      <c r="X69" s="38"/>
      <c r="Y69" s="38"/>
      <c r="Z69" s="38"/>
      <c r="AA69" s="38"/>
      <c r="AB69" s="38"/>
      <c r="AC69" s="38"/>
      <c r="AD69" s="38"/>
      <c r="AE69" s="38"/>
    </row>
    <row r="73" spans="1:31" s="2" customFormat="1" ht="6.95" customHeight="1">
      <c r="A73" s="38"/>
      <c r="B73" s="61"/>
      <c r="C73" s="62"/>
      <c r="D73" s="62"/>
      <c r="E73" s="62"/>
      <c r="F73" s="62"/>
      <c r="G73" s="62"/>
      <c r="H73" s="62"/>
      <c r="I73" s="62"/>
      <c r="J73" s="62"/>
      <c r="K73" s="62"/>
      <c r="L73" s="144"/>
      <c r="S73" s="38"/>
      <c r="T73" s="38"/>
      <c r="U73" s="38"/>
      <c r="V73" s="38"/>
      <c r="W73" s="38"/>
      <c r="X73" s="38"/>
      <c r="Y73" s="38"/>
      <c r="Z73" s="38"/>
      <c r="AA73" s="38"/>
      <c r="AB73" s="38"/>
      <c r="AC73" s="38"/>
      <c r="AD73" s="38"/>
      <c r="AE73" s="38"/>
    </row>
    <row r="74" spans="1:31" s="2" customFormat="1" ht="24.95" customHeight="1">
      <c r="A74" s="38"/>
      <c r="B74" s="39"/>
      <c r="C74" s="23" t="s">
        <v>127</v>
      </c>
      <c r="D74" s="40"/>
      <c r="E74" s="40"/>
      <c r="F74" s="40"/>
      <c r="G74" s="40"/>
      <c r="H74" s="40"/>
      <c r="I74" s="40"/>
      <c r="J74" s="40"/>
      <c r="K74" s="40"/>
      <c r="L74" s="144"/>
      <c r="S74" s="38"/>
      <c r="T74" s="38"/>
      <c r="U74" s="38"/>
      <c r="V74" s="38"/>
      <c r="W74" s="38"/>
      <c r="X74" s="38"/>
      <c r="Y74" s="38"/>
      <c r="Z74" s="38"/>
      <c r="AA74" s="38"/>
      <c r="AB74" s="38"/>
      <c r="AC74" s="38"/>
      <c r="AD74" s="38"/>
      <c r="AE74" s="38"/>
    </row>
    <row r="75" spans="1:31" s="2" customFormat="1" ht="6.95" customHeight="1">
      <c r="A75" s="38"/>
      <c r="B75" s="39"/>
      <c r="C75" s="40"/>
      <c r="D75" s="40"/>
      <c r="E75" s="40"/>
      <c r="F75" s="40"/>
      <c r="G75" s="40"/>
      <c r="H75" s="40"/>
      <c r="I75" s="40"/>
      <c r="J75" s="40"/>
      <c r="K75" s="40"/>
      <c r="L75" s="144"/>
      <c r="S75" s="38"/>
      <c r="T75" s="38"/>
      <c r="U75" s="38"/>
      <c r="V75" s="38"/>
      <c r="W75" s="38"/>
      <c r="X75" s="38"/>
      <c r="Y75" s="38"/>
      <c r="Z75" s="38"/>
      <c r="AA75" s="38"/>
      <c r="AB75" s="38"/>
      <c r="AC75" s="38"/>
      <c r="AD75" s="38"/>
      <c r="AE75" s="38"/>
    </row>
    <row r="76" spans="1:31" s="2" customFormat="1" ht="12" customHeight="1">
      <c r="A76" s="38"/>
      <c r="B76" s="39"/>
      <c r="C76" s="32" t="s">
        <v>16</v>
      </c>
      <c r="D76" s="40"/>
      <c r="E76" s="40"/>
      <c r="F76" s="40"/>
      <c r="G76" s="40"/>
      <c r="H76" s="40"/>
      <c r="I76" s="40"/>
      <c r="J76" s="40"/>
      <c r="K76" s="40"/>
      <c r="L76" s="144"/>
      <c r="S76" s="38"/>
      <c r="T76" s="38"/>
      <c r="U76" s="38"/>
      <c r="V76" s="38"/>
      <c r="W76" s="38"/>
      <c r="X76" s="38"/>
      <c r="Y76" s="38"/>
      <c r="Z76" s="38"/>
      <c r="AA76" s="38"/>
      <c r="AB76" s="38"/>
      <c r="AC76" s="38"/>
      <c r="AD76" s="38"/>
      <c r="AE76" s="38"/>
    </row>
    <row r="77" spans="1:31" s="2" customFormat="1" ht="16.5" customHeight="1">
      <c r="A77" s="38"/>
      <c r="B77" s="39"/>
      <c r="C77" s="40"/>
      <c r="D77" s="40"/>
      <c r="E77" s="169" t="str">
        <f>E7</f>
        <v>Soubor staveb společných zařízení v k. ú. Třebom</v>
      </c>
      <c r="F77" s="32"/>
      <c r="G77" s="32"/>
      <c r="H77" s="32"/>
      <c r="I77" s="40"/>
      <c r="J77" s="40"/>
      <c r="K77" s="40"/>
      <c r="L77" s="144"/>
      <c r="S77" s="38"/>
      <c r="T77" s="38"/>
      <c r="U77" s="38"/>
      <c r="V77" s="38"/>
      <c r="W77" s="38"/>
      <c r="X77" s="38"/>
      <c r="Y77" s="38"/>
      <c r="Z77" s="38"/>
      <c r="AA77" s="38"/>
      <c r="AB77" s="38"/>
      <c r="AC77" s="38"/>
      <c r="AD77" s="38"/>
      <c r="AE77" s="38"/>
    </row>
    <row r="78" spans="2:12" s="1" customFormat="1" ht="12" customHeight="1">
      <c r="B78" s="21"/>
      <c r="C78" s="32" t="s">
        <v>108</v>
      </c>
      <c r="D78" s="22"/>
      <c r="E78" s="22"/>
      <c r="F78" s="22"/>
      <c r="G78" s="22"/>
      <c r="H78" s="22"/>
      <c r="I78" s="22"/>
      <c r="J78" s="22"/>
      <c r="K78" s="22"/>
      <c r="L78" s="20"/>
    </row>
    <row r="79" spans="1:31" s="2" customFormat="1" ht="16.5" customHeight="1">
      <c r="A79" s="38"/>
      <c r="B79" s="39"/>
      <c r="C79" s="40"/>
      <c r="D79" s="40"/>
      <c r="E79" s="169" t="s">
        <v>880</v>
      </c>
      <c r="F79" s="40"/>
      <c r="G79" s="40"/>
      <c r="H79" s="40"/>
      <c r="I79" s="40"/>
      <c r="J79" s="40"/>
      <c r="K79" s="40"/>
      <c r="L79" s="144"/>
      <c r="S79" s="38"/>
      <c r="T79" s="38"/>
      <c r="U79" s="38"/>
      <c r="V79" s="38"/>
      <c r="W79" s="38"/>
      <c r="X79" s="38"/>
      <c r="Y79" s="38"/>
      <c r="Z79" s="38"/>
      <c r="AA79" s="38"/>
      <c r="AB79" s="38"/>
      <c r="AC79" s="38"/>
      <c r="AD79" s="38"/>
      <c r="AE79" s="38"/>
    </row>
    <row r="80" spans="1:31" s="2" customFormat="1" ht="12" customHeight="1">
      <c r="A80" s="38"/>
      <c r="B80" s="39"/>
      <c r="C80" s="32" t="s">
        <v>110</v>
      </c>
      <c r="D80" s="40"/>
      <c r="E80" s="40"/>
      <c r="F80" s="40"/>
      <c r="G80" s="40"/>
      <c r="H80" s="40"/>
      <c r="I80" s="40"/>
      <c r="J80" s="40"/>
      <c r="K80" s="40"/>
      <c r="L80" s="144"/>
      <c r="S80" s="38"/>
      <c r="T80" s="38"/>
      <c r="U80" s="38"/>
      <c r="V80" s="38"/>
      <c r="W80" s="38"/>
      <c r="X80" s="38"/>
      <c r="Y80" s="38"/>
      <c r="Z80" s="38"/>
      <c r="AA80" s="38"/>
      <c r="AB80" s="38"/>
      <c r="AC80" s="38"/>
      <c r="AD80" s="38"/>
      <c r="AE80" s="38"/>
    </row>
    <row r="81" spans="1:31" s="2" customFormat="1" ht="16.5" customHeight="1">
      <c r="A81" s="38"/>
      <c r="B81" s="39"/>
      <c r="C81" s="40"/>
      <c r="D81" s="40"/>
      <c r="E81" s="69" t="str">
        <f>E11</f>
        <v>2917-17-2-5 - SO-05 Přehrážky - tůň T1</v>
      </c>
      <c r="F81" s="40"/>
      <c r="G81" s="40"/>
      <c r="H81" s="40"/>
      <c r="I81" s="40"/>
      <c r="J81" s="40"/>
      <c r="K81" s="40"/>
      <c r="L81" s="144"/>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40"/>
      <c r="J82" s="40"/>
      <c r="K82" s="40"/>
      <c r="L82" s="144"/>
      <c r="S82" s="38"/>
      <c r="T82" s="38"/>
      <c r="U82" s="38"/>
      <c r="V82" s="38"/>
      <c r="W82" s="38"/>
      <c r="X82" s="38"/>
      <c r="Y82" s="38"/>
      <c r="Z82" s="38"/>
      <c r="AA82" s="38"/>
      <c r="AB82" s="38"/>
      <c r="AC82" s="38"/>
      <c r="AD82" s="38"/>
      <c r="AE82" s="38"/>
    </row>
    <row r="83" spans="1:31" s="2" customFormat="1" ht="12" customHeight="1">
      <c r="A83" s="38"/>
      <c r="B83" s="39"/>
      <c r="C83" s="32" t="s">
        <v>21</v>
      </c>
      <c r="D83" s="40"/>
      <c r="E83" s="40"/>
      <c r="F83" s="27" t="str">
        <f>F14</f>
        <v>Brno</v>
      </c>
      <c r="G83" s="40"/>
      <c r="H83" s="40"/>
      <c r="I83" s="32" t="s">
        <v>23</v>
      </c>
      <c r="J83" s="72" t="str">
        <f>IF(J14="","",J14)</f>
        <v>15. 10. 2020</v>
      </c>
      <c r="K83" s="40"/>
      <c r="L83" s="144"/>
      <c r="S83" s="38"/>
      <c r="T83" s="38"/>
      <c r="U83" s="38"/>
      <c r="V83" s="38"/>
      <c r="W83" s="38"/>
      <c r="X83" s="38"/>
      <c r="Y83" s="38"/>
      <c r="Z83" s="38"/>
      <c r="AA83" s="38"/>
      <c r="AB83" s="38"/>
      <c r="AC83" s="38"/>
      <c r="AD83" s="38"/>
      <c r="AE83" s="38"/>
    </row>
    <row r="84" spans="1:31" s="2" customFormat="1" ht="6.95" customHeight="1">
      <c r="A84" s="38"/>
      <c r="B84" s="39"/>
      <c r="C84" s="40"/>
      <c r="D84" s="40"/>
      <c r="E84" s="40"/>
      <c r="F84" s="40"/>
      <c r="G84" s="40"/>
      <c r="H84" s="40"/>
      <c r="I84" s="40"/>
      <c r="J84" s="40"/>
      <c r="K84" s="40"/>
      <c r="L84" s="144"/>
      <c r="S84" s="38"/>
      <c r="T84" s="38"/>
      <c r="U84" s="38"/>
      <c r="V84" s="38"/>
      <c r="W84" s="38"/>
      <c r="X84" s="38"/>
      <c r="Y84" s="38"/>
      <c r="Z84" s="38"/>
      <c r="AA84" s="38"/>
      <c r="AB84" s="38"/>
      <c r="AC84" s="38"/>
      <c r="AD84" s="38"/>
      <c r="AE84" s="38"/>
    </row>
    <row r="85" spans="1:31" s="2" customFormat="1" ht="25.65" customHeight="1">
      <c r="A85" s="38"/>
      <c r="B85" s="39"/>
      <c r="C85" s="32" t="s">
        <v>25</v>
      </c>
      <c r="D85" s="40"/>
      <c r="E85" s="40"/>
      <c r="F85" s="27" t="str">
        <f>E17</f>
        <v>SPÚ ČR</v>
      </c>
      <c r="G85" s="40"/>
      <c r="H85" s="40"/>
      <c r="I85" s="32" t="s">
        <v>31</v>
      </c>
      <c r="J85" s="36" t="str">
        <f>E23</f>
        <v>AGROPROJEKT PSO, s.r.o.</v>
      </c>
      <c r="K85" s="40"/>
      <c r="L85" s="144"/>
      <c r="S85" s="38"/>
      <c r="T85" s="38"/>
      <c r="U85" s="38"/>
      <c r="V85" s="38"/>
      <c r="W85" s="38"/>
      <c r="X85" s="38"/>
      <c r="Y85" s="38"/>
      <c r="Z85" s="38"/>
      <c r="AA85" s="38"/>
      <c r="AB85" s="38"/>
      <c r="AC85" s="38"/>
      <c r="AD85" s="38"/>
      <c r="AE85" s="38"/>
    </row>
    <row r="86" spans="1:31" s="2" customFormat="1" ht="25.65" customHeight="1">
      <c r="A86" s="38"/>
      <c r="B86" s="39"/>
      <c r="C86" s="32" t="s">
        <v>29</v>
      </c>
      <c r="D86" s="40"/>
      <c r="E86" s="40"/>
      <c r="F86" s="27" t="str">
        <f>IF(E20="","",E20)</f>
        <v>Vyplň údaj</v>
      </c>
      <c r="G86" s="40"/>
      <c r="H86" s="40"/>
      <c r="I86" s="32" t="s">
        <v>34</v>
      </c>
      <c r="J86" s="36" t="str">
        <f>E26</f>
        <v>Agroprojekt PSO, s.r.o.</v>
      </c>
      <c r="K86" s="40"/>
      <c r="L86" s="144"/>
      <c r="S86" s="38"/>
      <c r="T86" s="38"/>
      <c r="U86" s="38"/>
      <c r="V86" s="38"/>
      <c r="W86" s="38"/>
      <c r="X86" s="38"/>
      <c r="Y86" s="38"/>
      <c r="Z86" s="38"/>
      <c r="AA86" s="38"/>
      <c r="AB86" s="38"/>
      <c r="AC86" s="38"/>
      <c r="AD86" s="38"/>
      <c r="AE86" s="38"/>
    </row>
    <row r="87" spans="1:31" s="2" customFormat="1" ht="10.3" customHeight="1">
      <c r="A87" s="38"/>
      <c r="B87" s="39"/>
      <c r="C87" s="40"/>
      <c r="D87" s="40"/>
      <c r="E87" s="40"/>
      <c r="F87" s="40"/>
      <c r="G87" s="40"/>
      <c r="H87" s="40"/>
      <c r="I87" s="40"/>
      <c r="J87" s="40"/>
      <c r="K87" s="40"/>
      <c r="L87" s="144"/>
      <c r="S87" s="38"/>
      <c r="T87" s="38"/>
      <c r="U87" s="38"/>
      <c r="V87" s="38"/>
      <c r="W87" s="38"/>
      <c r="X87" s="38"/>
      <c r="Y87" s="38"/>
      <c r="Z87" s="38"/>
      <c r="AA87" s="38"/>
      <c r="AB87" s="38"/>
      <c r="AC87" s="38"/>
      <c r="AD87" s="38"/>
      <c r="AE87" s="38"/>
    </row>
    <row r="88" spans="1:31" s="11" customFormat="1" ht="29.25" customHeight="1">
      <c r="A88" s="185"/>
      <c r="B88" s="186"/>
      <c r="C88" s="187" t="s">
        <v>128</v>
      </c>
      <c r="D88" s="188" t="s">
        <v>56</v>
      </c>
      <c r="E88" s="188" t="s">
        <v>52</v>
      </c>
      <c r="F88" s="188" t="s">
        <v>53</v>
      </c>
      <c r="G88" s="188" t="s">
        <v>129</v>
      </c>
      <c r="H88" s="188" t="s">
        <v>130</v>
      </c>
      <c r="I88" s="188" t="s">
        <v>131</v>
      </c>
      <c r="J88" s="188" t="s">
        <v>116</v>
      </c>
      <c r="K88" s="189" t="s">
        <v>132</v>
      </c>
      <c r="L88" s="190"/>
      <c r="M88" s="92" t="s">
        <v>19</v>
      </c>
      <c r="N88" s="93" t="s">
        <v>41</v>
      </c>
      <c r="O88" s="93" t="s">
        <v>133</v>
      </c>
      <c r="P88" s="93" t="s">
        <v>134</v>
      </c>
      <c r="Q88" s="93" t="s">
        <v>135</v>
      </c>
      <c r="R88" s="93" t="s">
        <v>136</v>
      </c>
      <c r="S88" s="93" t="s">
        <v>137</v>
      </c>
      <c r="T88" s="94" t="s">
        <v>138</v>
      </c>
      <c r="U88" s="185"/>
      <c r="V88" s="185"/>
      <c r="W88" s="185"/>
      <c r="X88" s="185"/>
      <c r="Y88" s="185"/>
      <c r="Z88" s="185"/>
      <c r="AA88" s="185"/>
      <c r="AB88" s="185"/>
      <c r="AC88" s="185"/>
      <c r="AD88" s="185"/>
      <c r="AE88" s="185"/>
    </row>
    <row r="89" spans="1:63" s="2" customFormat="1" ht="22.8" customHeight="1">
      <c r="A89" s="38"/>
      <c r="B89" s="39"/>
      <c r="C89" s="99" t="s">
        <v>139</v>
      </c>
      <c r="D89" s="40"/>
      <c r="E89" s="40"/>
      <c r="F89" s="40"/>
      <c r="G89" s="40"/>
      <c r="H89" s="40"/>
      <c r="I89" s="40"/>
      <c r="J89" s="191">
        <f>BK89</f>
        <v>0</v>
      </c>
      <c r="K89" s="40"/>
      <c r="L89" s="44"/>
      <c r="M89" s="95"/>
      <c r="N89" s="192"/>
      <c r="O89" s="96"/>
      <c r="P89" s="193">
        <f>P90+P114+P139+P151</f>
        <v>0</v>
      </c>
      <c r="Q89" s="96"/>
      <c r="R89" s="193">
        <f>R90+R114+R139+R151</f>
        <v>50.29834928558</v>
      </c>
      <c r="S89" s="96"/>
      <c r="T89" s="194">
        <f>T90+T114+T139+T151</f>
        <v>0</v>
      </c>
      <c r="U89" s="38"/>
      <c r="V89" s="38"/>
      <c r="W89" s="38"/>
      <c r="X89" s="38"/>
      <c r="Y89" s="38"/>
      <c r="Z89" s="38"/>
      <c r="AA89" s="38"/>
      <c r="AB89" s="38"/>
      <c r="AC89" s="38"/>
      <c r="AD89" s="38"/>
      <c r="AE89" s="38"/>
      <c r="AT89" s="17" t="s">
        <v>70</v>
      </c>
      <c r="AU89" s="17" t="s">
        <v>117</v>
      </c>
      <c r="BK89" s="195">
        <f>BK90+BK114+BK139+BK151</f>
        <v>0</v>
      </c>
    </row>
    <row r="90" spans="1:63" s="12" customFormat="1" ht="25.9" customHeight="1">
      <c r="A90" s="12"/>
      <c r="B90" s="196"/>
      <c r="C90" s="197"/>
      <c r="D90" s="198" t="s">
        <v>70</v>
      </c>
      <c r="E90" s="199" t="s">
        <v>78</v>
      </c>
      <c r="F90" s="199" t="s">
        <v>143</v>
      </c>
      <c r="G90" s="197"/>
      <c r="H90" s="197"/>
      <c r="I90" s="200"/>
      <c r="J90" s="201">
        <f>BK90</f>
        <v>0</v>
      </c>
      <c r="K90" s="197"/>
      <c r="L90" s="202"/>
      <c r="M90" s="203"/>
      <c r="N90" s="204"/>
      <c r="O90" s="204"/>
      <c r="P90" s="205">
        <f>SUM(P91:P113)</f>
        <v>0</v>
      </c>
      <c r="Q90" s="204"/>
      <c r="R90" s="205">
        <f>SUM(R91:R113)</f>
        <v>0.0061317</v>
      </c>
      <c r="S90" s="204"/>
      <c r="T90" s="206">
        <f>SUM(T91:T113)</f>
        <v>0</v>
      </c>
      <c r="U90" s="12"/>
      <c r="V90" s="12"/>
      <c r="W90" s="12"/>
      <c r="X90" s="12"/>
      <c r="Y90" s="12"/>
      <c r="Z90" s="12"/>
      <c r="AA90" s="12"/>
      <c r="AB90" s="12"/>
      <c r="AC90" s="12"/>
      <c r="AD90" s="12"/>
      <c r="AE90" s="12"/>
      <c r="AR90" s="207" t="s">
        <v>78</v>
      </c>
      <c r="AT90" s="208" t="s">
        <v>70</v>
      </c>
      <c r="AU90" s="208" t="s">
        <v>71</v>
      </c>
      <c r="AY90" s="207" t="s">
        <v>142</v>
      </c>
      <c r="BK90" s="209">
        <f>SUM(BK91:BK113)</f>
        <v>0</v>
      </c>
    </row>
    <row r="91" spans="1:65" s="2" customFormat="1" ht="37.8" customHeight="1">
      <c r="A91" s="38"/>
      <c r="B91" s="39"/>
      <c r="C91" s="212" t="s">
        <v>78</v>
      </c>
      <c r="D91" s="212" t="s">
        <v>144</v>
      </c>
      <c r="E91" s="213" t="s">
        <v>1405</v>
      </c>
      <c r="F91" s="214" t="s">
        <v>1406</v>
      </c>
      <c r="G91" s="215" t="s">
        <v>147</v>
      </c>
      <c r="H91" s="216">
        <v>150</v>
      </c>
      <c r="I91" s="217"/>
      <c r="J91" s="218">
        <f>ROUND(I91*H91,2)</f>
        <v>0</v>
      </c>
      <c r="K91" s="214" t="s">
        <v>148</v>
      </c>
      <c r="L91" s="44"/>
      <c r="M91" s="219" t="s">
        <v>19</v>
      </c>
      <c r="N91" s="220" t="s">
        <v>42</v>
      </c>
      <c r="O91" s="84"/>
      <c r="P91" s="221">
        <f>O91*H91</f>
        <v>0</v>
      </c>
      <c r="Q91" s="221">
        <v>0</v>
      </c>
      <c r="R91" s="221">
        <f>Q91*H91</f>
        <v>0</v>
      </c>
      <c r="S91" s="221">
        <v>0</v>
      </c>
      <c r="T91" s="222">
        <f>S91*H91</f>
        <v>0</v>
      </c>
      <c r="U91" s="38"/>
      <c r="V91" s="38"/>
      <c r="W91" s="38"/>
      <c r="X91" s="38"/>
      <c r="Y91" s="38"/>
      <c r="Z91" s="38"/>
      <c r="AA91" s="38"/>
      <c r="AB91" s="38"/>
      <c r="AC91" s="38"/>
      <c r="AD91" s="38"/>
      <c r="AE91" s="38"/>
      <c r="AR91" s="223" t="s">
        <v>149</v>
      </c>
      <c r="AT91" s="223" t="s">
        <v>144</v>
      </c>
      <c r="AU91" s="223" t="s">
        <v>78</v>
      </c>
      <c r="AY91" s="17" t="s">
        <v>142</v>
      </c>
      <c r="BE91" s="224">
        <f>IF(N91="základní",J91,0)</f>
        <v>0</v>
      </c>
      <c r="BF91" s="224">
        <f>IF(N91="snížená",J91,0)</f>
        <v>0</v>
      </c>
      <c r="BG91" s="224">
        <f>IF(N91="zákl. přenesená",J91,0)</f>
        <v>0</v>
      </c>
      <c r="BH91" s="224">
        <f>IF(N91="sníž. přenesená",J91,0)</f>
        <v>0</v>
      </c>
      <c r="BI91" s="224">
        <f>IF(N91="nulová",J91,0)</f>
        <v>0</v>
      </c>
      <c r="BJ91" s="17" t="s">
        <v>78</v>
      </c>
      <c r="BK91" s="224">
        <f>ROUND(I91*H91,2)</f>
        <v>0</v>
      </c>
      <c r="BL91" s="17" t="s">
        <v>149</v>
      </c>
      <c r="BM91" s="223" t="s">
        <v>1407</v>
      </c>
    </row>
    <row r="92" spans="1:47" s="2" customFormat="1" ht="12">
      <c r="A92" s="38"/>
      <c r="B92" s="39"/>
      <c r="C92" s="40"/>
      <c r="D92" s="225" t="s">
        <v>151</v>
      </c>
      <c r="E92" s="40"/>
      <c r="F92" s="226" t="s">
        <v>1408</v>
      </c>
      <c r="G92" s="40"/>
      <c r="H92" s="40"/>
      <c r="I92" s="227"/>
      <c r="J92" s="40"/>
      <c r="K92" s="40"/>
      <c r="L92" s="44"/>
      <c r="M92" s="228"/>
      <c r="N92" s="229"/>
      <c r="O92" s="84"/>
      <c r="P92" s="84"/>
      <c r="Q92" s="84"/>
      <c r="R92" s="84"/>
      <c r="S92" s="84"/>
      <c r="T92" s="85"/>
      <c r="U92" s="38"/>
      <c r="V92" s="38"/>
      <c r="W92" s="38"/>
      <c r="X92" s="38"/>
      <c r="Y92" s="38"/>
      <c r="Z92" s="38"/>
      <c r="AA92" s="38"/>
      <c r="AB92" s="38"/>
      <c r="AC92" s="38"/>
      <c r="AD92" s="38"/>
      <c r="AE92" s="38"/>
      <c r="AT92" s="17" t="s">
        <v>151</v>
      </c>
      <c r="AU92" s="17" t="s">
        <v>78</v>
      </c>
    </row>
    <row r="93" spans="1:47" s="2" customFormat="1" ht="12">
      <c r="A93" s="38"/>
      <c r="B93" s="39"/>
      <c r="C93" s="40"/>
      <c r="D93" s="225" t="s">
        <v>153</v>
      </c>
      <c r="E93" s="40"/>
      <c r="F93" s="230" t="s">
        <v>154</v>
      </c>
      <c r="G93" s="40"/>
      <c r="H93" s="40"/>
      <c r="I93" s="227"/>
      <c r="J93" s="40"/>
      <c r="K93" s="40"/>
      <c r="L93" s="44"/>
      <c r="M93" s="228"/>
      <c r="N93" s="229"/>
      <c r="O93" s="84"/>
      <c r="P93" s="84"/>
      <c r="Q93" s="84"/>
      <c r="R93" s="84"/>
      <c r="S93" s="84"/>
      <c r="T93" s="85"/>
      <c r="U93" s="38"/>
      <c r="V93" s="38"/>
      <c r="W93" s="38"/>
      <c r="X93" s="38"/>
      <c r="Y93" s="38"/>
      <c r="Z93" s="38"/>
      <c r="AA93" s="38"/>
      <c r="AB93" s="38"/>
      <c r="AC93" s="38"/>
      <c r="AD93" s="38"/>
      <c r="AE93" s="38"/>
      <c r="AT93" s="17" t="s">
        <v>153</v>
      </c>
      <c r="AU93" s="17" t="s">
        <v>78</v>
      </c>
    </row>
    <row r="94" spans="1:65" s="2" customFormat="1" ht="14.4" customHeight="1">
      <c r="A94" s="38"/>
      <c r="B94" s="39"/>
      <c r="C94" s="212" t="s">
        <v>80</v>
      </c>
      <c r="D94" s="212" t="s">
        <v>144</v>
      </c>
      <c r="E94" s="213" t="s">
        <v>953</v>
      </c>
      <c r="F94" s="214" t="s">
        <v>954</v>
      </c>
      <c r="G94" s="215" t="s">
        <v>147</v>
      </c>
      <c r="H94" s="216">
        <v>150</v>
      </c>
      <c r="I94" s="217"/>
      <c r="J94" s="218">
        <f>ROUND(I94*H94,2)</f>
        <v>0</v>
      </c>
      <c r="K94" s="214" t="s">
        <v>148</v>
      </c>
      <c r="L94" s="44"/>
      <c r="M94" s="219" t="s">
        <v>19</v>
      </c>
      <c r="N94" s="220" t="s">
        <v>42</v>
      </c>
      <c r="O94" s="84"/>
      <c r="P94" s="221">
        <f>O94*H94</f>
        <v>0</v>
      </c>
      <c r="Q94" s="221">
        <v>3E-05</v>
      </c>
      <c r="R94" s="221">
        <f>Q94*H94</f>
        <v>0.0045000000000000005</v>
      </c>
      <c r="S94" s="221">
        <v>0</v>
      </c>
      <c r="T94" s="222">
        <f>S94*H94</f>
        <v>0</v>
      </c>
      <c r="U94" s="38"/>
      <c r="V94" s="38"/>
      <c r="W94" s="38"/>
      <c r="X94" s="38"/>
      <c r="Y94" s="38"/>
      <c r="Z94" s="38"/>
      <c r="AA94" s="38"/>
      <c r="AB94" s="38"/>
      <c r="AC94" s="38"/>
      <c r="AD94" s="38"/>
      <c r="AE94" s="38"/>
      <c r="AR94" s="223" t="s">
        <v>149</v>
      </c>
      <c r="AT94" s="223" t="s">
        <v>144</v>
      </c>
      <c r="AU94" s="223" t="s">
        <v>78</v>
      </c>
      <c r="AY94" s="17" t="s">
        <v>142</v>
      </c>
      <c r="BE94" s="224">
        <f>IF(N94="základní",J94,0)</f>
        <v>0</v>
      </c>
      <c r="BF94" s="224">
        <f>IF(N94="snížená",J94,0)</f>
        <v>0</v>
      </c>
      <c r="BG94" s="224">
        <f>IF(N94="zákl. přenesená",J94,0)</f>
        <v>0</v>
      </c>
      <c r="BH94" s="224">
        <f>IF(N94="sníž. přenesená",J94,0)</f>
        <v>0</v>
      </c>
      <c r="BI94" s="224">
        <f>IF(N94="nulová",J94,0)</f>
        <v>0</v>
      </c>
      <c r="BJ94" s="17" t="s">
        <v>78</v>
      </c>
      <c r="BK94" s="224">
        <f>ROUND(I94*H94,2)</f>
        <v>0</v>
      </c>
      <c r="BL94" s="17" t="s">
        <v>149</v>
      </c>
      <c r="BM94" s="223" t="s">
        <v>1409</v>
      </c>
    </row>
    <row r="95" spans="1:47" s="2" customFormat="1" ht="12">
      <c r="A95" s="38"/>
      <c r="B95" s="39"/>
      <c r="C95" s="40"/>
      <c r="D95" s="225" t="s">
        <v>151</v>
      </c>
      <c r="E95" s="40"/>
      <c r="F95" s="226" t="s">
        <v>956</v>
      </c>
      <c r="G95" s="40"/>
      <c r="H95" s="40"/>
      <c r="I95" s="227"/>
      <c r="J95" s="40"/>
      <c r="K95" s="40"/>
      <c r="L95" s="44"/>
      <c r="M95" s="228"/>
      <c r="N95" s="229"/>
      <c r="O95" s="84"/>
      <c r="P95" s="84"/>
      <c r="Q95" s="84"/>
      <c r="R95" s="84"/>
      <c r="S95" s="84"/>
      <c r="T95" s="85"/>
      <c r="U95" s="38"/>
      <c r="V95" s="38"/>
      <c r="W95" s="38"/>
      <c r="X95" s="38"/>
      <c r="Y95" s="38"/>
      <c r="Z95" s="38"/>
      <c r="AA95" s="38"/>
      <c r="AB95" s="38"/>
      <c r="AC95" s="38"/>
      <c r="AD95" s="38"/>
      <c r="AE95" s="38"/>
      <c r="AT95" s="17" t="s">
        <v>151</v>
      </c>
      <c r="AU95" s="17" t="s">
        <v>78</v>
      </c>
    </row>
    <row r="96" spans="1:65" s="2" customFormat="1" ht="24.15" customHeight="1">
      <c r="A96" s="38"/>
      <c r="B96" s="39"/>
      <c r="C96" s="212" t="s">
        <v>161</v>
      </c>
      <c r="D96" s="212" t="s">
        <v>144</v>
      </c>
      <c r="E96" s="213" t="s">
        <v>986</v>
      </c>
      <c r="F96" s="214" t="s">
        <v>987</v>
      </c>
      <c r="G96" s="215" t="s">
        <v>988</v>
      </c>
      <c r="H96" s="216">
        <v>50</v>
      </c>
      <c r="I96" s="217"/>
      <c r="J96" s="218">
        <f>ROUND(I96*H96,2)</f>
        <v>0</v>
      </c>
      <c r="K96" s="214" t="s">
        <v>148</v>
      </c>
      <c r="L96" s="44"/>
      <c r="M96" s="219" t="s">
        <v>19</v>
      </c>
      <c r="N96" s="220" t="s">
        <v>42</v>
      </c>
      <c r="O96" s="84"/>
      <c r="P96" s="221">
        <f>O96*H96</f>
        <v>0</v>
      </c>
      <c r="Q96" s="221">
        <v>3.2634E-05</v>
      </c>
      <c r="R96" s="221">
        <f>Q96*H96</f>
        <v>0.0016317</v>
      </c>
      <c r="S96" s="221">
        <v>0</v>
      </c>
      <c r="T96" s="222">
        <f>S96*H96</f>
        <v>0</v>
      </c>
      <c r="U96" s="38"/>
      <c r="V96" s="38"/>
      <c r="W96" s="38"/>
      <c r="X96" s="38"/>
      <c r="Y96" s="38"/>
      <c r="Z96" s="38"/>
      <c r="AA96" s="38"/>
      <c r="AB96" s="38"/>
      <c r="AC96" s="38"/>
      <c r="AD96" s="38"/>
      <c r="AE96" s="38"/>
      <c r="AR96" s="223" t="s">
        <v>149</v>
      </c>
      <c r="AT96" s="223" t="s">
        <v>144</v>
      </c>
      <c r="AU96" s="223" t="s">
        <v>78</v>
      </c>
      <c r="AY96" s="17" t="s">
        <v>142</v>
      </c>
      <c r="BE96" s="224">
        <f>IF(N96="základní",J96,0)</f>
        <v>0</v>
      </c>
      <c r="BF96" s="224">
        <f>IF(N96="snížená",J96,0)</f>
        <v>0</v>
      </c>
      <c r="BG96" s="224">
        <f>IF(N96="zákl. přenesená",J96,0)</f>
        <v>0</v>
      </c>
      <c r="BH96" s="224">
        <f>IF(N96="sníž. přenesená",J96,0)</f>
        <v>0</v>
      </c>
      <c r="BI96" s="224">
        <f>IF(N96="nulová",J96,0)</f>
        <v>0</v>
      </c>
      <c r="BJ96" s="17" t="s">
        <v>78</v>
      </c>
      <c r="BK96" s="224">
        <f>ROUND(I96*H96,2)</f>
        <v>0</v>
      </c>
      <c r="BL96" s="17" t="s">
        <v>149</v>
      </c>
      <c r="BM96" s="223" t="s">
        <v>1410</v>
      </c>
    </row>
    <row r="97" spans="1:47" s="2" customFormat="1" ht="12">
      <c r="A97" s="38"/>
      <c r="B97" s="39"/>
      <c r="C97" s="40"/>
      <c r="D97" s="225" t="s">
        <v>151</v>
      </c>
      <c r="E97" s="40"/>
      <c r="F97" s="226" t="s">
        <v>990</v>
      </c>
      <c r="G97" s="40"/>
      <c r="H97" s="40"/>
      <c r="I97" s="227"/>
      <c r="J97" s="40"/>
      <c r="K97" s="40"/>
      <c r="L97" s="44"/>
      <c r="M97" s="228"/>
      <c r="N97" s="229"/>
      <c r="O97" s="84"/>
      <c r="P97" s="84"/>
      <c r="Q97" s="84"/>
      <c r="R97" s="84"/>
      <c r="S97" s="84"/>
      <c r="T97" s="85"/>
      <c r="U97" s="38"/>
      <c r="V97" s="38"/>
      <c r="W97" s="38"/>
      <c r="X97" s="38"/>
      <c r="Y97" s="38"/>
      <c r="Z97" s="38"/>
      <c r="AA97" s="38"/>
      <c r="AB97" s="38"/>
      <c r="AC97" s="38"/>
      <c r="AD97" s="38"/>
      <c r="AE97" s="38"/>
      <c r="AT97" s="17" t="s">
        <v>151</v>
      </c>
      <c r="AU97" s="17" t="s">
        <v>78</v>
      </c>
    </row>
    <row r="98" spans="1:47" s="2" customFormat="1" ht="12">
      <c r="A98" s="38"/>
      <c r="B98" s="39"/>
      <c r="C98" s="40"/>
      <c r="D98" s="225" t="s">
        <v>153</v>
      </c>
      <c r="E98" s="40"/>
      <c r="F98" s="230" t="s">
        <v>991</v>
      </c>
      <c r="G98" s="40"/>
      <c r="H98" s="40"/>
      <c r="I98" s="227"/>
      <c r="J98" s="40"/>
      <c r="K98" s="40"/>
      <c r="L98" s="44"/>
      <c r="M98" s="228"/>
      <c r="N98" s="229"/>
      <c r="O98" s="84"/>
      <c r="P98" s="84"/>
      <c r="Q98" s="84"/>
      <c r="R98" s="84"/>
      <c r="S98" s="84"/>
      <c r="T98" s="85"/>
      <c r="U98" s="38"/>
      <c r="V98" s="38"/>
      <c r="W98" s="38"/>
      <c r="X98" s="38"/>
      <c r="Y98" s="38"/>
      <c r="Z98" s="38"/>
      <c r="AA98" s="38"/>
      <c r="AB98" s="38"/>
      <c r="AC98" s="38"/>
      <c r="AD98" s="38"/>
      <c r="AE98" s="38"/>
      <c r="AT98" s="17" t="s">
        <v>153</v>
      </c>
      <c r="AU98" s="17" t="s">
        <v>78</v>
      </c>
    </row>
    <row r="99" spans="1:65" s="2" customFormat="1" ht="24.15" customHeight="1">
      <c r="A99" s="38"/>
      <c r="B99" s="39"/>
      <c r="C99" s="212" t="s">
        <v>149</v>
      </c>
      <c r="D99" s="212" t="s">
        <v>144</v>
      </c>
      <c r="E99" s="213" t="s">
        <v>992</v>
      </c>
      <c r="F99" s="214" t="s">
        <v>993</v>
      </c>
      <c r="G99" s="215" t="s">
        <v>994</v>
      </c>
      <c r="H99" s="216">
        <v>20</v>
      </c>
      <c r="I99" s="217"/>
      <c r="J99" s="218">
        <f>ROUND(I99*H99,2)</f>
        <v>0</v>
      </c>
      <c r="K99" s="214" t="s">
        <v>148</v>
      </c>
      <c r="L99" s="44"/>
      <c r="M99" s="219" t="s">
        <v>19</v>
      </c>
      <c r="N99" s="220" t="s">
        <v>42</v>
      </c>
      <c r="O99" s="84"/>
      <c r="P99" s="221">
        <f>O99*H99</f>
        <v>0</v>
      </c>
      <c r="Q99" s="221">
        <v>0</v>
      </c>
      <c r="R99" s="221">
        <f>Q99*H99</f>
        <v>0</v>
      </c>
      <c r="S99" s="221">
        <v>0</v>
      </c>
      <c r="T99" s="222">
        <f>S99*H99</f>
        <v>0</v>
      </c>
      <c r="U99" s="38"/>
      <c r="V99" s="38"/>
      <c r="W99" s="38"/>
      <c r="X99" s="38"/>
      <c r="Y99" s="38"/>
      <c r="Z99" s="38"/>
      <c r="AA99" s="38"/>
      <c r="AB99" s="38"/>
      <c r="AC99" s="38"/>
      <c r="AD99" s="38"/>
      <c r="AE99" s="38"/>
      <c r="AR99" s="223" t="s">
        <v>149</v>
      </c>
      <c r="AT99" s="223" t="s">
        <v>144</v>
      </c>
      <c r="AU99" s="223" t="s">
        <v>78</v>
      </c>
      <c r="AY99" s="17" t="s">
        <v>142</v>
      </c>
      <c r="BE99" s="224">
        <f>IF(N99="základní",J99,0)</f>
        <v>0</v>
      </c>
      <c r="BF99" s="224">
        <f>IF(N99="snížená",J99,0)</f>
        <v>0</v>
      </c>
      <c r="BG99" s="224">
        <f>IF(N99="zákl. přenesená",J99,0)</f>
        <v>0</v>
      </c>
      <c r="BH99" s="224">
        <f>IF(N99="sníž. přenesená",J99,0)</f>
        <v>0</v>
      </c>
      <c r="BI99" s="224">
        <f>IF(N99="nulová",J99,0)</f>
        <v>0</v>
      </c>
      <c r="BJ99" s="17" t="s">
        <v>78</v>
      </c>
      <c r="BK99" s="224">
        <f>ROUND(I99*H99,2)</f>
        <v>0</v>
      </c>
      <c r="BL99" s="17" t="s">
        <v>149</v>
      </c>
      <c r="BM99" s="223" t="s">
        <v>1411</v>
      </c>
    </row>
    <row r="100" spans="1:47" s="2" customFormat="1" ht="12">
      <c r="A100" s="38"/>
      <c r="B100" s="39"/>
      <c r="C100" s="40"/>
      <c r="D100" s="225" t="s">
        <v>151</v>
      </c>
      <c r="E100" s="40"/>
      <c r="F100" s="226" t="s">
        <v>996</v>
      </c>
      <c r="G100" s="40"/>
      <c r="H100" s="40"/>
      <c r="I100" s="227"/>
      <c r="J100" s="40"/>
      <c r="K100" s="40"/>
      <c r="L100" s="44"/>
      <c r="M100" s="228"/>
      <c r="N100" s="229"/>
      <c r="O100" s="84"/>
      <c r="P100" s="84"/>
      <c r="Q100" s="84"/>
      <c r="R100" s="84"/>
      <c r="S100" s="84"/>
      <c r="T100" s="85"/>
      <c r="U100" s="38"/>
      <c r="V100" s="38"/>
      <c r="W100" s="38"/>
      <c r="X100" s="38"/>
      <c r="Y100" s="38"/>
      <c r="Z100" s="38"/>
      <c r="AA100" s="38"/>
      <c r="AB100" s="38"/>
      <c r="AC100" s="38"/>
      <c r="AD100" s="38"/>
      <c r="AE100" s="38"/>
      <c r="AT100" s="17" t="s">
        <v>151</v>
      </c>
      <c r="AU100" s="17" t="s">
        <v>78</v>
      </c>
    </row>
    <row r="101" spans="1:47" s="2" customFormat="1" ht="12">
      <c r="A101" s="38"/>
      <c r="B101" s="39"/>
      <c r="C101" s="40"/>
      <c r="D101" s="225" t="s">
        <v>153</v>
      </c>
      <c r="E101" s="40"/>
      <c r="F101" s="230" t="s">
        <v>997</v>
      </c>
      <c r="G101" s="40"/>
      <c r="H101" s="40"/>
      <c r="I101" s="227"/>
      <c r="J101" s="40"/>
      <c r="K101" s="40"/>
      <c r="L101" s="44"/>
      <c r="M101" s="228"/>
      <c r="N101" s="229"/>
      <c r="O101" s="84"/>
      <c r="P101" s="84"/>
      <c r="Q101" s="84"/>
      <c r="R101" s="84"/>
      <c r="S101" s="84"/>
      <c r="T101" s="85"/>
      <c r="U101" s="38"/>
      <c r="V101" s="38"/>
      <c r="W101" s="38"/>
      <c r="X101" s="38"/>
      <c r="Y101" s="38"/>
      <c r="Z101" s="38"/>
      <c r="AA101" s="38"/>
      <c r="AB101" s="38"/>
      <c r="AC101" s="38"/>
      <c r="AD101" s="38"/>
      <c r="AE101" s="38"/>
      <c r="AT101" s="17" t="s">
        <v>153</v>
      </c>
      <c r="AU101" s="17" t="s">
        <v>78</v>
      </c>
    </row>
    <row r="102" spans="1:65" s="2" customFormat="1" ht="24.15" customHeight="1">
      <c r="A102" s="38"/>
      <c r="B102" s="39"/>
      <c r="C102" s="212" t="s">
        <v>178</v>
      </c>
      <c r="D102" s="212" t="s">
        <v>144</v>
      </c>
      <c r="E102" s="213" t="s">
        <v>1412</v>
      </c>
      <c r="F102" s="214" t="s">
        <v>1413</v>
      </c>
      <c r="G102" s="215" t="s">
        <v>181</v>
      </c>
      <c r="H102" s="216">
        <v>27.5</v>
      </c>
      <c r="I102" s="217"/>
      <c r="J102" s="218">
        <f>ROUND(I102*H102,2)</f>
        <v>0</v>
      </c>
      <c r="K102" s="214" t="s">
        <v>148</v>
      </c>
      <c r="L102" s="44"/>
      <c r="M102" s="219" t="s">
        <v>19</v>
      </c>
      <c r="N102" s="220" t="s">
        <v>42</v>
      </c>
      <c r="O102" s="84"/>
      <c r="P102" s="221">
        <f>O102*H102</f>
        <v>0</v>
      </c>
      <c r="Q102" s="221">
        <v>0</v>
      </c>
      <c r="R102" s="221">
        <f>Q102*H102</f>
        <v>0</v>
      </c>
      <c r="S102" s="221">
        <v>0</v>
      </c>
      <c r="T102" s="222">
        <f>S102*H102</f>
        <v>0</v>
      </c>
      <c r="U102" s="38"/>
      <c r="V102" s="38"/>
      <c r="W102" s="38"/>
      <c r="X102" s="38"/>
      <c r="Y102" s="38"/>
      <c r="Z102" s="38"/>
      <c r="AA102" s="38"/>
      <c r="AB102" s="38"/>
      <c r="AC102" s="38"/>
      <c r="AD102" s="38"/>
      <c r="AE102" s="38"/>
      <c r="AR102" s="223" t="s">
        <v>149</v>
      </c>
      <c r="AT102" s="223" t="s">
        <v>144</v>
      </c>
      <c r="AU102" s="223" t="s">
        <v>78</v>
      </c>
      <c r="AY102" s="17" t="s">
        <v>142</v>
      </c>
      <c r="BE102" s="224">
        <f>IF(N102="základní",J102,0)</f>
        <v>0</v>
      </c>
      <c r="BF102" s="224">
        <f>IF(N102="snížená",J102,0)</f>
        <v>0</v>
      </c>
      <c r="BG102" s="224">
        <f>IF(N102="zákl. přenesená",J102,0)</f>
        <v>0</v>
      </c>
      <c r="BH102" s="224">
        <f>IF(N102="sníž. přenesená",J102,0)</f>
        <v>0</v>
      </c>
      <c r="BI102" s="224">
        <f>IF(N102="nulová",J102,0)</f>
        <v>0</v>
      </c>
      <c r="BJ102" s="17" t="s">
        <v>78</v>
      </c>
      <c r="BK102" s="224">
        <f>ROUND(I102*H102,2)</f>
        <v>0</v>
      </c>
      <c r="BL102" s="17" t="s">
        <v>149</v>
      </c>
      <c r="BM102" s="223" t="s">
        <v>1414</v>
      </c>
    </row>
    <row r="103" spans="1:47" s="2" customFormat="1" ht="12">
      <c r="A103" s="38"/>
      <c r="B103" s="39"/>
      <c r="C103" s="40"/>
      <c r="D103" s="225" t="s">
        <v>151</v>
      </c>
      <c r="E103" s="40"/>
      <c r="F103" s="226" t="s">
        <v>1415</v>
      </c>
      <c r="G103" s="40"/>
      <c r="H103" s="40"/>
      <c r="I103" s="227"/>
      <c r="J103" s="40"/>
      <c r="K103" s="40"/>
      <c r="L103" s="44"/>
      <c r="M103" s="228"/>
      <c r="N103" s="229"/>
      <c r="O103" s="84"/>
      <c r="P103" s="84"/>
      <c r="Q103" s="84"/>
      <c r="R103" s="84"/>
      <c r="S103" s="84"/>
      <c r="T103" s="85"/>
      <c r="U103" s="38"/>
      <c r="V103" s="38"/>
      <c r="W103" s="38"/>
      <c r="X103" s="38"/>
      <c r="Y103" s="38"/>
      <c r="Z103" s="38"/>
      <c r="AA103" s="38"/>
      <c r="AB103" s="38"/>
      <c r="AC103" s="38"/>
      <c r="AD103" s="38"/>
      <c r="AE103" s="38"/>
      <c r="AT103" s="17" t="s">
        <v>151</v>
      </c>
      <c r="AU103" s="17" t="s">
        <v>78</v>
      </c>
    </row>
    <row r="104" spans="1:47" s="2" customFormat="1" ht="12">
      <c r="A104" s="38"/>
      <c r="B104" s="39"/>
      <c r="C104" s="40"/>
      <c r="D104" s="225" t="s">
        <v>153</v>
      </c>
      <c r="E104" s="40"/>
      <c r="F104" s="230" t="s">
        <v>184</v>
      </c>
      <c r="G104" s="40"/>
      <c r="H104" s="40"/>
      <c r="I104" s="227"/>
      <c r="J104" s="40"/>
      <c r="K104" s="40"/>
      <c r="L104" s="44"/>
      <c r="M104" s="228"/>
      <c r="N104" s="229"/>
      <c r="O104" s="84"/>
      <c r="P104" s="84"/>
      <c r="Q104" s="84"/>
      <c r="R104" s="84"/>
      <c r="S104" s="84"/>
      <c r="T104" s="85"/>
      <c r="U104" s="38"/>
      <c r="V104" s="38"/>
      <c r="W104" s="38"/>
      <c r="X104" s="38"/>
      <c r="Y104" s="38"/>
      <c r="Z104" s="38"/>
      <c r="AA104" s="38"/>
      <c r="AB104" s="38"/>
      <c r="AC104" s="38"/>
      <c r="AD104" s="38"/>
      <c r="AE104" s="38"/>
      <c r="AT104" s="17" t="s">
        <v>153</v>
      </c>
      <c r="AU104" s="17" t="s">
        <v>78</v>
      </c>
    </row>
    <row r="105" spans="1:51" s="13" customFormat="1" ht="12">
      <c r="A105" s="13"/>
      <c r="B105" s="231"/>
      <c r="C105" s="232"/>
      <c r="D105" s="225" t="s">
        <v>172</v>
      </c>
      <c r="E105" s="233" t="s">
        <v>19</v>
      </c>
      <c r="F105" s="234" t="s">
        <v>1416</v>
      </c>
      <c r="G105" s="232"/>
      <c r="H105" s="235">
        <v>27.5</v>
      </c>
      <c r="I105" s="236"/>
      <c r="J105" s="232"/>
      <c r="K105" s="232"/>
      <c r="L105" s="237"/>
      <c r="M105" s="238"/>
      <c r="N105" s="239"/>
      <c r="O105" s="239"/>
      <c r="P105" s="239"/>
      <c r="Q105" s="239"/>
      <c r="R105" s="239"/>
      <c r="S105" s="239"/>
      <c r="T105" s="240"/>
      <c r="U105" s="13"/>
      <c r="V105" s="13"/>
      <c r="W105" s="13"/>
      <c r="X105" s="13"/>
      <c r="Y105" s="13"/>
      <c r="Z105" s="13"/>
      <c r="AA105" s="13"/>
      <c r="AB105" s="13"/>
      <c r="AC105" s="13"/>
      <c r="AD105" s="13"/>
      <c r="AE105" s="13"/>
      <c r="AT105" s="241" t="s">
        <v>172</v>
      </c>
      <c r="AU105" s="241" t="s">
        <v>78</v>
      </c>
      <c r="AV105" s="13" t="s">
        <v>80</v>
      </c>
      <c r="AW105" s="13" t="s">
        <v>33</v>
      </c>
      <c r="AX105" s="13" t="s">
        <v>78</v>
      </c>
      <c r="AY105" s="241" t="s">
        <v>142</v>
      </c>
    </row>
    <row r="106" spans="1:65" s="2" customFormat="1" ht="24.15" customHeight="1">
      <c r="A106" s="38"/>
      <c r="B106" s="39"/>
      <c r="C106" s="212" t="s">
        <v>189</v>
      </c>
      <c r="D106" s="212" t="s">
        <v>144</v>
      </c>
      <c r="E106" s="213" t="s">
        <v>1038</v>
      </c>
      <c r="F106" s="214" t="s">
        <v>1039</v>
      </c>
      <c r="G106" s="215" t="s">
        <v>181</v>
      </c>
      <c r="H106" s="216">
        <v>27.5</v>
      </c>
      <c r="I106" s="217"/>
      <c r="J106" s="218">
        <f>ROUND(I106*H106,2)</f>
        <v>0</v>
      </c>
      <c r="K106" s="214" t="s">
        <v>148</v>
      </c>
      <c r="L106" s="44"/>
      <c r="M106" s="219" t="s">
        <v>19</v>
      </c>
      <c r="N106" s="220" t="s">
        <v>42</v>
      </c>
      <c r="O106" s="84"/>
      <c r="P106" s="221">
        <f>O106*H106</f>
        <v>0</v>
      </c>
      <c r="Q106" s="221">
        <v>0</v>
      </c>
      <c r="R106" s="221">
        <f>Q106*H106</f>
        <v>0</v>
      </c>
      <c r="S106" s="221">
        <v>0</v>
      </c>
      <c r="T106" s="222">
        <f>S106*H106</f>
        <v>0</v>
      </c>
      <c r="U106" s="38"/>
      <c r="V106" s="38"/>
      <c r="W106" s="38"/>
      <c r="X106" s="38"/>
      <c r="Y106" s="38"/>
      <c r="Z106" s="38"/>
      <c r="AA106" s="38"/>
      <c r="AB106" s="38"/>
      <c r="AC106" s="38"/>
      <c r="AD106" s="38"/>
      <c r="AE106" s="38"/>
      <c r="AR106" s="223" t="s">
        <v>149</v>
      </c>
      <c r="AT106" s="223" t="s">
        <v>144</v>
      </c>
      <c r="AU106" s="223" t="s">
        <v>78</v>
      </c>
      <c r="AY106" s="17" t="s">
        <v>142</v>
      </c>
      <c r="BE106" s="224">
        <f>IF(N106="základní",J106,0)</f>
        <v>0</v>
      </c>
      <c r="BF106" s="224">
        <f>IF(N106="snížená",J106,0)</f>
        <v>0</v>
      </c>
      <c r="BG106" s="224">
        <f>IF(N106="zákl. přenesená",J106,0)</f>
        <v>0</v>
      </c>
      <c r="BH106" s="224">
        <f>IF(N106="sníž. přenesená",J106,0)</f>
        <v>0</v>
      </c>
      <c r="BI106" s="224">
        <f>IF(N106="nulová",J106,0)</f>
        <v>0</v>
      </c>
      <c r="BJ106" s="17" t="s">
        <v>78</v>
      </c>
      <c r="BK106" s="224">
        <f>ROUND(I106*H106,2)</f>
        <v>0</v>
      </c>
      <c r="BL106" s="17" t="s">
        <v>149</v>
      </c>
      <c r="BM106" s="223" t="s">
        <v>1417</v>
      </c>
    </row>
    <row r="107" spans="1:47" s="2" customFormat="1" ht="12">
      <c r="A107" s="38"/>
      <c r="B107" s="39"/>
      <c r="C107" s="40"/>
      <c r="D107" s="225" t="s">
        <v>151</v>
      </c>
      <c r="E107" s="40"/>
      <c r="F107" s="226" t="s">
        <v>1041</v>
      </c>
      <c r="G107" s="40"/>
      <c r="H107" s="40"/>
      <c r="I107" s="227"/>
      <c r="J107" s="40"/>
      <c r="K107" s="40"/>
      <c r="L107" s="44"/>
      <c r="M107" s="228"/>
      <c r="N107" s="229"/>
      <c r="O107" s="84"/>
      <c r="P107" s="84"/>
      <c r="Q107" s="84"/>
      <c r="R107" s="84"/>
      <c r="S107" s="84"/>
      <c r="T107" s="85"/>
      <c r="U107" s="38"/>
      <c r="V107" s="38"/>
      <c r="W107" s="38"/>
      <c r="X107" s="38"/>
      <c r="Y107" s="38"/>
      <c r="Z107" s="38"/>
      <c r="AA107" s="38"/>
      <c r="AB107" s="38"/>
      <c r="AC107" s="38"/>
      <c r="AD107" s="38"/>
      <c r="AE107" s="38"/>
      <c r="AT107" s="17" t="s">
        <v>151</v>
      </c>
      <c r="AU107" s="17" t="s">
        <v>78</v>
      </c>
    </row>
    <row r="108" spans="1:47" s="2" customFormat="1" ht="12">
      <c r="A108" s="38"/>
      <c r="B108" s="39"/>
      <c r="C108" s="40"/>
      <c r="D108" s="225" t="s">
        <v>153</v>
      </c>
      <c r="E108" s="40"/>
      <c r="F108" s="230" t="s">
        <v>1042</v>
      </c>
      <c r="G108" s="40"/>
      <c r="H108" s="40"/>
      <c r="I108" s="227"/>
      <c r="J108" s="40"/>
      <c r="K108" s="40"/>
      <c r="L108" s="44"/>
      <c r="M108" s="228"/>
      <c r="N108" s="229"/>
      <c r="O108" s="84"/>
      <c r="P108" s="84"/>
      <c r="Q108" s="84"/>
      <c r="R108" s="84"/>
      <c r="S108" s="84"/>
      <c r="T108" s="85"/>
      <c r="U108" s="38"/>
      <c r="V108" s="38"/>
      <c r="W108" s="38"/>
      <c r="X108" s="38"/>
      <c r="Y108" s="38"/>
      <c r="Z108" s="38"/>
      <c r="AA108" s="38"/>
      <c r="AB108" s="38"/>
      <c r="AC108" s="38"/>
      <c r="AD108" s="38"/>
      <c r="AE108" s="38"/>
      <c r="AT108" s="17" t="s">
        <v>153</v>
      </c>
      <c r="AU108" s="17" t="s">
        <v>78</v>
      </c>
    </row>
    <row r="109" spans="1:51" s="13" customFormat="1" ht="12">
      <c r="A109" s="13"/>
      <c r="B109" s="231"/>
      <c r="C109" s="232"/>
      <c r="D109" s="225" t="s">
        <v>172</v>
      </c>
      <c r="E109" s="233" t="s">
        <v>19</v>
      </c>
      <c r="F109" s="234" t="s">
        <v>1418</v>
      </c>
      <c r="G109" s="232"/>
      <c r="H109" s="235">
        <v>27.5</v>
      </c>
      <c r="I109" s="236"/>
      <c r="J109" s="232"/>
      <c r="K109" s="232"/>
      <c r="L109" s="237"/>
      <c r="M109" s="238"/>
      <c r="N109" s="239"/>
      <c r="O109" s="239"/>
      <c r="P109" s="239"/>
      <c r="Q109" s="239"/>
      <c r="R109" s="239"/>
      <c r="S109" s="239"/>
      <c r="T109" s="240"/>
      <c r="U109" s="13"/>
      <c r="V109" s="13"/>
      <c r="W109" s="13"/>
      <c r="X109" s="13"/>
      <c r="Y109" s="13"/>
      <c r="Z109" s="13"/>
      <c r="AA109" s="13"/>
      <c r="AB109" s="13"/>
      <c r="AC109" s="13"/>
      <c r="AD109" s="13"/>
      <c r="AE109" s="13"/>
      <c r="AT109" s="241" t="s">
        <v>172</v>
      </c>
      <c r="AU109" s="241" t="s">
        <v>78</v>
      </c>
      <c r="AV109" s="13" t="s">
        <v>80</v>
      </c>
      <c r="AW109" s="13" t="s">
        <v>33</v>
      </c>
      <c r="AX109" s="13" t="s">
        <v>78</v>
      </c>
      <c r="AY109" s="241" t="s">
        <v>142</v>
      </c>
    </row>
    <row r="110" spans="1:65" s="2" customFormat="1" ht="24.15" customHeight="1">
      <c r="A110" s="38"/>
      <c r="B110" s="39"/>
      <c r="C110" s="212" t="s">
        <v>195</v>
      </c>
      <c r="D110" s="212" t="s">
        <v>144</v>
      </c>
      <c r="E110" s="213" t="s">
        <v>1044</v>
      </c>
      <c r="F110" s="214" t="s">
        <v>1045</v>
      </c>
      <c r="G110" s="215" t="s">
        <v>147</v>
      </c>
      <c r="H110" s="216">
        <v>50</v>
      </c>
      <c r="I110" s="217"/>
      <c r="J110" s="218">
        <f>ROUND(I110*H110,2)</f>
        <v>0</v>
      </c>
      <c r="K110" s="214" t="s">
        <v>148</v>
      </c>
      <c r="L110" s="44"/>
      <c r="M110" s="219" t="s">
        <v>19</v>
      </c>
      <c r="N110" s="220" t="s">
        <v>42</v>
      </c>
      <c r="O110" s="84"/>
      <c r="P110" s="221">
        <f>O110*H110</f>
        <v>0</v>
      </c>
      <c r="Q110" s="221">
        <v>0</v>
      </c>
      <c r="R110" s="221">
        <f>Q110*H110</f>
        <v>0</v>
      </c>
      <c r="S110" s="221">
        <v>0</v>
      </c>
      <c r="T110" s="222">
        <f>S110*H110</f>
        <v>0</v>
      </c>
      <c r="U110" s="38"/>
      <c r="V110" s="38"/>
      <c r="W110" s="38"/>
      <c r="X110" s="38"/>
      <c r="Y110" s="38"/>
      <c r="Z110" s="38"/>
      <c r="AA110" s="38"/>
      <c r="AB110" s="38"/>
      <c r="AC110" s="38"/>
      <c r="AD110" s="38"/>
      <c r="AE110" s="38"/>
      <c r="AR110" s="223" t="s">
        <v>149</v>
      </c>
      <c r="AT110" s="223" t="s">
        <v>144</v>
      </c>
      <c r="AU110" s="223" t="s">
        <v>78</v>
      </c>
      <c r="AY110" s="17" t="s">
        <v>142</v>
      </c>
      <c r="BE110" s="224">
        <f>IF(N110="základní",J110,0)</f>
        <v>0</v>
      </c>
      <c r="BF110" s="224">
        <f>IF(N110="snížená",J110,0)</f>
        <v>0</v>
      </c>
      <c r="BG110" s="224">
        <f>IF(N110="zákl. přenesená",J110,0)</f>
        <v>0</v>
      </c>
      <c r="BH110" s="224">
        <f>IF(N110="sníž. přenesená",J110,0)</f>
        <v>0</v>
      </c>
      <c r="BI110" s="224">
        <f>IF(N110="nulová",J110,0)</f>
        <v>0</v>
      </c>
      <c r="BJ110" s="17" t="s">
        <v>78</v>
      </c>
      <c r="BK110" s="224">
        <f>ROUND(I110*H110,2)</f>
        <v>0</v>
      </c>
      <c r="BL110" s="17" t="s">
        <v>149</v>
      </c>
      <c r="BM110" s="223" t="s">
        <v>1419</v>
      </c>
    </row>
    <row r="111" spans="1:47" s="2" customFormat="1" ht="12">
      <c r="A111" s="38"/>
      <c r="B111" s="39"/>
      <c r="C111" s="40"/>
      <c r="D111" s="225" t="s">
        <v>151</v>
      </c>
      <c r="E111" s="40"/>
      <c r="F111" s="226" t="s">
        <v>1047</v>
      </c>
      <c r="G111" s="40"/>
      <c r="H111" s="40"/>
      <c r="I111" s="227"/>
      <c r="J111" s="40"/>
      <c r="K111" s="40"/>
      <c r="L111" s="44"/>
      <c r="M111" s="228"/>
      <c r="N111" s="229"/>
      <c r="O111" s="84"/>
      <c r="P111" s="84"/>
      <c r="Q111" s="84"/>
      <c r="R111" s="84"/>
      <c r="S111" s="84"/>
      <c r="T111" s="85"/>
      <c r="U111" s="38"/>
      <c r="V111" s="38"/>
      <c r="W111" s="38"/>
      <c r="X111" s="38"/>
      <c r="Y111" s="38"/>
      <c r="Z111" s="38"/>
      <c r="AA111" s="38"/>
      <c r="AB111" s="38"/>
      <c r="AC111" s="38"/>
      <c r="AD111" s="38"/>
      <c r="AE111" s="38"/>
      <c r="AT111" s="17" t="s">
        <v>151</v>
      </c>
      <c r="AU111" s="17" t="s">
        <v>78</v>
      </c>
    </row>
    <row r="112" spans="1:47" s="2" customFormat="1" ht="12">
      <c r="A112" s="38"/>
      <c r="B112" s="39"/>
      <c r="C112" s="40"/>
      <c r="D112" s="225" t="s">
        <v>153</v>
      </c>
      <c r="E112" s="40"/>
      <c r="F112" s="230" t="s">
        <v>1048</v>
      </c>
      <c r="G112" s="40"/>
      <c r="H112" s="40"/>
      <c r="I112" s="227"/>
      <c r="J112" s="40"/>
      <c r="K112" s="40"/>
      <c r="L112" s="44"/>
      <c r="M112" s="228"/>
      <c r="N112" s="229"/>
      <c r="O112" s="84"/>
      <c r="P112" s="84"/>
      <c r="Q112" s="84"/>
      <c r="R112" s="84"/>
      <c r="S112" s="84"/>
      <c r="T112" s="85"/>
      <c r="U112" s="38"/>
      <c r="V112" s="38"/>
      <c r="W112" s="38"/>
      <c r="X112" s="38"/>
      <c r="Y112" s="38"/>
      <c r="Z112" s="38"/>
      <c r="AA112" s="38"/>
      <c r="AB112" s="38"/>
      <c r="AC112" s="38"/>
      <c r="AD112" s="38"/>
      <c r="AE112" s="38"/>
      <c r="AT112" s="17" t="s">
        <v>153</v>
      </c>
      <c r="AU112" s="17" t="s">
        <v>78</v>
      </c>
    </row>
    <row r="113" spans="1:51" s="13" customFormat="1" ht="12">
      <c r="A113" s="13"/>
      <c r="B113" s="231"/>
      <c r="C113" s="232"/>
      <c r="D113" s="225" t="s">
        <v>172</v>
      </c>
      <c r="E113" s="233" t="s">
        <v>19</v>
      </c>
      <c r="F113" s="234" t="s">
        <v>1420</v>
      </c>
      <c r="G113" s="232"/>
      <c r="H113" s="235">
        <v>50</v>
      </c>
      <c r="I113" s="236"/>
      <c r="J113" s="232"/>
      <c r="K113" s="232"/>
      <c r="L113" s="237"/>
      <c r="M113" s="238"/>
      <c r="N113" s="239"/>
      <c r="O113" s="239"/>
      <c r="P113" s="239"/>
      <c r="Q113" s="239"/>
      <c r="R113" s="239"/>
      <c r="S113" s="239"/>
      <c r="T113" s="240"/>
      <c r="U113" s="13"/>
      <c r="V113" s="13"/>
      <c r="W113" s="13"/>
      <c r="X113" s="13"/>
      <c r="Y113" s="13"/>
      <c r="Z113" s="13"/>
      <c r="AA113" s="13"/>
      <c r="AB113" s="13"/>
      <c r="AC113" s="13"/>
      <c r="AD113" s="13"/>
      <c r="AE113" s="13"/>
      <c r="AT113" s="241" t="s">
        <v>172</v>
      </c>
      <c r="AU113" s="241" t="s">
        <v>78</v>
      </c>
      <c r="AV113" s="13" t="s">
        <v>80</v>
      </c>
      <c r="AW113" s="13" t="s">
        <v>33</v>
      </c>
      <c r="AX113" s="13" t="s">
        <v>78</v>
      </c>
      <c r="AY113" s="241" t="s">
        <v>142</v>
      </c>
    </row>
    <row r="114" spans="1:63" s="12" customFormat="1" ht="25.9" customHeight="1">
      <c r="A114" s="12"/>
      <c r="B114" s="196"/>
      <c r="C114" s="197"/>
      <c r="D114" s="198" t="s">
        <v>70</v>
      </c>
      <c r="E114" s="199" t="s">
        <v>161</v>
      </c>
      <c r="F114" s="199" t="s">
        <v>467</v>
      </c>
      <c r="G114" s="197"/>
      <c r="H114" s="197"/>
      <c r="I114" s="200"/>
      <c r="J114" s="201">
        <f>BK114</f>
        <v>0</v>
      </c>
      <c r="K114" s="197"/>
      <c r="L114" s="202"/>
      <c r="M114" s="203"/>
      <c r="N114" s="204"/>
      <c r="O114" s="204"/>
      <c r="P114" s="205">
        <f>SUM(P115:P138)</f>
        <v>0</v>
      </c>
      <c r="Q114" s="204"/>
      <c r="R114" s="205">
        <f>SUM(R115:R138)</f>
        <v>36.65205758558</v>
      </c>
      <c r="S114" s="204"/>
      <c r="T114" s="206">
        <f>SUM(T115:T138)</f>
        <v>0</v>
      </c>
      <c r="U114" s="12"/>
      <c r="V114" s="12"/>
      <c r="W114" s="12"/>
      <c r="X114" s="12"/>
      <c r="Y114" s="12"/>
      <c r="Z114" s="12"/>
      <c r="AA114" s="12"/>
      <c r="AB114" s="12"/>
      <c r="AC114" s="12"/>
      <c r="AD114" s="12"/>
      <c r="AE114" s="12"/>
      <c r="AR114" s="207" t="s">
        <v>78</v>
      </c>
      <c r="AT114" s="208" t="s">
        <v>70</v>
      </c>
      <c r="AU114" s="208" t="s">
        <v>71</v>
      </c>
      <c r="AY114" s="207" t="s">
        <v>142</v>
      </c>
      <c r="BK114" s="209">
        <f>SUM(BK115:BK138)</f>
        <v>0</v>
      </c>
    </row>
    <row r="115" spans="1:65" s="2" customFormat="1" ht="24.15" customHeight="1">
      <c r="A115" s="38"/>
      <c r="B115" s="39"/>
      <c r="C115" s="212" t="s">
        <v>201</v>
      </c>
      <c r="D115" s="212" t="s">
        <v>144</v>
      </c>
      <c r="E115" s="213" t="s">
        <v>1421</v>
      </c>
      <c r="F115" s="214" t="s">
        <v>1422</v>
      </c>
      <c r="G115" s="215" t="s">
        <v>181</v>
      </c>
      <c r="H115" s="216">
        <v>7.176</v>
      </c>
      <c r="I115" s="217"/>
      <c r="J115" s="218">
        <f>ROUND(I115*H115,2)</f>
        <v>0</v>
      </c>
      <c r="K115" s="214" t="s">
        <v>148</v>
      </c>
      <c r="L115" s="44"/>
      <c r="M115" s="219" t="s">
        <v>19</v>
      </c>
      <c r="N115" s="220" t="s">
        <v>42</v>
      </c>
      <c r="O115" s="84"/>
      <c r="P115" s="221">
        <f>O115*H115</f>
        <v>0</v>
      </c>
      <c r="Q115" s="221">
        <v>2.88016</v>
      </c>
      <c r="R115" s="221">
        <f>Q115*H115</f>
        <v>20.668028160000002</v>
      </c>
      <c r="S115" s="221">
        <v>0</v>
      </c>
      <c r="T115" s="222">
        <f>S115*H115</f>
        <v>0</v>
      </c>
      <c r="U115" s="38"/>
      <c r="V115" s="38"/>
      <c r="W115" s="38"/>
      <c r="X115" s="38"/>
      <c r="Y115" s="38"/>
      <c r="Z115" s="38"/>
      <c r="AA115" s="38"/>
      <c r="AB115" s="38"/>
      <c r="AC115" s="38"/>
      <c r="AD115" s="38"/>
      <c r="AE115" s="38"/>
      <c r="AR115" s="223" t="s">
        <v>149</v>
      </c>
      <c r="AT115" s="223" t="s">
        <v>144</v>
      </c>
      <c r="AU115" s="223" t="s">
        <v>78</v>
      </c>
      <c r="AY115" s="17" t="s">
        <v>142</v>
      </c>
      <c r="BE115" s="224">
        <f>IF(N115="základní",J115,0)</f>
        <v>0</v>
      </c>
      <c r="BF115" s="224">
        <f>IF(N115="snížená",J115,0)</f>
        <v>0</v>
      </c>
      <c r="BG115" s="224">
        <f>IF(N115="zákl. přenesená",J115,0)</f>
        <v>0</v>
      </c>
      <c r="BH115" s="224">
        <f>IF(N115="sníž. přenesená",J115,0)</f>
        <v>0</v>
      </c>
      <c r="BI115" s="224">
        <f>IF(N115="nulová",J115,0)</f>
        <v>0</v>
      </c>
      <c r="BJ115" s="17" t="s">
        <v>78</v>
      </c>
      <c r="BK115" s="224">
        <f>ROUND(I115*H115,2)</f>
        <v>0</v>
      </c>
      <c r="BL115" s="17" t="s">
        <v>149</v>
      </c>
      <c r="BM115" s="223" t="s">
        <v>1423</v>
      </c>
    </row>
    <row r="116" spans="1:47" s="2" customFormat="1" ht="12">
      <c r="A116" s="38"/>
      <c r="B116" s="39"/>
      <c r="C116" s="40"/>
      <c r="D116" s="225" t="s">
        <v>151</v>
      </c>
      <c r="E116" s="40"/>
      <c r="F116" s="226" t="s">
        <v>1424</v>
      </c>
      <c r="G116" s="40"/>
      <c r="H116" s="40"/>
      <c r="I116" s="227"/>
      <c r="J116" s="40"/>
      <c r="K116" s="40"/>
      <c r="L116" s="44"/>
      <c r="M116" s="228"/>
      <c r="N116" s="229"/>
      <c r="O116" s="84"/>
      <c r="P116" s="84"/>
      <c r="Q116" s="84"/>
      <c r="R116" s="84"/>
      <c r="S116" s="84"/>
      <c r="T116" s="85"/>
      <c r="U116" s="38"/>
      <c r="V116" s="38"/>
      <c r="W116" s="38"/>
      <c r="X116" s="38"/>
      <c r="Y116" s="38"/>
      <c r="Z116" s="38"/>
      <c r="AA116" s="38"/>
      <c r="AB116" s="38"/>
      <c r="AC116" s="38"/>
      <c r="AD116" s="38"/>
      <c r="AE116" s="38"/>
      <c r="AT116" s="17" t="s">
        <v>151</v>
      </c>
      <c r="AU116" s="17" t="s">
        <v>78</v>
      </c>
    </row>
    <row r="117" spans="1:47" s="2" customFormat="1" ht="12">
      <c r="A117" s="38"/>
      <c r="B117" s="39"/>
      <c r="C117" s="40"/>
      <c r="D117" s="225" t="s">
        <v>153</v>
      </c>
      <c r="E117" s="40"/>
      <c r="F117" s="230" t="s">
        <v>1126</v>
      </c>
      <c r="G117" s="40"/>
      <c r="H117" s="40"/>
      <c r="I117" s="227"/>
      <c r="J117" s="40"/>
      <c r="K117" s="40"/>
      <c r="L117" s="44"/>
      <c r="M117" s="228"/>
      <c r="N117" s="229"/>
      <c r="O117" s="84"/>
      <c r="P117" s="84"/>
      <c r="Q117" s="84"/>
      <c r="R117" s="84"/>
      <c r="S117" s="84"/>
      <c r="T117" s="85"/>
      <c r="U117" s="38"/>
      <c r="V117" s="38"/>
      <c r="W117" s="38"/>
      <c r="X117" s="38"/>
      <c r="Y117" s="38"/>
      <c r="Z117" s="38"/>
      <c r="AA117" s="38"/>
      <c r="AB117" s="38"/>
      <c r="AC117" s="38"/>
      <c r="AD117" s="38"/>
      <c r="AE117" s="38"/>
      <c r="AT117" s="17" t="s">
        <v>153</v>
      </c>
      <c r="AU117" s="17" t="s">
        <v>78</v>
      </c>
    </row>
    <row r="118" spans="1:51" s="13" customFormat="1" ht="12">
      <c r="A118" s="13"/>
      <c r="B118" s="231"/>
      <c r="C118" s="232"/>
      <c r="D118" s="225" t="s">
        <v>172</v>
      </c>
      <c r="E118" s="233" t="s">
        <v>19</v>
      </c>
      <c r="F118" s="234" t="s">
        <v>1425</v>
      </c>
      <c r="G118" s="232"/>
      <c r="H118" s="235">
        <v>7.176</v>
      </c>
      <c r="I118" s="236"/>
      <c r="J118" s="232"/>
      <c r="K118" s="232"/>
      <c r="L118" s="237"/>
      <c r="M118" s="238"/>
      <c r="N118" s="239"/>
      <c r="O118" s="239"/>
      <c r="P118" s="239"/>
      <c r="Q118" s="239"/>
      <c r="R118" s="239"/>
      <c r="S118" s="239"/>
      <c r="T118" s="240"/>
      <c r="U118" s="13"/>
      <c r="V118" s="13"/>
      <c r="W118" s="13"/>
      <c r="X118" s="13"/>
      <c r="Y118" s="13"/>
      <c r="Z118" s="13"/>
      <c r="AA118" s="13"/>
      <c r="AB118" s="13"/>
      <c r="AC118" s="13"/>
      <c r="AD118" s="13"/>
      <c r="AE118" s="13"/>
      <c r="AT118" s="241" t="s">
        <v>172</v>
      </c>
      <c r="AU118" s="241" t="s">
        <v>78</v>
      </c>
      <c r="AV118" s="13" t="s">
        <v>80</v>
      </c>
      <c r="AW118" s="13" t="s">
        <v>33</v>
      </c>
      <c r="AX118" s="13" t="s">
        <v>78</v>
      </c>
      <c r="AY118" s="241" t="s">
        <v>142</v>
      </c>
    </row>
    <row r="119" spans="1:65" s="2" customFormat="1" ht="14.4" customHeight="1">
      <c r="A119" s="38"/>
      <c r="B119" s="39"/>
      <c r="C119" s="212" t="s">
        <v>207</v>
      </c>
      <c r="D119" s="212" t="s">
        <v>144</v>
      </c>
      <c r="E119" s="213" t="s">
        <v>1128</v>
      </c>
      <c r="F119" s="214" t="s">
        <v>1129</v>
      </c>
      <c r="G119" s="215" t="s">
        <v>147</v>
      </c>
      <c r="H119" s="216">
        <v>16.64</v>
      </c>
      <c r="I119" s="217"/>
      <c r="J119" s="218">
        <f>ROUND(I119*H119,2)</f>
        <v>0</v>
      </c>
      <c r="K119" s="214" t="s">
        <v>148</v>
      </c>
      <c r="L119" s="44"/>
      <c r="M119" s="219" t="s">
        <v>19</v>
      </c>
      <c r="N119" s="220" t="s">
        <v>42</v>
      </c>
      <c r="O119" s="84"/>
      <c r="P119" s="221">
        <f>O119*H119</f>
        <v>0</v>
      </c>
      <c r="Q119" s="221">
        <v>0.007258004</v>
      </c>
      <c r="R119" s="221">
        <f>Q119*H119</f>
        <v>0.12077318656000001</v>
      </c>
      <c r="S119" s="221">
        <v>0</v>
      </c>
      <c r="T119" s="222">
        <f>S119*H119</f>
        <v>0</v>
      </c>
      <c r="U119" s="38"/>
      <c r="V119" s="38"/>
      <c r="W119" s="38"/>
      <c r="X119" s="38"/>
      <c r="Y119" s="38"/>
      <c r="Z119" s="38"/>
      <c r="AA119" s="38"/>
      <c r="AB119" s="38"/>
      <c r="AC119" s="38"/>
      <c r="AD119" s="38"/>
      <c r="AE119" s="38"/>
      <c r="AR119" s="223" t="s">
        <v>149</v>
      </c>
      <c r="AT119" s="223" t="s">
        <v>144</v>
      </c>
      <c r="AU119" s="223" t="s">
        <v>78</v>
      </c>
      <c r="AY119" s="17" t="s">
        <v>142</v>
      </c>
      <c r="BE119" s="224">
        <f>IF(N119="základní",J119,0)</f>
        <v>0</v>
      </c>
      <c r="BF119" s="224">
        <f>IF(N119="snížená",J119,0)</f>
        <v>0</v>
      </c>
      <c r="BG119" s="224">
        <f>IF(N119="zákl. přenesená",J119,0)</f>
        <v>0</v>
      </c>
      <c r="BH119" s="224">
        <f>IF(N119="sníž. přenesená",J119,0)</f>
        <v>0</v>
      </c>
      <c r="BI119" s="224">
        <f>IF(N119="nulová",J119,0)</f>
        <v>0</v>
      </c>
      <c r="BJ119" s="17" t="s">
        <v>78</v>
      </c>
      <c r="BK119" s="224">
        <f>ROUND(I119*H119,2)</f>
        <v>0</v>
      </c>
      <c r="BL119" s="17" t="s">
        <v>149</v>
      </c>
      <c r="BM119" s="223" t="s">
        <v>1426</v>
      </c>
    </row>
    <row r="120" spans="1:47" s="2" customFormat="1" ht="12">
      <c r="A120" s="38"/>
      <c r="B120" s="39"/>
      <c r="C120" s="40"/>
      <c r="D120" s="225" t="s">
        <v>151</v>
      </c>
      <c r="E120" s="40"/>
      <c r="F120" s="226" t="s">
        <v>1131</v>
      </c>
      <c r="G120" s="40"/>
      <c r="H120" s="40"/>
      <c r="I120" s="227"/>
      <c r="J120" s="40"/>
      <c r="K120" s="40"/>
      <c r="L120" s="44"/>
      <c r="M120" s="228"/>
      <c r="N120" s="229"/>
      <c r="O120" s="84"/>
      <c r="P120" s="84"/>
      <c r="Q120" s="84"/>
      <c r="R120" s="84"/>
      <c r="S120" s="84"/>
      <c r="T120" s="85"/>
      <c r="U120" s="38"/>
      <c r="V120" s="38"/>
      <c r="W120" s="38"/>
      <c r="X120" s="38"/>
      <c r="Y120" s="38"/>
      <c r="Z120" s="38"/>
      <c r="AA120" s="38"/>
      <c r="AB120" s="38"/>
      <c r="AC120" s="38"/>
      <c r="AD120" s="38"/>
      <c r="AE120" s="38"/>
      <c r="AT120" s="17" t="s">
        <v>151</v>
      </c>
      <c r="AU120" s="17" t="s">
        <v>78</v>
      </c>
    </row>
    <row r="121" spans="1:47" s="2" customFormat="1" ht="12">
      <c r="A121" s="38"/>
      <c r="B121" s="39"/>
      <c r="C121" s="40"/>
      <c r="D121" s="225" t="s">
        <v>153</v>
      </c>
      <c r="E121" s="40"/>
      <c r="F121" s="230" t="s">
        <v>1132</v>
      </c>
      <c r="G121" s="40"/>
      <c r="H121" s="40"/>
      <c r="I121" s="227"/>
      <c r="J121" s="40"/>
      <c r="K121" s="40"/>
      <c r="L121" s="44"/>
      <c r="M121" s="228"/>
      <c r="N121" s="229"/>
      <c r="O121" s="84"/>
      <c r="P121" s="84"/>
      <c r="Q121" s="84"/>
      <c r="R121" s="84"/>
      <c r="S121" s="84"/>
      <c r="T121" s="85"/>
      <c r="U121" s="38"/>
      <c r="V121" s="38"/>
      <c r="W121" s="38"/>
      <c r="X121" s="38"/>
      <c r="Y121" s="38"/>
      <c r="Z121" s="38"/>
      <c r="AA121" s="38"/>
      <c r="AB121" s="38"/>
      <c r="AC121" s="38"/>
      <c r="AD121" s="38"/>
      <c r="AE121" s="38"/>
      <c r="AT121" s="17" t="s">
        <v>153</v>
      </c>
      <c r="AU121" s="17" t="s">
        <v>78</v>
      </c>
    </row>
    <row r="122" spans="1:51" s="13" customFormat="1" ht="12">
      <c r="A122" s="13"/>
      <c r="B122" s="231"/>
      <c r="C122" s="232"/>
      <c r="D122" s="225" t="s">
        <v>172</v>
      </c>
      <c r="E122" s="233" t="s">
        <v>19</v>
      </c>
      <c r="F122" s="234" t="s">
        <v>1427</v>
      </c>
      <c r="G122" s="232"/>
      <c r="H122" s="235">
        <v>16.64</v>
      </c>
      <c r="I122" s="236"/>
      <c r="J122" s="232"/>
      <c r="K122" s="232"/>
      <c r="L122" s="237"/>
      <c r="M122" s="238"/>
      <c r="N122" s="239"/>
      <c r="O122" s="239"/>
      <c r="P122" s="239"/>
      <c r="Q122" s="239"/>
      <c r="R122" s="239"/>
      <c r="S122" s="239"/>
      <c r="T122" s="240"/>
      <c r="U122" s="13"/>
      <c r="V122" s="13"/>
      <c r="W122" s="13"/>
      <c r="X122" s="13"/>
      <c r="Y122" s="13"/>
      <c r="Z122" s="13"/>
      <c r="AA122" s="13"/>
      <c r="AB122" s="13"/>
      <c r="AC122" s="13"/>
      <c r="AD122" s="13"/>
      <c r="AE122" s="13"/>
      <c r="AT122" s="241" t="s">
        <v>172</v>
      </c>
      <c r="AU122" s="241" t="s">
        <v>78</v>
      </c>
      <c r="AV122" s="13" t="s">
        <v>80</v>
      </c>
      <c r="AW122" s="13" t="s">
        <v>33</v>
      </c>
      <c r="AX122" s="13" t="s">
        <v>78</v>
      </c>
      <c r="AY122" s="241" t="s">
        <v>142</v>
      </c>
    </row>
    <row r="123" spans="1:65" s="2" customFormat="1" ht="14.4" customHeight="1">
      <c r="A123" s="38"/>
      <c r="B123" s="39"/>
      <c r="C123" s="212" t="s">
        <v>212</v>
      </c>
      <c r="D123" s="212" t="s">
        <v>144</v>
      </c>
      <c r="E123" s="213" t="s">
        <v>1148</v>
      </c>
      <c r="F123" s="214" t="s">
        <v>1149</v>
      </c>
      <c r="G123" s="215" t="s">
        <v>147</v>
      </c>
      <c r="H123" s="216">
        <v>16.64</v>
      </c>
      <c r="I123" s="217"/>
      <c r="J123" s="218">
        <f>ROUND(I123*H123,2)</f>
        <v>0</v>
      </c>
      <c r="K123" s="214" t="s">
        <v>148</v>
      </c>
      <c r="L123" s="44"/>
      <c r="M123" s="219" t="s">
        <v>19</v>
      </c>
      <c r="N123" s="220" t="s">
        <v>42</v>
      </c>
      <c r="O123" s="84"/>
      <c r="P123" s="221">
        <f>O123*H123</f>
        <v>0</v>
      </c>
      <c r="Q123" s="221">
        <v>0.000856935</v>
      </c>
      <c r="R123" s="221">
        <f>Q123*H123</f>
        <v>0.0142593984</v>
      </c>
      <c r="S123" s="221">
        <v>0</v>
      </c>
      <c r="T123" s="222">
        <f>S123*H123</f>
        <v>0</v>
      </c>
      <c r="U123" s="38"/>
      <c r="V123" s="38"/>
      <c r="W123" s="38"/>
      <c r="X123" s="38"/>
      <c r="Y123" s="38"/>
      <c r="Z123" s="38"/>
      <c r="AA123" s="38"/>
      <c r="AB123" s="38"/>
      <c r="AC123" s="38"/>
      <c r="AD123" s="38"/>
      <c r="AE123" s="38"/>
      <c r="AR123" s="223" t="s">
        <v>149</v>
      </c>
      <c r="AT123" s="223" t="s">
        <v>144</v>
      </c>
      <c r="AU123" s="223" t="s">
        <v>78</v>
      </c>
      <c r="AY123" s="17" t="s">
        <v>142</v>
      </c>
      <c r="BE123" s="224">
        <f>IF(N123="základní",J123,0)</f>
        <v>0</v>
      </c>
      <c r="BF123" s="224">
        <f>IF(N123="snížená",J123,0)</f>
        <v>0</v>
      </c>
      <c r="BG123" s="224">
        <f>IF(N123="zákl. přenesená",J123,0)</f>
        <v>0</v>
      </c>
      <c r="BH123" s="224">
        <f>IF(N123="sníž. přenesená",J123,0)</f>
        <v>0</v>
      </c>
      <c r="BI123" s="224">
        <f>IF(N123="nulová",J123,0)</f>
        <v>0</v>
      </c>
      <c r="BJ123" s="17" t="s">
        <v>78</v>
      </c>
      <c r="BK123" s="224">
        <f>ROUND(I123*H123,2)</f>
        <v>0</v>
      </c>
      <c r="BL123" s="17" t="s">
        <v>149</v>
      </c>
      <c r="BM123" s="223" t="s">
        <v>1428</v>
      </c>
    </row>
    <row r="124" spans="1:47" s="2" customFormat="1" ht="12">
      <c r="A124" s="38"/>
      <c r="B124" s="39"/>
      <c r="C124" s="40"/>
      <c r="D124" s="225" t="s">
        <v>151</v>
      </c>
      <c r="E124" s="40"/>
      <c r="F124" s="226" t="s">
        <v>1151</v>
      </c>
      <c r="G124" s="40"/>
      <c r="H124" s="40"/>
      <c r="I124" s="227"/>
      <c r="J124" s="40"/>
      <c r="K124" s="40"/>
      <c r="L124" s="44"/>
      <c r="M124" s="228"/>
      <c r="N124" s="229"/>
      <c r="O124" s="84"/>
      <c r="P124" s="84"/>
      <c r="Q124" s="84"/>
      <c r="R124" s="84"/>
      <c r="S124" s="84"/>
      <c r="T124" s="85"/>
      <c r="U124" s="38"/>
      <c r="V124" s="38"/>
      <c r="W124" s="38"/>
      <c r="X124" s="38"/>
      <c r="Y124" s="38"/>
      <c r="Z124" s="38"/>
      <c r="AA124" s="38"/>
      <c r="AB124" s="38"/>
      <c r="AC124" s="38"/>
      <c r="AD124" s="38"/>
      <c r="AE124" s="38"/>
      <c r="AT124" s="17" t="s">
        <v>151</v>
      </c>
      <c r="AU124" s="17" t="s">
        <v>78</v>
      </c>
    </row>
    <row r="125" spans="1:47" s="2" customFormat="1" ht="12">
      <c r="A125" s="38"/>
      <c r="B125" s="39"/>
      <c r="C125" s="40"/>
      <c r="D125" s="225" t="s">
        <v>153</v>
      </c>
      <c r="E125" s="40"/>
      <c r="F125" s="230" t="s">
        <v>1132</v>
      </c>
      <c r="G125" s="40"/>
      <c r="H125" s="40"/>
      <c r="I125" s="227"/>
      <c r="J125" s="40"/>
      <c r="K125" s="40"/>
      <c r="L125" s="44"/>
      <c r="M125" s="228"/>
      <c r="N125" s="229"/>
      <c r="O125" s="84"/>
      <c r="P125" s="84"/>
      <c r="Q125" s="84"/>
      <c r="R125" s="84"/>
      <c r="S125" s="84"/>
      <c r="T125" s="85"/>
      <c r="U125" s="38"/>
      <c r="V125" s="38"/>
      <c r="W125" s="38"/>
      <c r="X125" s="38"/>
      <c r="Y125" s="38"/>
      <c r="Z125" s="38"/>
      <c r="AA125" s="38"/>
      <c r="AB125" s="38"/>
      <c r="AC125" s="38"/>
      <c r="AD125" s="38"/>
      <c r="AE125" s="38"/>
      <c r="AT125" s="17" t="s">
        <v>153</v>
      </c>
      <c r="AU125" s="17" t="s">
        <v>78</v>
      </c>
    </row>
    <row r="126" spans="1:51" s="13" customFormat="1" ht="12">
      <c r="A126" s="13"/>
      <c r="B126" s="231"/>
      <c r="C126" s="232"/>
      <c r="D126" s="225" t="s">
        <v>172</v>
      </c>
      <c r="E126" s="233" t="s">
        <v>19</v>
      </c>
      <c r="F126" s="234" t="s">
        <v>1427</v>
      </c>
      <c r="G126" s="232"/>
      <c r="H126" s="235">
        <v>16.64</v>
      </c>
      <c r="I126" s="236"/>
      <c r="J126" s="232"/>
      <c r="K126" s="232"/>
      <c r="L126" s="237"/>
      <c r="M126" s="238"/>
      <c r="N126" s="239"/>
      <c r="O126" s="239"/>
      <c r="P126" s="239"/>
      <c r="Q126" s="239"/>
      <c r="R126" s="239"/>
      <c r="S126" s="239"/>
      <c r="T126" s="240"/>
      <c r="U126" s="13"/>
      <c r="V126" s="13"/>
      <c r="W126" s="13"/>
      <c r="X126" s="13"/>
      <c r="Y126" s="13"/>
      <c r="Z126" s="13"/>
      <c r="AA126" s="13"/>
      <c r="AB126" s="13"/>
      <c r="AC126" s="13"/>
      <c r="AD126" s="13"/>
      <c r="AE126" s="13"/>
      <c r="AT126" s="241" t="s">
        <v>172</v>
      </c>
      <c r="AU126" s="241" t="s">
        <v>78</v>
      </c>
      <c r="AV126" s="13" t="s">
        <v>80</v>
      </c>
      <c r="AW126" s="13" t="s">
        <v>33</v>
      </c>
      <c r="AX126" s="13" t="s">
        <v>78</v>
      </c>
      <c r="AY126" s="241" t="s">
        <v>142</v>
      </c>
    </row>
    <row r="127" spans="1:65" s="2" customFormat="1" ht="24.15" customHeight="1">
      <c r="A127" s="38"/>
      <c r="B127" s="39"/>
      <c r="C127" s="212" t="s">
        <v>217</v>
      </c>
      <c r="D127" s="212" t="s">
        <v>144</v>
      </c>
      <c r="E127" s="213" t="s">
        <v>1165</v>
      </c>
      <c r="F127" s="214" t="s">
        <v>1166</v>
      </c>
      <c r="G127" s="215" t="s">
        <v>248</v>
      </c>
      <c r="H127" s="216">
        <v>0.2</v>
      </c>
      <c r="I127" s="217"/>
      <c r="J127" s="218">
        <f>ROUND(I127*H127,2)</f>
        <v>0</v>
      </c>
      <c r="K127" s="214" t="s">
        <v>148</v>
      </c>
      <c r="L127" s="44"/>
      <c r="M127" s="219" t="s">
        <v>19</v>
      </c>
      <c r="N127" s="220" t="s">
        <v>42</v>
      </c>
      <c r="O127" s="84"/>
      <c r="P127" s="221">
        <f>O127*H127</f>
        <v>0</v>
      </c>
      <c r="Q127" s="221">
        <v>1.0395514031</v>
      </c>
      <c r="R127" s="221">
        <f>Q127*H127</f>
        <v>0.20791028062</v>
      </c>
      <c r="S127" s="221">
        <v>0</v>
      </c>
      <c r="T127" s="222">
        <f>S127*H127</f>
        <v>0</v>
      </c>
      <c r="U127" s="38"/>
      <c r="V127" s="38"/>
      <c r="W127" s="38"/>
      <c r="X127" s="38"/>
      <c r="Y127" s="38"/>
      <c r="Z127" s="38"/>
      <c r="AA127" s="38"/>
      <c r="AB127" s="38"/>
      <c r="AC127" s="38"/>
      <c r="AD127" s="38"/>
      <c r="AE127" s="38"/>
      <c r="AR127" s="223" t="s">
        <v>149</v>
      </c>
      <c r="AT127" s="223" t="s">
        <v>144</v>
      </c>
      <c r="AU127" s="223" t="s">
        <v>78</v>
      </c>
      <c r="AY127" s="17" t="s">
        <v>142</v>
      </c>
      <c r="BE127" s="224">
        <f>IF(N127="základní",J127,0)</f>
        <v>0</v>
      </c>
      <c r="BF127" s="224">
        <f>IF(N127="snížená",J127,0)</f>
        <v>0</v>
      </c>
      <c r="BG127" s="224">
        <f>IF(N127="zákl. přenesená",J127,0)</f>
        <v>0</v>
      </c>
      <c r="BH127" s="224">
        <f>IF(N127="sníž. přenesená",J127,0)</f>
        <v>0</v>
      </c>
      <c r="BI127" s="224">
        <f>IF(N127="nulová",J127,0)</f>
        <v>0</v>
      </c>
      <c r="BJ127" s="17" t="s">
        <v>78</v>
      </c>
      <c r="BK127" s="224">
        <f>ROUND(I127*H127,2)</f>
        <v>0</v>
      </c>
      <c r="BL127" s="17" t="s">
        <v>149</v>
      </c>
      <c r="BM127" s="223" t="s">
        <v>1429</v>
      </c>
    </row>
    <row r="128" spans="1:47" s="2" customFormat="1" ht="12">
      <c r="A128" s="38"/>
      <c r="B128" s="39"/>
      <c r="C128" s="40"/>
      <c r="D128" s="225" t="s">
        <v>151</v>
      </c>
      <c r="E128" s="40"/>
      <c r="F128" s="226" t="s">
        <v>1168</v>
      </c>
      <c r="G128" s="40"/>
      <c r="H128" s="40"/>
      <c r="I128" s="227"/>
      <c r="J128" s="40"/>
      <c r="K128" s="40"/>
      <c r="L128" s="44"/>
      <c r="M128" s="228"/>
      <c r="N128" s="229"/>
      <c r="O128" s="84"/>
      <c r="P128" s="84"/>
      <c r="Q128" s="84"/>
      <c r="R128" s="84"/>
      <c r="S128" s="84"/>
      <c r="T128" s="85"/>
      <c r="U128" s="38"/>
      <c r="V128" s="38"/>
      <c r="W128" s="38"/>
      <c r="X128" s="38"/>
      <c r="Y128" s="38"/>
      <c r="Z128" s="38"/>
      <c r="AA128" s="38"/>
      <c r="AB128" s="38"/>
      <c r="AC128" s="38"/>
      <c r="AD128" s="38"/>
      <c r="AE128" s="38"/>
      <c r="AT128" s="17" t="s">
        <v>151</v>
      </c>
      <c r="AU128" s="17" t="s">
        <v>78</v>
      </c>
    </row>
    <row r="129" spans="1:47" s="2" customFormat="1" ht="12">
      <c r="A129" s="38"/>
      <c r="B129" s="39"/>
      <c r="C129" s="40"/>
      <c r="D129" s="225" t="s">
        <v>153</v>
      </c>
      <c r="E129" s="40"/>
      <c r="F129" s="230" t="s">
        <v>1160</v>
      </c>
      <c r="G129" s="40"/>
      <c r="H129" s="40"/>
      <c r="I129" s="227"/>
      <c r="J129" s="40"/>
      <c r="K129" s="40"/>
      <c r="L129" s="44"/>
      <c r="M129" s="228"/>
      <c r="N129" s="229"/>
      <c r="O129" s="84"/>
      <c r="P129" s="84"/>
      <c r="Q129" s="84"/>
      <c r="R129" s="84"/>
      <c r="S129" s="84"/>
      <c r="T129" s="85"/>
      <c r="U129" s="38"/>
      <c r="V129" s="38"/>
      <c r="W129" s="38"/>
      <c r="X129" s="38"/>
      <c r="Y129" s="38"/>
      <c r="Z129" s="38"/>
      <c r="AA129" s="38"/>
      <c r="AB129" s="38"/>
      <c r="AC129" s="38"/>
      <c r="AD129" s="38"/>
      <c r="AE129" s="38"/>
      <c r="AT129" s="17" t="s">
        <v>153</v>
      </c>
      <c r="AU129" s="17" t="s">
        <v>78</v>
      </c>
    </row>
    <row r="130" spans="1:51" s="13" customFormat="1" ht="12">
      <c r="A130" s="13"/>
      <c r="B130" s="231"/>
      <c r="C130" s="232"/>
      <c r="D130" s="225" t="s">
        <v>172</v>
      </c>
      <c r="E130" s="233" t="s">
        <v>19</v>
      </c>
      <c r="F130" s="234" t="s">
        <v>1430</v>
      </c>
      <c r="G130" s="232"/>
      <c r="H130" s="235">
        <v>0.2</v>
      </c>
      <c r="I130" s="236"/>
      <c r="J130" s="232"/>
      <c r="K130" s="232"/>
      <c r="L130" s="237"/>
      <c r="M130" s="238"/>
      <c r="N130" s="239"/>
      <c r="O130" s="239"/>
      <c r="P130" s="239"/>
      <c r="Q130" s="239"/>
      <c r="R130" s="239"/>
      <c r="S130" s="239"/>
      <c r="T130" s="240"/>
      <c r="U130" s="13"/>
      <c r="V130" s="13"/>
      <c r="W130" s="13"/>
      <c r="X130" s="13"/>
      <c r="Y130" s="13"/>
      <c r="Z130" s="13"/>
      <c r="AA130" s="13"/>
      <c r="AB130" s="13"/>
      <c r="AC130" s="13"/>
      <c r="AD130" s="13"/>
      <c r="AE130" s="13"/>
      <c r="AT130" s="241" t="s">
        <v>172</v>
      </c>
      <c r="AU130" s="241" t="s">
        <v>78</v>
      </c>
      <c r="AV130" s="13" t="s">
        <v>80</v>
      </c>
      <c r="AW130" s="13" t="s">
        <v>33</v>
      </c>
      <c r="AX130" s="13" t="s">
        <v>78</v>
      </c>
      <c r="AY130" s="241" t="s">
        <v>142</v>
      </c>
    </row>
    <row r="131" spans="1:65" s="2" customFormat="1" ht="24.15" customHeight="1">
      <c r="A131" s="38"/>
      <c r="B131" s="39"/>
      <c r="C131" s="212" t="s">
        <v>223</v>
      </c>
      <c r="D131" s="212" t="s">
        <v>144</v>
      </c>
      <c r="E131" s="213" t="s">
        <v>1431</v>
      </c>
      <c r="F131" s="214" t="s">
        <v>1432</v>
      </c>
      <c r="G131" s="215" t="s">
        <v>181</v>
      </c>
      <c r="H131" s="216">
        <v>4.416</v>
      </c>
      <c r="I131" s="217"/>
      <c r="J131" s="218">
        <f>ROUND(I131*H131,2)</f>
        <v>0</v>
      </c>
      <c r="K131" s="214" t="s">
        <v>148</v>
      </c>
      <c r="L131" s="44"/>
      <c r="M131" s="219" t="s">
        <v>19</v>
      </c>
      <c r="N131" s="220" t="s">
        <v>42</v>
      </c>
      <c r="O131" s="84"/>
      <c r="P131" s="221">
        <f>O131*H131</f>
        <v>0</v>
      </c>
      <c r="Q131" s="221">
        <v>2.76766</v>
      </c>
      <c r="R131" s="221">
        <f>Q131*H131</f>
        <v>12.22198656</v>
      </c>
      <c r="S131" s="221">
        <v>0</v>
      </c>
      <c r="T131" s="222">
        <f>S131*H131</f>
        <v>0</v>
      </c>
      <c r="U131" s="38"/>
      <c r="V131" s="38"/>
      <c r="W131" s="38"/>
      <c r="X131" s="38"/>
      <c r="Y131" s="38"/>
      <c r="Z131" s="38"/>
      <c r="AA131" s="38"/>
      <c r="AB131" s="38"/>
      <c r="AC131" s="38"/>
      <c r="AD131" s="38"/>
      <c r="AE131" s="38"/>
      <c r="AR131" s="223" t="s">
        <v>149</v>
      </c>
      <c r="AT131" s="223" t="s">
        <v>144</v>
      </c>
      <c r="AU131" s="223" t="s">
        <v>78</v>
      </c>
      <c r="AY131" s="17" t="s">
        <v>142</v>
      </c>
      <c r="BE131" s="224">
        <f>IF(N131="základní",J131,0)</f>
        <v>0</v>
      </c>
      <c r="BF131" s="224">
        <f>IF(N131="snížená",J131,0)</f>
        <v>0</v>
      </c>
      <c r="BG131" s="224">
        <f>IF(N131="zákl. přenesená",J131,0)</f>
        <v>0</v>
      </c>
      <c r="BH131" s="224">
        <f>IF(N131="sníž. přenesená",J131,0)</f>
        <v>0</v>
      </c>
      <c r="BI131" s="224">
        <f>IF(N131="nulová",J131,0)</f>
        <v>0</v>
      </c>
      <c r="BJ131" s="17" t="s">
        <v>78</v>
      </c>
      <c r="BK131" s="224">
        <f>ROUND(I131*H131,2)</f>
        <v>0</v>
      </c>
      <c r="BL131" s="17" t="s">
        <v>149</v>
      </c>
      <c r="BM131" s="223" t="s">
        <v>1433</v>
      </c>
    </row>
    <row r="132" spans="1:47" s="2" customFormat="1" ht="12">
      <c r="A132" s="38"/>
      <c r="B132" s="39"/>
      <c r="C132" s="40"/>
      <c r="D132" s="225" t="s">
        <v>151</v>
      </c>
      <c r="E132" s="40"/>
      <c r="F132" s="226" t="s">
        <v>1434</v>
      </c>
      <c r="G132" s="40"/>
      <c r="H132" s="40"/>
      <c r="I132" s="227"/>
      <c r="J132" s="40"/>
      <c r="K132" s="40"/>
      <c r="L132" s="44"/>
      <c r="M132" s="228"/>
      <c r="N132" s="229"/>
      <c r="O132" s="84"/>
      <c r="P132" s="84"/>
      <c r="Q132" s="84"/>
      <c r="R132" s="84"/>
      <c r="S132" s="84"/>
      <c r="T132" s="85"/>
      <c r="U132" s="38"/>
      <c r="V132" s="38"/>
      <c r="W132" s="38"/>
      <c r="X132" s="38"/>
      <c r="Y132" s="38"/>
      <c r="Z132" s="38"/>
      <c r="AA132" s="38"/>
      <c r="AB132" s="38"/>
      <c r="AC132" s="38"/>
      <c r="AD132" s="38"/>
      <c r="AE132" s="38"/>
      <c r="AT132" s="17" t="s">
        <v>151</v>
      </c>
      <c r="AU132" s="17" t="s">
        <v>78</v>
      </c>
    </row>
    <row r="133" spans="1:47" s="2" customFormat="1" ht="12">
      <c r="A133" s="38"/>
      <c r="B133" s="39"/>
      <c r="C133" s="40"/>
      <c r="D133" s="225" t="s">
        <v>153</v>
      </c>
      <c r="E133" s="40"/>
      <c r="F133" s="230" t="s">
        <v>1173</v>
      </c>
      <c r="G133" s="40"/>
      <c r="H133" s="40"/>
      <c r="I133" s="227"/>
      <c r="J133" s="40"/>
      <c r="K133" s="40"/>
      <c r="L133" s="44"/>
      <c r="M133" s="228"/>
      <c r="N133" s="229"/>
      <c r="O133" s="84"/>
      <c r="P133" s="84"/>
      <c r="Q133" s="84"/>
      <c r="R133" s="84"/>
      <c r="S133" s="84"/>
      <c r="T133" s="85"/>
      <c r="U133" s="38"/>
      <c r="V133" s="38"/>
      <c r="W133" s="38"/>
      <c r="X133" s="38"/>
      <c r="Y133" s="38"/>
      <c r="Z133" s="38"/>
      <c r="AA133" s="38"/>
      <c r="AB133" s="38"/>
      <c r="AC133" s="38"/>
      <c r="AD133" s="38"/>
      <c r="AE133" s="38"/>
      <c r="AT133" s="17" t="s">
        <v>153</v>
      </c>
      <c r="AU133" s="17" t="s">
        <v>78</v>
      </c>
    </row>
    <row r="134" spans="1:51" s="13" customFormat="1" ht="12">
      <c r="A134" s="13"/>
      <c r="B134" s="231"/>
      <c r="C134" s="232"/>
      <c r="D134" s="225" t="s">
        <v>172</v>
      </c>
      <c r="E134" s="233" t="s">
        <v>19</v>
      </c>
      <c r="F134" s="234" t="s">
        <v>1435</v>
      </c>
      <c r="G134" s="232"/>
      <c r="H134" s="235">
        <v>4.416</v>
      </c>
      <c r="I134" s="236"/>
      <c r="J134" s="232"/>
      <c r="K134" s="232"/>
      <c r="L134" s="237"/>
      <c r="M134" s="238"/>
      <c r="N134" s="239"/>
      <c r="O134" s="239"/>
      <c r="P134" s="239"/>
      <c r="Q134" s="239"/>
      <c r="R134" s="239"/>
      <c r="S134" s="239"/>
      <c r="T134" s="240"/>
      <c r="U134" s="13"/>
      <c r="V134" s="13"/>
      <c r="W134" s="13"/>
      <c r="X134" s="13"/>
      <c r="Y134" s="13"/>
      <c r="Z134" s="13"/>
      <c r="AA134" s="13"/>
      <c r="AB134" s="13"/>
      <c r="AC134" s="13"/>
      <c r="AD134" s="13"/>
      <c r="AE134" s="13"/>
      <c r="AT134" s="241" t="s">
        <v>172</v>
      </c>
      <c r="AU134" s="241" t="s">
        <v>78</v>
      </c>
      <c r="AV134" s="13" t="s">
        <v>80</v>
      </c>
      <c r="AW134" s="13" t="s">
        <v>33</v>
      </c>
      <c r="AX134" s="13" t="s">
        <v>78</v>
      </c>
      <c r="AY134" s="241" t="s">
        <v>142</v>
      </c>
    </row>
    <row r="135" spans="1:65" s="2" customFormat="1" ht="24.15" customHeight="1">
      <c r="A135" s="38"/>
      <c r="B135" s="39"/>
      <c r="C135" s="212" t="s">
        <v>228</v>
      </c>
      <c r="D135" s="212" t="s">
        <v>144</v>
      </c>
      <c r="E135" s="213" t="s">
        <v>1182</v>
      </c>
      <c r="F135" s="214" t="s">
        <v>1183</v>
      </c>
      <c r="G135" s="215" t="s">
        <v>147</v>
      </c>
      <c r="H135" s="216">
        <v>10</v>
      </c>
      <c r="I135" s="217"/>
      <c r="J135" s="218">
        <f>ROUND(I135*H135,2)</f>
        <v>0</v>
      </c>
      <c r="K135" s="214" t="s">
        <v>148</v>
      </c>
      <c r="L135" s="44"/>
      <c r="M135" s="219" t="s">
        <v>19</v>
      </c>
      <c r="N135" s="220" t="s">
        <v>42</v>
      </c>
      <c r="O135" s="84"/>
      <c r="P135" s="221">
        <f>O135*H135</f>
        <v>0</v>
      </c>
      <c r="Q135" s="221">
        <v>0.34191</v>
      </c>
      <c r="R135" s="221">
        <f>Q135*H135</f>
        <v>3.4191</v>
      </c>
      <c r="S135" s="221">
        <v>0</v>
      </c>
      <c r="T135" s="222">
        <f>S135*H135</f>
        <v>0</v>
      </c>
      <c r="U135" s="38"/>
      <c r="V135" s="38"/>
      <c r="W135" s="38"/>
      <c r="X135" s="38"/>
      <c r="Y135" s="38"/>
      <c r="Z135" s="38"/>
      <c r="AA135" s="38"/>
      <c r="AB135" s="38"/>
      <c r="AC135" s="38"/>
      <c r="AD135" s="38"/>
      <c r="AE135" s="38"/>
      <c r="AR135" s="223" t="s">
        <v>149</v>
      </c>
      <c r="AT135" s="223" t="s">
        <v>144</v>
      </c>
      <c r="AU135" s="223" t="s">
        <v>78</v>
      </c>
      <c r="AY135" s="17" t="s">
        <v>142</v>
      </c>
      <c r="BE135" s="224">
        <f>IF(N135="základní",J135,0)</f>
        <v>0</v>
      </c>
      <c r="BF135" s="224">
        <f>IF(N135="snížená",J135,0)</f>
        <v>0</v>
      </c>
      <c r="BG135" s="224">
        <f>IF(N135="zákl. přenesená",J135,0)</f>
        <v>0</v>
      </c>
      <c r="BH135" s="224">
        <f>IF(N135="sníž. přenesená",J135,0)</f>
        <v>0</v>
      </c>
      <c r="BI135" s="224">
        <f>IF(N135="nulová",J135,0)</f>
        <v>0</v>
      </c>
      <c r="BJ135" s="17" t="s">
        <v>78</v>
      </c>
      <c r="BK135" s="224">
        <f>ROUND(I135*H135,2)</f>
        <v>0</v>
      </c>
      <c r="BL135" s="17" t="s">
        <v>149</v>
      </c>
      <c r="BM135" s="223" t="s">
        <v>1436</v>
      </c>
    </row>
    <row r="136" spans="1:47" s="2" customFormat="1" ht="12">
      <c r="A136" s="38"/>
      <c r="B136" s="39"/>
      <c r="C136" s="40"/>
      <c r="D136" s="225" t="s">
        <v>151</v>
      </c>
      <c r="E136" s="40"/>
      <c r="F136" s="226" t="s">
        <v>1185</v>
      </c>
      <c r="G136" s="40"/>
      <c r="H136" s="40"/>
      <c r="I136" s="227"/>
      <c r="J136" s="40"/>
      <c r="K136" s="40"/>
      <c r="L136" s="44"/>
      <c r="M136" s="228"/>
      <c r="N136" s="229"/>
      <c r="O136" s="84"/>
      <c r="P136" s="84"/>
      <c r="Q136" s="84"/>
      <c r="R136" s="84"/>
      <c r="S136" s="84"/>
      <c r="T136" s="85"/>
      <c r="U136" s="38"/>
      <c r="V136" s="38"/>
      <c r="W136" s="38"/>
      <c r="X136" s="38"/>
      <c r="Y136" s="38"/>
      <c r="Z136" s="38"/>
      <c r="AA136" s="38"/>
      <c r="AB136" s="38"/>
      <c r="AC136" s="38"/>
      <c r="AD136" s="38"/>
      <c r="AE136" s="38"/>
      <c r="AT136" s="17" t="s">
        <v>151</v>
      </c>
      <c r="AU136" s="17" t="s">
        <v>78</v>
      </c>
    </row>
    <row r="137" spans="1:47" s="2" customFormat="1" ht="12">
      <c r="A137" s="38"/>
      <c r="B137" s="39"/>
      <c r="C137" s="40"/>
      <c r="D137" s="225" t="s">
        <v>153</v>
      </c>
      <c r="E137" s="40"/>
      <c r="F137" s="230" t="s">
        <v>1186</v>
      </c>
      <c r="G137" s="40"/>
      <c r="H137" s="40"/>
      <c r="I137" s="227"/>
      <c r="J137" s="40"/>
      <c r="K137" s="40"/>
      <c r="L137" s="44"/>
      <c r="M137" s="228"/>
      <c r="N137" s="229"/>
      <c r="O137" s="84"/>
      <c r="P137" s="84"/>
      <c r="Q137" s="84"/>
      <c r="R137" s="84"/>
      <c r="S137" s="84"/>
      <c r="T137" s="85"/>
      <c r="U137" s="38"/>
      <c r="V137" s="38"/>
      <c r="W137" s="38"/>
      <c r="X137" s="38"/>
      <c r="Y137" s="38"/>
      <c r="Z137" s="38"/>
      <c r="AA137" s="38"/>
      <c r="AB137" s="38"/>
      <c r="AC137" s="38"/>
      <c r="AD137" s="38"/>
      <c r="AE137" s="38"/>
      <c r="AT137" s="17" t="s">
        <v>153</v>
      </c>
      <c r="AU137" s="17" t="s">
        <v>78</v>
      </c>
    </row>
    <row r="138" spans="1:51" s="13" customFormat="1" ht="12">
      <c r="A138" s="13"/>
      <c r="B138" s="231"/>
      <c r="C138" s="232"/>
      <c r="D138" s="225" t="s">
        <v>172</v>
      </c>
      <c r="E138" s="233" t="s">
        <v>19</v>
      </c>
      <c r="F138" s="234" t="s">
        <v>1437</v>
      </c>
      <c r="G138" s="232"/>
      <c r="H138" s="235">
        <v>10</v>
      </c>
      <c r="I138" s="236"/>
      <c r="J138" s="232"/>
      <c r="K138" s="232"/>
      <c r="L138" s="237"/>
      <c r="M138" s="238"/>
      <c r="N138" s="239"/>
      <c r="O138" s="239"/>
      <c r="P138" s="239"/>
      <c r="Q138" s="239"/>
      <c r="R138" s="239"/>
      <c r="S138" s="239"/>
      <c r="T138" s="240"/>
      <c r="U138" s="13"/>
      <c r="V138" s="13"/>
      <c r="W138" s="13"/>
      <c r="X138" s="13"/>
      <c r="Y138" s="13"/>
      <c r="Z138" s="13"/>
      <c r="AA138" s="13"/>
      <c r="AB138" s="13"/>
      <c r="AC138" s="13"/>
      <c r="AD138" s="13"/>
      <c r="AE138" s="13"/>
      <c r="AT138" s="241" t="s">
        <v>172</v>
      </c>
      <c r="AU138" s="241" t="s">
        <v>78</v>
      </c>
      <c r="AV138" s="13" t="s">
        <v>80</v>
      </c>
      <c r="AW138" s="13" t="s">
        <v>33</v>
      </c>
      <c r="AX138" s="13" t="s">
        <v>78</v>
      </c>
      <c r="AY138" s="241" t="s">
        <v>142</v>
      </c>
    </row>
    <row r="139" spans="1:63" s="12" customFormat="1" ht="25.9" customHeight="1">
      <c r="A139" s="12"/>
      <c r="B139" s="196"/>
      <c r="C139" s="197"/>
      <c r="D139" s="198" t="s">
        <v>70</v>
      </c>
      <c r="E139" s="199" t="s">
        <v>149</v>
      </c>
      <c r="F139" s="199" t="s">
        <v>480</v>
      </c>
      <c r="G139" s="197"/>
      <c r="H139" s="197"/>
      <c r="I139" s="200"/>
      <c r="J139" s="201">
        <f>BK139</f>
        <v>0</v>
      </c>
      <c r="K139" s="197"/>
      <c r="L139" s="202"/>
      <c r="M139" s="203"/>
      <c r="N139" s="204"/>
      <c r="O139" s="204"/>
      <c r="P139" s="205">
        <f>SUM(P140:P150)</f>
        <v>0</v>
      </c>
      <c r="Q139" s="204"/>
      <c r="R139" s="205">
        <f>SUM(R140:R150)</f>
        <v>13.64016</v>
      </c>
      <c r="S139" s="204"/>
      <c r="T139" s="206">
        <f>SUM(T140:T150)</f>
        <v>0</v>
      </c>
      <c r="U139" s="12"/>
      <c r="V139" s="12"/>
      <c r="W139" s="12"/>
      <c r="X139" s="12"/>
      <c r="Y139" s="12"/>
      <c r="Z139" s="12"/>
      <c r="AA139" s="12"/>
      <c r="AB139" s="12"/>
      <c r="AC139" s="12"/>
      <c r="AD139" s="12"/>
      <c r="AE139" s="12"/>
      <c r="AR139" s="207" t="s">
        <v>78</v>
      </c>
      <c r="AT139" s="208" t="s">
        <v>70</v>
      </c>
      <c r="AU139" s="208" t="s">
        <v>71</v>
      </c>
      <c r="AY139" s="207" t="s">
        <v>142</v>
      </c>
      <c r="BK139" s="209">
        <f>SUM(BK140:BK150)</f>
        <v>0</v>
      </c>
    </row>
    <row r="140" spans="1:65" s="2" customFormat="1" ht="14.4" customHeight="1">
      <c r="A140" s="38"/>
      <c r="B140" s="39"/>
      <c r="C140" s="212" t="s">
        <v>233</v>
      </c>
      <c r="D140" s="212" t="s">
        <v>144</v>
      </c>
      <c r="E140" s="213" t="s">
        <v>1193</v>
      </c>
      <c r="F140" s="214" t="s">
        <v>1194</v>
      </c>
      <c r="G140" s="215" t="s">
        <v>147</v>
      </c>
      <c r="H140" s="216">
        <v>12</v>
      </c>
      <c r="I140" s="217"/>
      <c r="J140" s="218">
        <f>ROUND(I140*H140,2)</f>
        <v>0</v>
      </c>
      <c r="K140" s="214" t="s">
        <v>148</v>
      </c>
      <c r="L140" s="44"/>
      <c r="M140" s="219" t="s">
        <v>19</v>
      </c>
      <c r="N140" s="220" t="s">
        <v>42</v>
      </c>
      <c r="O140" s="84"/>
      <c r="P140" s="221">
        <f>O140*H140</f>
        <v>0</v>
      </c>
      <c r="Q140" s="221">
        <v>0.21252</v>
      </c>
      <c r="R140" s="221">
        <f>Q140*H140</f>
        <v>2.5502399999999996</v>
      </c>
      <c r="S140" s="221">
        <v>0</v>
      </c>
      <c r="T140" s="222">
        <f>S140*H140</f>
        <v>0</v>
      </c>
      <c r="U140" s="38"/>
      <c r="V140" s="38"/>
      <c r="W140" s="38"/>
      <c r="X140" s="38"/>
      <c r="Y140" s="38"/>
      <c r="Z140" s="38"/>
      <c r="AA140" s="38"/>
      <c r="AB140" s="38"/>
      <c r="AC140" s="38"/>
      <c r="AD140" s="38"/>
      <c r="AE140" s="38"/>
      <c r="AR140" s="223" t="s">
        <v>149</v>
      </c>
      <c r="AT140" s="223" t="s">
        <v>144</v>
      </c>
      <c r="AU140" s="223" t="s">
        <v>78</v>
      </c>
      <c r="AY140" s="17" t="s">
        <v>142</v>
      </c>
      <c r="BE140" s="224">
        <f>IF(N140="základní",J140,0)</f>
        <v>0</v>
      </c>
      <c r="BF140" s="224">
        <f>IF(N140="snížená",J140,0)</f>
        <v>0</v>
      </c>
      <c r="BG140" s="224">
        <f>IF(N140="zákl. přenesená",J140,0)</f>
        <v>0</v>
      </c>
      <c r="BH140" s="224">
        <f>IF(N140="sníž. přenesená",J140,0)</f>
        <v>0</v>
      </c>
      <c r="BI140" s="224">
        <f>IF(N140="nulová",J140,0)</f>
        <v>0</v>
      </c>
      <c r="BJ140" s="17" t="s">
        <v>78</v>
      </c>
      <c r="BK140" s="224">
        <f>ROUND(I140*H140,2)</f>
        <v>0</v>
      </c>
      <c r="BL140" s="17" t="s">
        <v>149</v>
      </c>
      <c r="BM140" s="223" t="s">
        <v>1438</v>
      </c>
    </row>
    <row r="141" spans="1:47" s="2" customFormat="1" ht="12">
      <c r="A141" s="38"/>
      <c r="B141" s="39"/>
      <c r="C141" s="40"/>
      <c r="D141" s="225" t="s">
        <v>151</v>
      </c>
      <c r="E141" s="40"/>
      <c r="F141" s="226" t="s">
        <v>1196</v>
      </c>
      <c r="G141" s="40"/>
      <c r="H141" s="40"/>
      <c r="I141" s="227"/>
      <c r="J141" s="40"/>
      <c r="K141" s="40"/>
      <c r="L141" s="44"/>
      <c r="M141" s="228"/>
      <c r="N141" s="229"/>
      <c r="O141" s="84"/>
      <c r="P141" s="84"/>
      <c r="Q141" s="84"/>
      <c r="R141" s="84"/>
      <c r="S141" s="84"/>
      <c r="T141" s="85"/>
      <c r="U141" s="38"/>
      <c r="V141" s="38"/>
      <c r="W141" s="38"/>
      <c r="X141" s="38"/>
      <c r="Y141" s="38"/>
      <c r="Z141" s="38"/>
      <c r="AA141" s="38"/>
      <c r="AB141" s="38"/>
      <c r="AC141" s="38"/>
      <c r="AD141" s="38"/>
      <c r="AE141" s="38"/>
      <c r="AT141" s="17" t="s">
        <v>151</v>
      </c>
      <c r="AU141" s="17" t="s">
        <v>78</v>
      </c>
    </row>
    <row r="142" spans="1:47" s="2" customFormat="1" ht="12">
      <c r="A142" s="38"/>
      <c r="B142" s="39"/>
      <c r="C142" s="40"/>
      <c r="D142" s="225" t="s">
        <v>153</v>
      </c>
      <c r="E142" s="40"/>
      <c r="F142" s="230" t="s">
        <v>1197</v>
      </c>
      <c r="G142" s="40"/>
      <c r="H142" s="40"/>
      <c r="I142" s="227"/>
      <c r="J142" s="40"/>
      <c r="K142" s="40"/>
      <c r="L142" s="44"/>
      <c r="M142" s="228"/>
      <c r="N142" s="229"/>
      <c r="O142" s="84"/>
      <c r="P142" s="84"/>
      <c r="Q142" s="84"/>
      <c r="R142" s="84"/>
      <c r="S142" s="84"/>
      <c r="T142" s="85"/>
      <c r="U142" s="38"/>
      <c r="V142" s="38"/>
      <c r="W142" s="38"/>
      <c r="X142" s="38"/>
      <c r="Y142" s="38"/>
      <c r="Z142" s="38"/>
      <c r="AA142" s="38"/>
      <c r="AB142" s="38"/>
      <c r="AC142" s="38"/>
      <c r="AD142" s="38"/>
      <c r="AE142" s="38"/>
      <c r="AT142" s="17" t="s">
        <v>153</v>
      </c>
      <c r="AU142" s="17" t="s">
        <v>78</v>
      </c>
    </row>
    <row r="143" spans="1:51" s="13" customFormat="1" ht="12">
      <c r="A143" s="13"/>
      <c r="B143" s="231"/>
      <c r="C143" s="232"/>
      <c r="D143" s="225" t="s">
        <v>172</v>
      </c>
      <c r="E143" s="233" t="s">
        <v>19</v>
      </c>
      <c r="F143" s="234" t="s">
        <v>1439</v>
      </c>
      <c r="G143" s="232"/>
      <c r="H143" s="235">
        <v>12</v>
      </c>
      <c r="I143" s="236"/>
      <c r="J143" s="232"/>
      <c r="K143" s="232"/>
      <c r="L143" s="237"/>
      <c r="M143" s="238"/>
      <c r="N143" s="239"/>
      <c r="O143" s="239"/>
      <c r="P143" s="239"/>
      <c r="Q143" s="239"/>
      <c r="R143" s="239"/>
      <c r="S143" s="239"/>
      <c r="T143" s="240"/>
      <c r="U143" s="13"/>
      <c r="V143" s="13"/>
      <c r="W143" s="13"/>
      <c r="X143" s="13"/>
      <c r="Y143" s="13"/>
      <c r="Z143" s="13"/>
      <c r="AA143" s="13"/>
      <c r="AB143" s="13"/>
      <c r="AC143" s="13"/>
      <c r="AD143" s="13"/>
      <c r="AE143" s="13"/>
      <c r="AT143" s="241" t="s">
        <v>172</v>
      </c>
      <c r="AU143" s="241" t="s">
        <v>78</v>
      </c>
      <c r="AV143" s="13" t="s">
        <v>80</v>
      </c>
      <c r="AW143" s="13" t="s">
        <v>33</v>
      </c>
      <c r="AX143" s="13" t="s">
        <v>78</v>
      </c>
      <c r="AY143" s="241" t="s">
        <v>142</v>
      </c>
    </row>
    <row r="144" spans="1:65" s="2" customFormat="1" ht="24.15" customHeight="1">
      <c r="A144" s="38"/>
      <c r="B144" s="39"/>
      <c r="C144" s="212" t="s">
        <v>8</v>
      </c>
      <c r="D144" s="212" t="s">
        <v>144</v>
      </c>
      <c r="E144" s="213" t="s">
        <v>1218</v>
      </c>
      <c r="F144" s="214" t="s">
        <v>1219</v>
      </c>
      <c r="G144" s="215" t="s">
        <v>181</v>
      </c>
      <c r="H144" s="216">
        <v>3.15</v>
      </c>
      <c r="I144" s="217"/>
      <c r="J144" s="218">
        <f>ROUND(I144*H144,2)</f>
        <v>0</v>
      </c>
      <c r="K144" s="214" t="s">
        <v>148</v>
      </c>
      <c r="L144" s="44"/>
      <c r="M144" s="219" t="s">
        <v>19</v>
      </c>
      <c r="N144" s="220" t="s">
        <v>42</v>
      </c>
      <c r="O144" s="84"/>
      <c r="P144" s="221">
        <f>O144*H144</f>
        <v>0</v>
      </c>
      <c r="Q144" s="221">
        <v>1.9968</v>
      </c>
      <c r="R144" s="221">
        <f>Q144*H144</f>
        <v>6.2899199999999995</v>
      </c>
      <c r="S144" s="221">
        <v>0</v>
      </c>
      <c r="T144" s="222">
        <f>S144*H144</f>
        <v>0</v>
      </c>
      <c r="U144" s="38"/>
      <c r="V144" s="38"/>
      <c r="W144" s="38"/>
      <c r="X144" s="38"/>
      <c r="Y144" s="38"/>
      <c r="Z144" s="38"/>
      <c r="AA144" s="38"/>
      <c r="AB144" s="38"/>
      <c r="AC144" s="38"/>
      <c r="AD144" s="38"/>
      <c r="AE144" s="38"/>
      <c r="AR144" s="223" t="s">
        <v>149</v>
      </c>
      <c r="AT144" s="223" t="s">
        <v>144</v>
      </c>
      <c r="AU144" s="223" t="s">
        <v>78</v>
      </c>
      <c r="AY144" s="17" t="s">
        <v>142</v>
      </c>
      <c r="BE144" s="224">
        <f>IF(N144="základní",J144,0)</f>
        <v>0</v>
      </c>
      <c r="BF144" s="224">
        <f>IF(N144="snížená",J144,0)</f>
        <v>0</v>
      </c>
      <c r="BG144" s="224">
        <f>IF(N144="zákl. přenesená",J144,0)</f>
        <v>0</v>
      </c>
      <c r="BH144" s="224">
        <f>IF(N144="sníž. přenesená",J144,0)</f>
        <v>0</v>
      </c>
      <c r="BI144" s="224">
        <f>IF(N144="nulová",J144,0)</f>
        <v>0</v>
      </c>
      <c r="BJ144" s="17" t="s">
        <v>78</v>
      </c>
      <c r="BK144" s="224">
        <f>ROUND(I144*H144,2)</f>
        <v>0</v>
      </c>
      <c r="BL144" s="17" t="s">
        <v>149</v>
      </c>
      <c r="BM144" s="223" t="s">
        <v>1440</v>
      </c>
    </row>
    <row r="145" spans="1:47" s="2" customFormat="1" ht="12">
      <c r="A145" s="38"/>
      <c r="B145" s="39"/>
      <c r="C145" s="40"/>
      <c r="D145" s="225" t="s">
        <v>151</v>
      </c>
      <c r="E145" s="40"/>
      <c r="F145" s="226" t="s">
        <v>1221</v>
      </c>
      <c r="G145" s="40"/>
      <c r="H145" s="40"/>
      <c r="I145" s="227"/>
      <c r="J145" s="40"/>
      <c r="K145" s="40"/>
      <c r="L145" s="44"/>
      <c r="M145" s="228"/>
      <c r="N145" s="229"/>
      <c r="O145" s="84"/>
      <c r="P145" s="84"/>
      <c r="Q145" s="84"/>
      <c r="R145" s="84"/>
      <c r="S145" s="84"/>
      <c r="T145" s="85"/>
      <c r="U145" s="38"/>
      <c r="V145" s="38"/>
      <c r="W145" s="38"/>
      <c r="X145" s="38"/>
      <c r="Y145" s="38"/>
      <c r="Z145" s="38"/>
      <c r="AA145" s="38"/>
      <c r="AB145" s="38"/>
      <c r="AC145" s="38"/>
      <c r="AD145" s="38"/>
      <c r="AE145" s="38"/>
      <c r="AT145" s="17" t="s">
        <v>151</v>
      </c>
      <c r="AU145" s="17" t="s">
        <v>78</v>
      </c>
    </row>
    <row r="146" spans="1:47" s="2" customFormat="1" ht="12">
      <c r="A146" s="38"/>
      <c r="B146" s="39"/>
      <c r="C146" s="40"/>
      <c r="D146" s="225" t="s">
        <v>153</v>
      </c>
      <c r="E146" s="40"/>
      <c r="F146" s="230" t="s">
        <v>1222</v>
      </c>
      <c r="G146" s="40"/>
      <c r="H146" s="40"/>
      <c r="I146" s="227"/>
      <c r="J146" s="40"/>
      <c r="K146" s="40"/>
      <c r="L146" s="44"/>
      <c r="M146" s="228"/>
      <c r="N146" s="229"/>
      <c r="O146" s="84"/>
      <c r="P146" s="84"/>
      <c r="Q146" s="84"/>
      <c r="R146" s="84"/>
      <c r="S146" s="84"/>
      <c r="T146" s="85"/>
      <c r="U146" s="38"/>
      <c r="V146" s="38"/>
      <c r="W146" s="38"/>
      <c r="X146" s="38"/>
      <c r="Y146" s="38"/>
      <c r="Z146" s="38"/>
      <c r="AA146" s="38"/>
      <c r="AB146" s="38"/>
      <c r="AC146" s="38"/>
      <c r="AD146" s="38"/>
      <c r="AE146" s="38"/>
      <c r="AT146" s="17" t="s">
        <v>153</v>
      </c>
      <c r="AU146" s="17" t="s">
        <v>78</v>
      </c>
    </row>
    <row r="147" spans="1:51" s="13" customFormat="1" ht="12">
      <c r="A147" s="13"/>
      <c r="B147" s="231"/>
      <c r="C147" s="232"/>
      <c r="D147" s="225" t="s">
        <v>172</v>
      </c>
      <c r="E147" s="233" t="s">
        <v>19</v>
      </c>
      <c r="F147" s="234" t="s">
        <v>1441</v>
      </c>
      <c r="G147" s="232"/>
      <c r="H147" s="235">
        <v>3.15</v>
      </c>
      <c r="I147" s="236"/>
      <c r="J147" s="232"/>
      <c r="K147" s="232"/>
      <c r="L147" s="237"/>
      <c r="M147" s="238"/>
      <c r="N147" s="239"/>
      <c r="O147" s="239"/>
      <c r="P147" s="239"/>
      <c r="Q147" s="239"/>
      <c r="R147" s="239"/>
      <c r="S147" s="239"/>
      <c r="T147" s="240"/>
      <c r="U147" s="13"/>
      <c r="V147" s="13"/>
      <c r="W147" s="13"/>
      <c r="X147" s="13"/>
      <c r="Y147" s="13"/>
      <c r="Z147" s="13"/>
      <c r="AA147" s="13"/>
      <c r="AB147" s="13"/>
      <c r="AC147" s="13"/>
      <c r="AD147" s="13"/>
      <c r="AE147" s="13"/>
      <c r="AT147" s="241" t="s">
        <v>172</v>
      </c>
      <c r="AU147" s="241" t="s">
        <v>78</v>
      </c>
      <c r="AV147" s="13" t="s">
        <v>80</v>
      </c>
      <c r="AW147" s="13" t="s">
        <v>33</v>
      </c>
      <c r="AX147" s="13" t="s">
        <v>78</v>
      </c>
      <c r="AY147" s="241" t="s">
        <v>142</v>
      </c>
    </row>
    <row r="148" spans="1:65" s="2" customFormat="1" ht="24.15" customHeight="1">
      <c r="A148" s="38"/>
      <c r="B148" s="39"/>
      <c r="C148" s="212" t="s">
        <v>245</v>
      </c>
      <c r="D148" s="212" t="s">
        <v>144</v>
      </c>
      <c r="E148" s="213" t="s">
        <v>1238</v>
      </c>
      <c r="F148" s="214" t="s">
        <v>1239</v>
      </c>
      <c r="G148" s="215" t="s">
        <v>147</v>
      </c>
      <c r="H148" s="216">
        <v>12</v>
      </c>
      <c r="I148" s="217"/>
      <c r="J148" s="218">
        <f>ROUND(I148*H148,2)</f>
        <v>0</v>
      </c>
      <c r="K148" s="214" t="s">
        <v>148</v>
      </c>
      <c r="L148" s="44"/>
      <c r="M148" s="219" t="s">
        <v>19</v>
      </c>
      <c r="N148" s="220" t="s">
        <v>42</v>
      </c>
      <c r="O148" s="84"/>
      <c r="P148" s="221">
        <f>O148*H148</f>
        <v>0</v>
      </c>
      <c r="Q148" s="221">
        <v>0.4</v>
      </c>
      <c r="R148" s="221">
        <f>Q148*H148</f>
        <v>4.800000000000001</v>
      </c>
      <c r="S148" s="221">
        <v>0</v>
      </c>
      <c r="T148" s="222">
        <f>S148*H148</f>
        <v>0</v>
      </c>
      <c r="U148" s="38"/>
      <c r="V148" s="38"/>
      <c r="W148" s="38"/>
      <c r="X148" s="38"/>
      <c r="Y148" s="38"/>
      <c r="Z148" s="38"/>
      <c r="AA148" s="38"/>
      <c r="AB148" s="38"/>
      <c r="AC148" s="38"/>
      <c r="AD148" s="38"/>
      <c r="AE148" s="38"/>
      <c r="AR148" s="223" t="s">
        <v>149</v>
      </c>
      <c r="AT148" s="223" t="s">
        <v>144</v>
      </c>
      <c r="AU148" s="223" t="s">
        <v>78</v>
      </c>
      <c r="AY148" s="17" t="s">
        <v>142</v>
      </c>
      <c r="BE148" s="224">
        <f>IF(N148="základní",J148,0)</f>
        <v>0</v>
      </c>
      <c r="BF148" s="224">
        <f>IF(N148="snížená",J148,0)</f>
        <v>0</v>
      </c>
      <c r="BG148" s="224">
        <f>IF(N148="zákl. přenesená",J148,0)</f>
        <v>0</v>
      </c>
      <c r="BH148" s="224">
        <f>IF(N148="sníž. přenesená",J148,0)</f>
        <v>0</v>
      </c>
      <c r="BI148" s="224">
        <f>IF(N148="nulová",J148,0)</f>
        <v>0</v>
      </c>
      <c r="BJ148" s="17" t="s">
        <v>78</v>
      </c>
      <c r="BK148" s="224">
        <f>ROUND(I148*H148,2)</f>
        <v>0</v>
      </c>
      <c r="BL148" s="17" t="s">
        <v>149</v>
      </c>
      <c r="BM148" s="223" t="s">
        <v>1442</v>
      </c>
    </row>
    <row r="149" spans="1:47" s="2" customFormat="1" ht="12">
      <c r="A149" s="38"/>
      <c r="B149" s="39"/>
      <c r="C149" s="40"/>
      <c r="D149" s="225" t="s">
        <v>151</v>
      </c>
      <c r="E149" s="40"/>
      <c r="F149" s="226" t="s">
        <v>1241</v>
      </c>
      <c r="G149" s="40"/>
      <c r="H149" s="40"/>
      <c r="I149" s="227"/>
      <c r="J149" s="40"/>
      <c r="K149" s="40"/>
      <c r="L149" s="44"/>
      <c r="M149" s="228"/>
      <c r="N149" s="229"/>
      <c r="O149" s="84"/>
      <c r="P149" s="84"/>
      <c r="Q149" s="84"/>
      <c r="R149" s="84"/>
      <c r="S149" s="84"/>
      <c r="T149" s="85"/>
      <c r="U149" s="38"/>
      <c r="V149" s="38"/>
      <c r="W149" s="38"/>
      <c r="X149" s="38"/>
      <c r="Y149" s="38"/>
      <c r="Z149" s="38"/>
      <c r="AA149" s="38"/>
      <c r="AB149" s="38"/>
      <c r="AC149" s="38"/>
      <c r="AD149" s="38"/>
      <c r="AE149" s="38"/>
      <c r="AT149" s="17" t="s">
        <v>151</v>
      </c>
      <c r="AU149" s="17" t="s">
        <v>78</v>
      </c>
    </row>
    <row r="150" spans="1:51" s="13" customFormat="1" ht="12">
      <c r="A150" s="13"/>
      <c r="B150" s="231"/>
      <c r="C150" s="232"/>
      <c r="D150" s="225" t="s">
        <v>172</v>
      </c>
      <c r="E150" s="233" t="s">
        <v>19</v>
      </c>
      <c r="F150" s="234" t="s">
        <v>223</v>
      </c>
      <c r="G150" s="232"/>
      <c r="H150" s="235">
        <v>12</v>
      </c>
      <c r="I150" s="236"/>
      <c r="J150" s="232"/>
      <c r="K150" s="232"/>
      <c r="L150" s="237"/>
      <c r="M150" s="238"/>
      <c r="N150" s="239"/>
      <c r="O150" s="239"/>
      <c r="P150" s="239"/>
      <c r="Q150" s="239"/>
      <c r="R150" s="239"/>
      <c r="S150" s="239"/>
      <c r="T150" s="240"/>
      <c r="U150" s="13"/>
      <c r="V150" s="13"/>
      <c r="W150" s="13"/>
      <c r="X150" s="13"/>
      <c r="Y150" s="13"/>
      <c r="Z150" s="13"/>
      <c r="AA150" s="13"/>
      <c r="AB150" s="13"/>
      <c r="AC150" s="13"/>
      <c r="AD150" s="13"/>
      <c r="AE150" s="13"/>
      <c r="AT150" s="241" t="s">
        <v>172</v>
      </c>
      <c r="AU150" s="241" t="s">
        <v>78</v>
      </c>
      <c r="AV150" s="13" t="s">
        <v>80</v>
      </c>
      <c r="AW150" s="13" t="s">
        <v>33</v>
      </c>
      <c r="AX150" s="13" t="s">
        <v>78</v>
      </c>
      <c r="AY150" s="241" t="s">
        <v>142</v>
      </c>
    </row>
    <row r="151" spans="1:63" s="12" customFormat="1" ht="25.9" customHeight="1">
      <c r="A151" s="12"/>
      <c r="B151" s="196"/>
      <c r="C151" s="197"/>
      <c r="D151" s="198" t="s">
        <v>70</v>
      </c>
      <c r="E151" s="199" t="s">
        <v>614</v>
      </c>
      <c r="F151" s="199" t="s">
        <v>615</v>
      </c>
      <c r="G151" s="197"/>
      <c r="H151" s="197"/>
      <c r="I151" s="200"/>
      <c r="J151" s="201">
        <f>BK151</f>
        <v>0</v>
      </c>
      <c r="K151" s="197"/>
      <c r="L151" s="202"/>
      <c r="M151" s="203"/>
      <c r="N151" s="204"/>
      <c r="O151" s="204"/>
      <c r="P151" s="205">
        <f>SUM(P152:P154)</f>
        <v>0</v>
      </c>
      <c r="Q151" s="204"/>
      <c r="R151" s="205">
        <f>SUM(R152:R154)</f>
        <v>0</v>
      </c>
      <c r="S151" s="204"/>
      <c r="T151" s="206">
        <f>SUM(T152:T154)</f>
        <v>0</v>
      </c>
      <c r="U151" s="12"/>
      <c r="V151" s="12"/>
      <c r="W151" s="12"/>
      <c r="X151" s="12"/>
      <c r="Y151" s="12"/>
      <c r="Z151" s="12"/>
      <c r="AA151" s="12"/>
      <c r="AB151" s="12"/>
      <c r="AC151" s="12"/>
      <c r="AD151" s="12"/>
      <c r="AE151" s="12"/>
      <c r="AR151" s="207" t="s">
        <v>78</v>
      </c>
      <c r="AT151" s="208" t="s">
        <v>70</v>
      </c>
      <c r="AU151" s="208" t="s">
        <v>71</v>
      </c>
      <c r="AY151" s="207" t="s">
        <v>142</v>
      </c>
      <c r="BK151" s="209">
        <f>SUM(BK152:BK154)</f>
        <v>0</v>
      </c>
    </row>
    <row r="152" spans="1:65" s="2" customFormat="1" ht="14.4" customHeight="1">
      <c r="A152" s="38"/>
      <c r="B152" s="39"/>
      <c r="C152" s="212" t="s">
        <v>259</v>
      </c>
      <c r="D152" s="212" t="s">
        <v>144</v>
      </c>
      <c r="E152" s="213" t="s">
        <v>1351</v>
      </c>
      <c r="F152" s="214" t="s">
        <v>1352</v>
      </c>
      <c r="G152" s="215" t="s">
        <v>248</v>
      </c>
      <c r="H152" s="216">
        <v>50.298</v>
      </c>
      <c r="I152" s="217"/>
      <c r="J152" s="218">
        <f>ROUND(I152*H152,2)</f>
        <v>0</v>
      </c>
      <c r="K152" s="214" t="s">
        <v>148</v>
      </c>
      <c r="L152" s="44"/>
      <c r="M152" s="219" t="s">
        <v>19</v>
      </c>
      <c r="N152" s="220" t="s">
        <v>42</v>
      </c>
      <c r="O152" s="84"/>
      <c r="P152" s="221">
        <f>O152*H152</f>
        <v>0</v>
      </c>
      <c r="Q152" s="221">
        <v>0</v>
      </c>
      <c r="R152" s="221">
        <f>Q152*H152</f>
        <v>0</v>
      </c>
      <c r="S152" s="221">
        <v>0</v>
      </c>
      <c r="T152" s="222">
        <f>S152*H152</f>
        <v>0</v>
      </c>
      <c r="U152" s="38"/>
      <c r="V152" s="38"/>
      <c r="W152" s="38"/>
      <c r="X152" s="38"/>
      <c r="Y152" s="38"/>
      <c r="Z152" s="38"/>
      <c r="AA152" s="38"/>
      <c r="AB152" s="38"/>
      <c r="AC152" s="38"/>
      <c r="AD152" s="38"/>
      <c r="AE152" s="38"/>
      <c r="AR152" s="223" t="s">
        <v>149</v>
      </c>
      <c r="AT152" s="223" t="s">
        <v>144</v>
      </c>
      <c r="AU152" s="223" t="s">
        <v>78</v>
      </c>
      <c r="AY152" s="17" t="s">
        <v>142</v>
      </c>
      <c r="BE152" s="224">
        <f>IF(N152="základní",J152,0)</f>
        <v>0</v>
      </c>
      <c r="BF152" s="224">
        <f>IF(N152="snížená",J152,0)</f>
        <v>0</v>
      </c>
      <c r="BG152" s="224">
        <f>IF(N152="zákl. přenesená",J152,0)</f>
        <v>0</v>
      </c>
      <c r="BH152" s="224">
        <f>IF(N152="sníž. přenesená",J152,0)</f>
        <v>0</v>
      </c>
      <c r="BI152" s="224">
        <f>IF(N152="nulová",J152,0)</f>
        <v>0</v>
      </c>
      <c r="BJ152" s="17" t="s">
        <v>78</v>
      </c>
      <c r="BK152" s="224">
        <f>ROUND(I152*H152,2)</f>
        <v>0</v>
      </c>
      <c r="BL152" s="17" t="s">
        <v>149</v>
      </c>
      <c r="BM152" s="223" t="s">
        <v>1443</v>
      </c>
    </row>
    <row r="153" spans="1:47" s="2" customFormat="1" ht="12">
      <c r="A153" s="38"/>
      <c r="B153" s="39"/>
      <c r="C153" s="40"/>
      <c r="D153" s="225" t="s">
        <v>151</v>
      </c>
      <c r="E153" s="40"/>
      <c r="F153" s="226" t="s">
        <v>1354</v>
      </c>
      <c r="G153" s="40"/>
      <c r="H153" s="40"/>
      <c r="I153" s="227"/>
      <c r="J153" s="40"/>
      <c r="K153" s="40"/>
      <c r="L153" s="44"/>
      <c r="M153" s="228"/>
      <c r="N153" s="229"/>
      <c r="O153" s="84"/>
      <c r="P153" s="84"/>
      <c r="Q153" s="84"/>
      <c r="R153" s="84"/>
      <c r="S153" s="84"/>
      <c r="T153" s="85"/>
      <c r="U153" s="38"/>
      <c r="V153" s="38"/>
      <c r="W153" s="38"/>
      <c r="X153" s="38"/>
      <c r="Y153" s="38"/>
      <c r="Z153" s="38"/>
      <c r="AA153" s="38"/>
      <c r="AB153" s="38"/>
      <c r="AC153" s="38"/>
      <c r="AD153" s="38"/>
      <c r="AE153" s="38"/>
      <c r="AT153" s="17" t="s">
        <v>151</v>
      </c>
      <c r="AU153" s="17" t="s">
        <v>78</v>
      </c>
    </row>
    <row r="154" spans="1:47" s="2" customFormat="1" ht="12">
      <c r="A154" s="38"/>
      <c r="B154" s="39"/>
      <c r="C154" s="40"/>
      <c r="D154" s="225" t="s">
        <v>153</v>
      </c>
      <c r="E154" s="40"/>
      <c r="F154" s="230" t="s">
        <v>1355</v>
      </c>
      <c r="G154" s="40"/>
      <c r="H154" s="40"/>
      <c r="I154" s="227"/>
      <c r="J154" s="40"/>
      <c r="K154" s="40"/>
      <c r="L154" s="44"/>
      <c r="M154" s="263"/>
      <c r="N154" s="264"/>
      <c r="O154" s="265"/>
      <c r="P154" s="265"/>
      <c r="Q154" s="265"/>
      <c r="R154" s="265"/>
      <c r="S154" s="265"/>
      <c r="T154" s="266"/>
      <c r="U154" s="38"/>
      <c r="V154" s="38"/>
      <c r="W154" s="38"/>
      <c r="X154" s="38"/>
      <c r="Y154" s="38"/>
      <c r="Z154" s="38"/>
      <c r="AA154" s="38"/>
      <c r="AB154" s="38"/>
      <c r="AC154" s="38"/>
      <c r="AD154" s="38"/>
      <c r="AE154" s="38"/>
      <c r="AT154" s="17" t="s">
        <v>153</v>
      </c>
      <c r="AU154" s="17" t="s">
        <v>78</v>
      </c>
    </row>
    <row r="155" spans="1:31" s="2" customFormat="1" ht="6.95" customHeight="1">
      <c r="A155" s="38"/>
      <c r="B155" s="59"/>
      <c r="C155" s="60"/>
      <c r="D155" s="60"/>
      <c r="E155" s="60"/>
      <c r="F155" s="60"/>
      <c r="G155" s="60"/>
      <c r="H155" s="60"/>
      <c r="I155" s="60"/>
      <c r="J155" s="60"/>
      <c r="K155" s="60"/>
      <c r="L155" s="44"/>
      <c r="M155" s="38"/>
      <c r="O155" s="38"/>
      <c r="P155" s="38"/>
      <c r="Q155" s="38"/>
      <c r="R155" s="38"/>
      <c r="S155" s="38"/>
      <c r="T155" s="38"/>
      <c r="U155" s="38"/>
      <c r="V155" s="38"/>
      <c r="W155" s="38"/>
      <c r="X155" s="38"/>
      <c r="Y155" s="38"/>
      <c r="Z155" s="38"/>
      <c r="AA155" s="38"/>
      <c r="AB155" s="38"/>
      <c r="AC155" s="38"/>
      <c r="AD155" s="38"/>
      <c r="AE155" s="38"/>
    </row>
  </sheetData>
  <sheetProtection password="CC35" sheet="1" objects="1" scenarios="1" formatColumns="0" formatRows="0" autoFilter="0"/>
  <autoFilter ref="C88:K154"/>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2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103</v>
      </c>
    </row>
    <row r="3" spans="2:46" s="1" customFormat="1" ht="6.95" customHeight="1">
      <c r="B3" s="138"/>
      <c r="C3" s="139"/>
      <c r="D3" s="139"/>
      <c r="E3" s="139"/>
      <c r="F3" s="139"/>
      <c r="G3" s="139"/>
      <c r="H3" s="139"/>
      <c r="I3" s="139"/>
      <c r="J3" s="139"/>
      <c r="K3" s="139"/>
      <c r="L3" s="20"/>
      <c r="AT3" s="17" t="s">
        <v>80</v>
      </c>
    </row>
    <row r="4" spans="2:46" s="1" customFormat="1" ht="24.95" customHeight="1">
      <c r="B4" s="20"/>
      <c r="D4" s="140" t="s">
        <v>107</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Soubor staveb společných zařízení v k. ú. Třebom</v>
      </c>
      <c r="F7" s="142"/>
      <c r="G7" s="142"/>
      <c r="H7" s="142"/>
      <c r="L7" s="20"/>
    </row>
    <row r="8" spans="1:31" s="2" customFormat="1" ht="12" customHeight="1">
      <c r="A8" s="38"/>
      <c r="B8" s="44"/>
      <c r="C8" s="38"/>
      <c r="D8" s="142" t="s">
        <v>108</v>
      </c>
      <c r="E8" s="38"/>
      <c r="F8" s="38"/>
      <c r="G8" s="38"/>
      <c r="H8" s="38"/>
      <c r="I8" s="38"/>
      <c r="J8" s="38"/>
      <c r="K8" s="38"/>
      <c r="L8" s="144"/>
      <c r="S8" s="38"/>
      <c r="T8" s="38"/>
      <c r="U8" s="38"/>
      <c r="V8" s="38"/>
      <c r="W8" s="38"/>
      <c r="X8" s="38"/>
      <c r="Y8" s="38"/>
      <c r="Z8" s="38"/>
      <c r="AA8" s="38"/>
      <c r="AB8" s="38"/>
      <c r="AC8" s="38"/>
      <c r="AD8" s="38"/>
      <c r="AE8" s="38"/>
    </row>
    <row r="9" spans="1:31" s="2" customFormat="1" ht="16.5" customHeight="1">
      <c r="A9" s="38"/>
      <c r="B9" s="44"/>
      <c r="C9" s="38"/>
      <c r="D9" s="38"/>
      <c r="E9" s="145" t="s">
        <v>1444</v>
      </c>
      <c r="F9" s="38"/>
      <c r="G9" s="38"/>
      <c r="H9" s="38"/>
      <c r="I9" s="38"/>
      <c r="J9" s="38"/>
      <c r="K9" s="38"/>
      <c r="L9" s="14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44"/>
      <c r="S10" s="38"/>
      <c r="T10" s="38"/>
      <c r="U10" s="38"/>
      <c r="V10" s="38"/>
      <c r="W10" s="38"/>
      <c r="X10" s="38"/>
      <c r="Y10" s="38"/>
      <c r="Z10" s="38"/>
      <c r="AA10" s="38"/>
      <c r="AB10" s="38"/>
      <c r="AC10" s="38"/>
      <c r="AD10" s="38"/>
      <c r="AE10" s="38"/>
    </row>
    <row r="11" spans="1:31" s="2" customFormat="1" ht="12" customHeight="1">
      <c r="A11" s="38"/>
      <c r="B11" s="44"/>
      <c r="C11" s="38"/>
      <c r="D11" s="142" t="s">
        <v>18</v>
      </c>
      <c r="E11" s="38"/>
      <c r="F11" s="133" t="s">
        <v>19</v>
      </c>
      <c r="G11" s="38"/>
      <c r="H11" s="38"/>
      <c r="I11" s="142" t="s">
        <v>20</v>
      </c>
      <c r="J11" s="133" t="s">
        <v>19</v>
      </c>
      <c r="K11" s="38"/>
      <c r="L11" s="144"/>
      <c r="S11" s="38"/>
      <c r="T11" s="38"/>
      <c r="U11" s="38"/>
      <c r="V11" s="38"/>
      <c r="W11" s="38"/>
      <c r="X11" s="38"/>
      <c r="Y11" s="38"/>
      <c r="Z11" s="38"/>
      <c r="AA11" s="38"/>
      <c r="AB11" s="38"/>
      <c r="AC11" s="38"/>
      <c r="AD11" s="38"/>
      <c r="AE11" s="38"/>
    </row>
    <row r="12" spans="1:31" s="2" customFormat="1" ht="12" customHeight="1">
      <c r="A12" s="38"/>
      <c r="B12" s="44"/>
      <c r="C12" s="38"/>
      <c r="D12" s="142" t="s">
        <v>21</v>
      </c>
      <c r="E12" s="38"/>
      <c r="F12" s="133" t="s">
        <v>22</v>
      </c>
      <c r="G12" s="38"/>
      <c r="H12" s="38"/>
      <c r="I12" s="142" t="s">
        <v>23</v>
      </c>
      <c r="J12" s="146" t="str">
        <f>'Rekapitulace stavby'!AN8</f>
        <v>15. 10. 2020</v>
      </c>
      <c r="K12" s="38"/>
      <c r="L12" s="14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44"/>
      <c r="S13" s="38"/>
      <c r="T13" s="38"/>
      <c r="U13" s="38"/>
      <c r="V13" s="38"/>
      <c r="W13" s="38"/>
      <c r="X13" s="38"/>
      <c r="Y13" s="38"/>
      <c r="Z13" s="38"/>
      <c r="AA13" s="38"/>
      <c r="AB13" s="38"/>
      <c r="AC13" s="38"/>
      <c r="AD13" s="38"/>
      <c r="AE13" s="38"/>
    </row>
    <row r="14" spans="1:31" s="2" customFormat="1" ht="12" customHeight="1">
      <c r="A14" s="38"/>
      <c r="B14" s="44"/>
      <c r="C14" s="38"/>
      <c r="D14" s="142" t="s">
        <v>25</v>
      </c>
      <c r="E14" s="38"/>
      <c r="F14" s="38"/>
      <c r="G14" s="38"/>
      <c r="H14" s="38"/>
      <c r="I14" s="142" t="s">
        <v>26</v>
      </c>
      <c r="J14" s="133" t="s">
        <v>19</v>
      </c>
      <c r="K14" s="38"/>
      <c r="L14" s="144"/>
      <c r="S14" s="38"/>
      <c r="T14" s="38"/>
      <c r="U14" s="38"/>
      <c r="V14" s="38"/>
      <c r="W14" s="38"/>
      <c r="X14" s="38"/>
      <c r="Y14" s="38"/>
      <c r="Z14" s="38"/>
      <c r="AA14" s="38"/>
      <c r="AB14" s="38"/>
      <c r="AC14" s="38"/>
      <c r="AD14" s="38"/>
      <c r="AE14" s="38"/>
    </row>
    <row r="15" spans="1:31" s="2" customFormat="1" ht="18" customHeight="1">
      <c r="A15" s="38"/>
      <c r="B15" s="44"/>
      <c r="C15" s="38"/>
      <c r="D15" s="38"/>
      <c r="E15" s="133" t="s">
        <v>27</v>
      </c>
      <c r="F15" s="38"/>
      <c r="G15" s="38"/>
      <c r="H15" s="38"/>
      <c r="I15" s="142" t="s">
        <v>28</v>
      </c>
      <c r="J15" s="133" t="s">
        <v>19</v>
      </c>
      <c r="K15" s="38"/>
      <c r="L15" s="14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44"/>
      <c r="S16" s="38"/>
      <c r="T16" s="38"/>
      <c r="U16" s="38"/>
      <c r="V16" s="38"/>
      <c r="W16" s="38"/>
      <c r="X16" s="38"/>
      <c r="Y16" s="38"/>
      <c r="Z16" s="38"/>
      <c r="AA16" s="38"/>
      <c r="AB16" s="38"/>
      <c r="AC16" s="38"/>
      <c r="AD16" s="38"/>
      <c r="AE16" s="38"/>
    </row>
    <row r="17" spans="1:31" s="2" customFormat="1" ht="12" customHeight="1">
      <c r="A17" s="38"/>
      <c r="B17" s="44"/>
      <c r="C17" s="38"/>
      <c r="D17" s="142" t="s">
        <v>29</v>
      </c>
      <c r="E17" s="38"/>
      <c r="F17" s="38"/>
      <c r="G17" s="38"/>
      <c r="H17" s="38"/>
      <c r="I17" s="142" t="s">
        <v>26</v>
      </c>
      <c r="J17" s="33" t="str">
        <f>'Rekapitulace stavby'!AN13</f>
        <v>Vyplň údaj</v>
      </c>
      <c r="K17" s="38"/>
      <c r="L17" s="14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3"/>
      <c r="G18" s="133"/>
      <c r="H18" s="133"/>
      <c r="I18" s="142" t="s">
        <v>28</v>
      </c>
      <c r="J18" s="33" t="str">
        <f>'Rekapitulace stavby'!AN14</f>
        <v>Vyplň údaj</v>
      </c>
      <c r="K18" s="38"/>
      <c r="L18" s="14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44"/>
      <c r="S19" s="38"/>
      <c r="T19" s="38"/>
      <c r="U19" s="38"/>
      <c r="V19" s="38"/>
      <c r="W19" s="38"/>
      <c r="X19" s="38"/>
      <c r="Y19" s="38"/>
      <c r="Z19" s="38"/>
      <c r="AA19" s="38"/>
      <c r="AB19" s="38"/>
      <c r="AC19" s="38"/>
      <c r="AD19" s="38"/>
      <c r="AE19" s="38"/>
    </row>
    <row r="20" spans="1:31" s="2" customFormat="1" ht="12" customHeight="1">
      <c r="A20" s="38"/>
      <c r="B20" s="44"/>
      <c r="C20" s="38"/>
      <c r="D20" s="142" t="s">
        <v>31</v>
      </c>
      <c r="E20" s="38"/>
      <c r="F20" s="38"/>
      <c r="G20" s="38"/>
      <c r="H20" s="38"/>
      <c r="I20" s="142" t="s">
        <v>26</v>
      </c>
      <c r="J20" s="133" t="s">
        <v>19</v>
      </c>
      <c r="K20" s="38"/>
      <c r="L20" s="144"/>
      <c r="S20" s="38"/>
      <c r="T20" s="38"/>
      <c r="U20" s="38"/>
      <c r="V20" s="38"/>
      <c r="W20" s="38"/>
      <c r="X20" s="38"/>
      <c r="Y20" s="38"/>
      <c r="Z20" s="38"/>
      <c r="AA20" s="38"/>
      <c r="AB20" s="38"/>
      <c r="AC20" s="38"/>
      <c r="AD20" s="38"/>
      <c r="AE20" s="38"/>
    </row>
    <row r="21" spans="1:31" s="2" customFormat="1" ht="18" customHeight="1">
      <c r="A21" s="38"/>
      <c r="B21" s="44"/>
      <c r="C21" s="38"/>
      <c r="D21" s="38"/>
      <c r="E21" s="133" t="s">
        <v>112</v>
      </c>
      <c r="F21" s="38"/>
      <c r="G21" s="38"/>
      <c r="H21" s="38"/>
      <c r="I21" s="142" t="s">
        <v>28</v>
      </c>
      <c r="J21" s="133" t="s">
        <v>19</v>
      </c>
      <c r="K21" s="38"/>
      <c r="L21" s="14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44"/>
      <c r="S22" s="38"/>
      <c r="T22" s="38"/>
      <c r="U22" s="38"/>
      <c r="V22" s="38"/>
      <c r="W22" s="38"/>
      <c r="X22" s="38"/>
      <c r="Y22" s="38"/>
      <c r="Z22" s="38"/>
      <c r="AA22" s="38"/>
      <c r="AB22" s="38"/>
      <c r="AC22" s="38"/>
      <c r="AD22" s="38"/>
      <c r="AE22" s="38"/>
    </row>
    <row r="23" spans="1:31" s="2" customFormat="1" ht="12" customHeight="1">
      <c r="A23" s="38"/>
      <c r="B23" s="44"/>
      <c r="C23" s="38"/>
      <c r="D23" s="142" t="s">
        <v>34</v>
      </c>
      <c r="E23" s="38"/>
      <c r="F23" s="38"/>
      <c r="G23" s="38"/>
      <c r="H23" s="38"/>
      <c r="I23" s="142" t="s">
        <v>26</v>
      </c>
      <c r="J23" s="133" t="s">
        <v>19</v>
      </c>
      <c r="K23" s="38"/>
      <c r="L23" s="144"/>
      <c r="S23" s="38"/>
      <c r="T23" s="38"/>
      <c r="U23" s="38"/>
      <c r="V23" s="38"/>
      <c r="W23" s="38"/>
      <c r="X23" s="38"/>
      <c r="Y23" s="38"/>
      <c r="Z23" s="38"/>
      <c r="AA23" s="38"/>
      <c r="AB23" s="38"/>
      <c r="AC23" s="38"/>
      <c r="AD23" s="38"/>
      <c r="AE23" s="38"/>
    </row>
    <row r="24" spans="1:31" s="2" customFormat="1" ht="18" customHeight="1">
      <c r="A24" s="38"/>
      <c r="B24" s="44"/>
      <c r="C24" s="38"/>
      <c r="D24" s="38"/>
      <c r="E24" s="133" t="s">
        <v>113</v>
      </c>
      <c r="F24" s="38"/>
      <c r="G24" s="38"/>
      <c r="H24" s="38"/>
      <c r="I24" s="142" t="s">
        <v>28</v>
      </c>
      <c r="J24" s="133" t="s">
        <v>19</v>
      </c>
      <c r="K24" s="38"/>
      <c r="L24" s="14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44"/>
      <c r="S25" s="38"/>
      <c r="T25" s="38"/>
      <c r="U25" s="38"/>
      <c r="V25" s="38"/>
      <c r="W25" s="38"/>
      <c r="X25" s="38"/>
      <c r="Y25" s="38"/>
      <c r="Z25" s="38"/>
      <c r="AA25" s="38"/>
      <c r="AB25" s="38"/>
      <c r="AC25" s="38"/>
      <c r="AD25" s="38"/>
      <c r="AE25" s="38"/>
    </row>
    <row r="26" spans="1:31" s="2" customFormat="1" ht="12" customHeight="1">
      <c r="A26" s="38"/>
      <c r="B26" s="44"/>
      <c r="C26" s="38"/>
      <c r="D26" s="142" t="s">
        <v>35</v>
      </c>
      <c r="E26" s="38"/>
      <c r="F26" s="38"/>
      <c r="G26" s="38"/>
      <c r="H26" s="38"/>
      <c r="I26" s="38"/>
      <c r="J26" s="38"/>
      <c r="K26" s="38"/>
      <c r="L26" s="144"/>
      <c r="S26" s="38"/>
      <c r="T26" s="38"/>
      <c r="U26" s="38"/>
      <c r="V26" s="38"/>
      <c r="W26" s="38"/>
      <c r="X26" s="38"/>
      <c r="Y26" s="38"/>
      <c r="Z26" s="38"/>
      <c r="AA26" s="38"/>
      <c r="AB26" s="38"/>
      <c r="AC26" s="38"/>
      <c r="AD26" s="38"/>
      <c r="AE26" s="38"/>
    </row>
    <row r="27" spans="1:31" s="8" customFormat="1" ht="16.5" customHeight="1">
      <c r="A27" s="147"/>
      <c r="B27" s="148"/>
      <c r="C27" s="147"/>
      <c r="D27" s="147"/>
      <c r="E27" s="149" t="s">
        <v>19</v>
      </c>
      <c r="F27" s="149"/>
      <c r="G27" s="149"/>
      <c r="H27" s="149"/>
      <c r="I27" s="147"/>
      <c r="J27" s="147"/>
      <c r="K27" s="147"/>
      <c r="L27" s="150"/>
      <c r="S27" s="147"/>
      <c r="T27" s="147"/>
      <c r="U27" s="147"/>
      <c r="V27" s="147"/>
      <c r="W27" s="147"/>
      <c r="X27" s="147"/>
      <c r="Y27" s="147"/>
      <c r="Z27" s="147"/>
      <c r="AA27" s="147"/>
      <c r="AB27" s="147"/>
      <c r="AC27" s="147"/>
      <c r="AD27" s="147"/>
      <c r="AE27" s="147"/>
    </row>
    <row r="28" spans="1:31" s="2" customFormat="1" ht="6.95" customHeight="1">
      <c r="A28" s="38"/>
      <c r="B28" s="44"/>
      <c r="C28" s="38"/>
      <c r="D28" s="38"/>
      <c r="E28" s="38"/>
      <c r="F28" s="38"/>
      <c r="G28" s="38"/>
      <c r="H28" s="38"/>
      <c r="I28" s="38"/>
      <c r="J28" s="38"/>
      <c r="K28" s="38"/>
      <c r="L28" s="144"/>
      <c r="S28" s="38"/>
      <c r="T28" s="38"/>
      <c r="U28" s="38"/>
      <c r="V28" s="38"/>
      <c r="W28" s="38"/>
      <c r="X28" s="38"/>
      <c r="Y28" s="38"/>
      <c r="Z28" s="38"/>
      <c r="AA28" s="38"/>
      <c r="AB28" s="38"/>
      <c r="AC28" s="38"/>
      <c r="AD28" s="38"/>
      <c r="AE28" s="38"/>
    </row>
    <row r="29" spans="1:31" s="2" customFormat="1" ht="6.95" customHeight="1">
      <c r="A29" s="38"/>
      <c r="B29" s="44"/>
      <c r="C29" s="38"/>
      <c r="D29" s="151"/>
      <c r="E29" s="151"/>
      <c r="F29" s="151"/>
      <c r="G29" s="151"/>
      <c r="H29" s="151"/>
      <c r="I29" s="151"/>
      <c r="J29" s="151"/>
      <c r="K29" s="151"/>
      <c r="L29" s="144"/>
      <c r="S29" s="38"/>
      <c r="T29" s="38"/>
      <c r="U29" s="38"/>
      <c r="V29" s="38"/>
      <c r="W29" s="38"/>
      <c r="X29" s="38"/>
      <c r="Y29" s="38"/>
      <c r="Z29" s="38"/>
      <c r="AA29" s="38"/>
      <c r="AB29" s="38"/>
      <c r="AC29" s="38"/>
      <c r="AD29" s="38"/>
      <c r="AE29" s="38"/>
    </row>
    <row r="30" spans="1:31" s="2" customFormat="1" ht="25.4" customHeight="1">
      <c r="A30" s="38"/>
      <c r="B30" s="44"/>
      <c r="C30" s="38"/>
      <c r="D30" s="152" t="s">
        <v>37</v>
      </c>
      <c r="E30" s="38"/>
      <c r="F30" s="38"/>
      <c r="G30" s="38"/>
      <c r="H30" s="38"/>
      <c r="I30" s="38"/>
      <c r="J30" s="153">
        <f>ROUND(J84,2)</f>
        <v>0</v>
      </c>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14.4" customHeight="1">
      <c r="A32" s="38"/>
      <c r="B32" s="44"/>
      <c r="C32" s="38"/>
      <c r="D32" s="38"/>
      <c r="E32" s="38"/>
      <c r="F32" s="154" t="s">
        <v>39</v>
      </c>
      <c r="G32" s="38"/>
      <c r="H32" s="38"/>
      <c r="I32" s="154" t="s">
        <v>38</v>
      </c>
      <c r="J32" s="154" t="s">
        <v>40</v>
      </c>
      <c r="K32" s="38"/>
      <c r="L32" s="144"/>
      <c r="S32" s="38"/>
      <c r="T32" s="38"/>
      <c r="U32" s="38"/>
      <c r="V32" s="38"/>
      <c r="W32" s="38"/>
      <c r="X32" s="38"/>
      <c r="Y32" s="38"/>
      <c r="Z32" s="38"/>
      <c r="AA32" s="38"/>
      <c r="AB32" s="38"/>
      <c r="AC32" s="38"/>
      <c r="AD32" s="38"/>
      <c r="AE32" s="38"/>
    </row>
    <row r="33" spans="1:31" s="2" customFormat="1" ht="14.4" customHeight="1">
      <c r="A33" s="38"/>
      <c r="B33" s="44"/>
      <c r="C33" s="38"/>
      <c r="D33" s="155" t="s">
        <v>41</v>
      </c>
      <c r="E33" s="142" t="s">
        <v>42</v>
      </c>
      <c r="F33" s="156">
        <f>ROUND((SUM(BE84:BE122)),2)</f>
        <v>0</v>
      </c>
      <c r="G33" s="38"/>
      <c r="H33" s="38"/>
      <c r="I33" s="157">
        <v>0.21</v>
      </c>
      <c r="J33" s="156">
        <f>ROUND(((SUM(BE84:BE122))*I33),2)</f>
        <v>0</v>
      </c>
      <c r="K33" s="38"/>
      <c r="L33" s="144"/>
      <c r="S33" s="38"/>
      <c r="T33" s="38"/>
      <c r="U33" s="38"/>
      <c r="V33" s="38"/>
      <c r="W33" s="38"/>
      <c r="X33" s="38"/>
      <c r="Y33" s="38"/>
      <c r="Z33" s="38"/>
      <c r="AA33" s="38"/>
      <c r="AB33" s="38"/>
      <c r="AC33" s="38"/>
      <c r="AD33" s="38"/>
      <c r="AE33" s="38"/>
    </row>
    <row r="34" spans="1:31" s="2" customFormat="1" ht="14.4" customHeight="1">
      <c r="A34" s="38"/>
      <c r="B34" s="44"/>
      <c r="C34" s="38"/>
      <c r="D34" s="38"/>
      <c r="E34" s="142" t="s">
        <v>43</v>
      </c>
      <c r="F34" s="156">
        <f>ROUND((SUM(BF84:BF122)),2)</f>
        <v>0</v>
      </c>
      <c r="G34" s="38"/>
      <c r="H34" s="38"/>
      <c r="I34" s="157">
        <v>0.15</v>
      </c>
      <c r="J34" s="156">
        <f>ROUND(((SUM(BF84:BF122))*I34),2)</f>
        <v>0</v>
      </c>
      <c r="K34" s="38"/>
      <c r="L34" s="144"/>
      <c r="S34" s="38"/>
      <c r="T34" s="38"/>
      <c r="U34" s="38"/>
      <c r="V34" s="38"/>
      <c r="W34" s="38"/>
      <c r="X34" s="38"/>
      <c r="Y34" s="38"/>
      <c r="Z34" s="38"/>
      <c r="AA34" s="38"/>
      <c r="AB34" s="38"/>
      <c r="AC34" s="38"/>
      <c r="AD34" s="38"/>
      <c r="AE34" s="38"/>
    </row>
    <row r="35" spans="1:31" s="2" customFormat="1" ht="14.4" customHeight="1" hidden="1">
      <c r="A35" s="38"/>
      <c r="B35" s="44"/>
      <c r="C35" s="38"/>
      <c r="D35" s="38"/>
      <c r="E35" s="142" t="s">
        <v>44</v>
      </c>
      <c r="F35" s="156">
        <f>ROUND((SUM(BG84:BG122)),2)</f>
        <v>0</v>
      </c>
      <c r="G35" s="38"/>
      <c r="H35" s="38"/>
      <c r="I35" s="157">
        <v>0.21</v>
      </c>
      <c r="J35" s="156">
        <f>0</f>
        <v>0</v>
      </c>
      <c r="K35" s="38"/>
      <c r="L35" s="144"/>
      <c r="S35" s="38"/>
      <c r="T35" s="38"/>
      <c r="U35" s="38"/>
      <c r="V35" s="38"/>
      <c r="W35" s="38"/>
      <c r="X35" s="38"/>
      <c r="Y35" s="38"/>
      <c r="Z35" s="38"/>
      <c r="AA35" s="38"/>
      <c r="AB35" s="38"/>
      <c r="AC35" s="38"/>
      <c r="AD35" s="38"/>
      <c r="AE35" s="38"/>
    </row>
    <row r="36" spans="1:31" s="2" customFormat="1" ht="14.4" customHeight="1" hidden="1">
      <c r="A36" s="38"/>
      <c r="B36" s="44"/>
      <c r="C36" s="38"/>
      <c r="D36" s="38"/>
      <c r="E36" s="142" t="s">
        <v>45</v>
      </c>
      <c r="F36" s="156">
        <f>ROUND((SUM(BH84:BH122)),2)</f>
        <v>0</v>
      </c>
      <c r="G36" s="38"/>
      <c r="H36" s="38"/>
      <c r="I36" s="157">
        <v>0.15</v>
      </c>
      <c r="J36" s="156">
        <f>0</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46</v>
      </c>
      <c r="F37" s="156">
        <f>ROUND((SUM(BI84:BI122)),2)</f>
        <v>0</v>
      </c>
      <c r="G37" s="38"/>
      <c r="H37" s="38"/>
      <c r="I37" s="157">
        <v>0</v>
      </c>
      <c r="J37" s="156">
        <f>0</f>
        <v>0</v>
      </c>
      <c r="K37" s="38"/>
      <c r="L37" s="14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44"/>
      <c r="S38" s="38"/>
      <c r="T38" s="38"/>
      <c r="U38" s="38"/>
      <c r="V38" s="38"/>
      <c r="W38" s="38"/>
      <c r="X38" s="38"/>
      <c r="Y38" s="38"/>
      <c r="Z38" s="38"/>
      <c r="AA38" s="38"/>
      <c r="AB38" s="38"/>
      <c r="AC38" s="38"/>
      <c r="AD38" s="38"/>
      <c r="AE38" s="38"/>
    </row>
    <row r="39" spans="1:31" s="2" customFormat="1" ht="25.4" customHeight="1">
      <c r="A39" s="38"/>
      <c r="B39" s="44"/>
      <c r="C39" s="158"/>
      <c r="D39" s="159" t="s">
        <v>47</v>
      </c>
      <c r="E39" s="160"/>
      <c r="F39" s="160"/>
      <c r="G39" s="161" t="s">
        <v>48</v>
      </c>
      <c r="H39" s="162" t="s">
        <v>49</v>
      </c>
      <c r="I39" s="160"/>
      <c r="J39" s="163">
        <f>SUM(J30:J37)</f>
        <v>0</v>
      </c>
      <c r="K39" s="164"/>
      <c r="L39" s="144"/>
      <c r="S39" s="38"/>
      <c r="T39" s="38"/>
      <c r="U39" s="38"/>
      <c r="V39" s="38"/>
      <c r="W39" s="38"/>
      <c r="X39" s="38"/>
      <c r="Y39" s="38"/>
      <c r="Z39" s="38"/>
      <c r="AA39" s="38"/>
      <c r="AB39" s="38"/>
      <c r="AC39" s="38"/>
      <c r="AD39" s="38"/>
      <c r="AE39" s="38"/>
    </row>
    <row r="40" spans="1:31" s="2" customFormat="1" ht="14.4" customHeight="1">
      <c r="A40" s="38"/>
      <c r="B40" s="165"/>
      <c r="C40" s="166"/>
      <c r="D40" s="166"/>
      <c r="E40" s="166"/>
      <c r="F40" s="166"/>
      <c r="G40" s="166"/>
      <c r="H40" s="166"/>
      <c r="I40" s="166"/>
      <c r="J40" s="166"/>
      <c r="K40" s="166"/>
      <c r="L40" s="144"/>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8"/>
      <c r="J44" s="168"/>
      <c r="K44" s="168"/>
      <c r="L44" s="144"/>
      <c r="S44" s="38"/>
      <c r="T44" s="38"/>
      <c r="U44" s="38"/>
      <c r="V44" s="38"/>
      <c r="W44" s="38"/>
      <c r="X44" s="38"/>
      <c r="Y44" s="38"/>
      <c r="Z44" s="38"/>
      <c r="AA44" s="38"/>
      <c r="AB44" s="38"/>
      <c r="AC44" s="38"/>
      <c r="AD44" s="38"/>
      <c r="AE44" s="38"/>
    </row>
    <row r="45" spans="1:31" s="2" customFormat="1" ht="24.95" customHeight="1">
      <c r="A45" s="38"/>
      <c r="B45" s="39"/>
      <c r="C45" s="23" t="s">
        <v>114</v>
      </c>
      <c r="D45" s="40"/>
      <c r="E45" s="40"/>
      <c r="F45" s="40"/>
      <c r="G45" s="40"/>
      <c r="H45" s="40"/>
      <c r="I45" s="40"/>
      <c r="J45" s="40"/>
      <c r="K45" s="40"/>
      <c r="L45" s="144"/>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44"/>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16.5" customHeight="1">
      <c r="A48" s="38"/>
      <c r="B48" s="39"/>
      <c r="C48" s="40"/>
      <c r="D48" s="40"/>
      <c r="E48" s="169" t="str">
        <f>E7</f>
        <v>Soubor staveb společných zařízení v k. ú. Třebom</v>
      </c>
      <c r="F48" s="32"/>
      <c r="G48" s="32"/>
      <c r="H48" s="32"/>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108</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69" t="str">
        <f>E9</f>
        <v>2917-17/3 - VRN</v>
      </c>
      <c r="F50" s="40"/>
      <c r="G50" s="40"/>
      <c r="H50" s="40"/>
      <c r="I50" s="40"/>
      <c r="J50" s="40"/>
      <c r="K50" s="40"/>
      <c r="L50" s="144"/>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44"/>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Brno</v>
      </c>
      <c r="G52" s="40"/>
      <c r="H52" s="40"/>
      <c r="I52" s="32" t="s">
        <v>23</v>
      </c>
      <c r="J52" s="72" t="str">
        <f>IF(J12="","",J12)</f>
        <v>15. 10. 2020</v>
      </c>
      <c r="K52" s="40"/>
      <c r="L52" s="144"/>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SPÚ ČR</v>
      </c>
      <c r="G54" s="40"/>
      <c r="H54" s="40"/>
      <c r="I54" s="32" t="s">
        <v>31</v>
      </c>
      <c r="J54" s="36" t="str">
        <f>E21</f>
        <v>Ing. Jiří Hermany</v>
      </c>
      <c r="K54" s="40"/>
      <c r="L54" s="144"/>
      <c r="S54" s="38"/>
      <c r="T54" s="38"/>
      <c r="U54" s="38"/>
      <c r="V54" s="38"/>
      <c r="W54" s="38"/>
      <c r="X54" s="38"/>
      <c r="Y54" s="38"/>
      <c r="Z54" s="38"/>
      <c r="AA54" s="38"/>
      <c r="AB54" s="38"/>
      <c r="AC54" s="38"/>
      <c r="AD54" s="38"/>
      <c r="AE54" s="38"/>
    </row>
    <row r="55" spans="1:31" s="2" customFormat="1" ht="25.65" customHeight="1">
      <c r="A55" s="38"/>
      <c r="B55" s="39"/>
      <c r="C55" s="32" t="s">
        <v>29</v>
      </c>
      <c r="D55" s="40"/>
      <c r="E55" s="40"/>
      <c r="F55" s="27" t="str">
        <f>IF(E18="","",E18)</f>
        <v>Vyplň údaj</v>
      </c>
      <c r="G55" s="40"/>
      <c r="H55" s="40"/>
      <c r="I55" s="32" t="s">
        <v>34</v>
      </c>
      <c r="J55" s="36" t="str">
        <f>E24</f>
        <v>Agroprojekt PSO, s.r.o.</v>
      </c>
      <c r="K55" s="40"/>
      <c r="L55" s="144"/>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44"/>
      <c r="S56" s="38"/>
      <c r="T56" s="38"/>
      <c r="U56" s="38"/>
      <c r="V56" s="38"/>
      <c r="W56" s="38"/>
      <c r="X56" s="38"/>
      <c r="Y56" s="38"/>
      <c r="Z56" s="38"/>
      <c r="AA56" s="38"/>
      <c r="AB56" s="38"/>
      <c r="AC56" s="38"/>
      <c r="AD56" s="38"/>
      <c r="AE56" s="38"/>
    </row>
    <row r="57" spans="1:31" s="2" customFormat="1" ht="29.25" customHeight="1">
      <c r="A57" s="38"/>
      <c r="B57" s="39"/>
      <c r="C57" s="170" t="s">
        <v>115</v>
      </c>
      <c r="D57" s="171"/>
      <c r="E57" s="171"/>
      <c r="F57" s="171"/>
      <c r="G57" s="171"/>
      <c r="H57" s="171"/>
      <c r="I57" s="171"/>
      <c r="J57" s="172" t="s">
        <v>116</v>
      </c>
      <c r="K57" s="171"/>
      <c r="L57" s="144"/>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44"/>
      <c r="S58" s="38"/>
      <c r="T58" s="38"/>
      <c r="U58" s="38"/>
      <c r="V58" s="38"/>
      <c r="W58" s="38"/>
      <c r="X58" s="38"/>
      <c r="Y58" s="38"/>
      <c r="Z58" s="38"/>
      <c r="AA58" s="38"/>
      <c r="AB58" s="38"/>
      <c r="AC58" s="38"/>
      <c r="AD58" s="38"/>
      <c r="AE58" s="38"/>
    </row>
    <row r="59" spans="1:47" s="2" customFormat="1" ht="22.8" customHeight="1">
      <c r="A59" s="38"/>
      <c r="B59" s="39"/>
      <c r="C59" s="173" t="s">
        <v>69</v>
      </c>
      <c r="D59" s="40"/>
      <c r="E59" s="40"/>
      <c r="F59" s="40"/>
      <c r="G59" s="40"/>
      <c r="H59" s="40"/>
      <c r="I59" s="40"/>
      <c r="J59" s="102">
        <f>J84</f>
        <v>0</v>
      </c>
      <c r="K59" s="40"/>
      <c r="L59" s="144"/>
      <c r="S59" s="38"/>
      <c r="T59" s="38"/>
      <c r="U59" s="38"/>
      <c r="V59" s="38"/>
      <c r="W59" s="38"/>
      <c r="X59" s="38"/>
      <c r="Y59" s="38"/>
      <c r="Z59" s="38"/>
      <c r="AA59" s="38"/>
      <c r="AB59" s="38"/>
      <c r="AC59" s="38"/>
      <c r="AD59" s="38"/>
      <c r="AE59" s="38"/>
      <c r="AU59" s="17" t="s">
        <v>117</v>
      </c>
    </row>
    <row r="60" spans="1:31" s="9" customFormat="1" ht="24.95" customHeight="1">
      <c r="A60" s="9"/>
      <c r="B60" s="174"/>
      <c r="C60" s="175"/>
      <c r="D60" s="176" t="s">
        <v>1445</v>
      </c>
      <c r="E60" s="177"/>
      <c r="F60" s="177"/>
      <c r="G60" s="177"/>
      <c r="H60" s="177"/>
      <c r="I60" s="177"/>
      <c r="J60" s="178">
        <f>J85</f>
        <v>0</v>
      </c>
      <c r="K60" s="175"/>
      <c r="L60" s="179"/>
      <c r="S60" s="9"/>
      <c r="T60" s="9"/>
      <c r="U60" s="9"/>
      <c r="V60" s="9"/>
      <c r="W60" s="9"/>
      <c r="X60" s="9"/>
      <c r="Y60" s="9"/>
      <c r="Z60" s="9"/>
      <c r="AA60" s="9"/>
      <c r="AB60" s="9"/>
      <c r="AC60" s="9"/>
      <c r="AD60" s="9"/>
      <c r="AE60" s="9"/>
    </row>
    <row r="61" spans="1:31" s="10" customFormat="1" ht="19.9" customHeight="1">
      <c r="A61" s="10"/>
      <c r="B61" s="180"/>
      <c r="C61" s="125"/>
      <c r="D61" s="181" t="s">
        <v>1446</v>
      </c>
      <c r="E61" s="182"/>
      <c r="F61" s="182"/>
      <c r="G61" s="182"/>
      <c r="H61" s="182"/>
      <c r="I61" s="182"/>
      <c r="J61" s="183">
        <f>J86</f>
        <v>0</v>
      </c>
      <c r="K61" s="125"/>
      <c r="L61" s="184"/>
      <c r="S61" s="10"/>
      <c r="T61" s="10"/>
      <c r="U61" s="10"/>
      <c r="V61" s="10"/>
      <c r="W61" s="10"/>
      <c r="X61" s="10"/>
      <c r="Y61" s="10"/>
      <c r="Z61" s="10"/>
      <c r="AA61" s="10"/>
      <c r="AB61" s="10"/>
      <c r="AC61" s="10"/>
      <c r="AD61" s="10"/>
      <c r="AE61" s="10"/>
    </row>
    <row r="62" spans="1:31" s="10" customFormat="1" ht="19.9" customHeight="1">
      <c r="A62" s="10"/>
      <c r="B62" s="180"/>
      <c r="C62" s="125"/>
      <c r="D62" s="181" t="s">
        <v>1447</v>
      </c>
      <c r="E62" s="182"/>
      <c r="F62" s="182"/>
      <c r="G62" s="182"/>
      <c r="H62" s="182"/>
      <c r="I62" s="182"/>
      <c r="J62" s="183">
        <f>J103</f>
        <v>0</v>
      </c>
      <c r="K62" s="125"/>
      <c r="L62" s="184"/>
      <c r="S62" s="10"/>
      <c r="T62" s="10"/>
      <c r="U62" s="10"/>
      <c r="V62" s="10"/>
      <c r="W62" s="10"/>
      <c r="X62" s="10"/>
      <c r="Y62" s="10"/>
      <c r="Z62" s="10"/>
      <c r="AA62" s="10"/>
      <c r="AB62" s="10"/>
      <c r="AC62" s="10"/>
      <c r="AD62" s="10"/>
      <c r="AE62" s="10"/>
    </row>
    <row r="63" spans="1:31" s="10" customFormat="1" ht="19.9" customHeight="1">
      <c r="A63" s="10"/>
      <c r="B63" s="180"/>
      <c r="C63" s="125"/>
      <c r="D63" s="181" t="s">
        <v>1448</v>
      </c>
      <c r="E63" s="182"/>
      <c r="F63" s="182"/>
      <c r="G63" s="182"/>
      <c r="H63" s="182"/>
      <c r="I63" s="182"/>
      <c r="J63" s="183">
        <f>J116</f>
        <v>0</v>
      </c>
      <c r="K63" s="125"/>
      <c r="L63" s="184"/>
      <c r="S63" s="10"/>
      <c r="T63" s="10"/>
      <c r="U63" s="10"/>
      <c r="V63" s="10"/>
      <c r="W63" s="10"/>
      <c r="X63" s="10"/>
      <c r="Y63" s="10"/>
      <c r="Z63" s="10"/>
      <c r="AA63" s="10"/>
      <c r="AB63" s="10"/>
      <c r="AC63" s="10"/>
      <c r="AD63" s="10"/>
      <c r="AE63" s="10"/>
    </row>
    <row r="64" spans="1:31" s="10" customFormat="1" ht="19.9" customHeight="1">
      <c r="A64" s="10"/>
      <c r="B64" s="180"/>
      <c r="C64" s="125"/>
      <c r="D64" s="181" t="s">
        <v>1449</v>
      </c>
      <c r="E64" s="182"/>
      <c r="F64" s="182"/>
      <c r="G64" s="182"/>
      <c r="H64" s="182"/>
      <c r="I64" s="182"/>
      <c r="J64" s="183">
        <f>J120</f>
        <v>0</v>
      </c>
      <c r="K64" s="125"/>
      <c r="L64" s="184"/>
      <c r="S64" s="10"/>
      <c r="T64" s="10"/>
      <c r="U64" s="10"/>
      <c r="V64" s="10"/>
      <c r="W64" s="10"/>
      <c r="X64" s="10"/>
      <c r="Y64" s="10"/>
      <c r="Z64" s="10"/>
      <c r="AA64" s="10"/>
      <c r="AB64" s="10"/>
      <c r="AC64" s="10"/>
      <c r="AD64" s="10"/>
      <c r="AE64" s="10"/>
    </row>
    <row r="65" spans="1:31" s="2" customFormat="1" ht="21.8" customHeight="1">
      <c r="A65" s="38"/>
      <c r="B65" s="39"/>
      <c r="C65" s="40"/>
      <c r="D65" s="40"/>
      <c r="E65" s="40"/>
      <c r="F65" s="40"/>
      <c r="G65" s="40"/>
      <c r="H65" s="40"/>
      <c r="I65" s="40"/>
      <c r="J65" s="40"/>
      <c r="K65" s="40"/>
      <c r="L65" s="144"/>
      <c r="S65" s="38"/>
      <c r="T65" s="38"/>
      <c r="U65" s="38"/>
      <c r="V65" s="38"/>
      <c r="W65" s="38"/>
      <c r="X65" s="38"/>
      <c r="Y65" s="38"/>
      <c r="Z65" s="38"/>
      <c r="AA65" s="38"/>
      <c r="AB65" s="38"/>
      <c r="AC65" s="38"/>
      <c r="AD65" s="38"/>
      <c r="AE65" s="38"/>
    </row>
    <row r="66" spans="1:31" s="2" customFormat="1" ht="6.95" customHeight="1">
      <c r="A66" s="38"/>
      <c r="B66" s="59"/>
      <c r="C66" s="60"/>
      <c r="D66" s="60"/>
      <c r="E66" s="60"/>
      <c r="F66" s="60"/>
      <c r="G66" s="60"/>
      <c r="H66" s="60"/>
      <c r="I66" s="60"/>
      <c r="J66" s="60"/>
      <c r="K66" s="60"/>
      <c r="L66" s="144"/>
      <c r="S66" s="38"/>
      <c r="T66" s="38"/>
      <c r="U66" s="38"/>
      <c r="V66" s="38"/>
      <c r="W66" s="38"/>
      <c r="X66" s="38"/>
      <c r="Y66" s="38"/>
      <c r="Z66" s="38"/>
      <c r="AA66" s="38"/>
      <c r="AB66" s="38"/>
      <c r="AC66" s="38"/>
      <c r="AD66" s="38"/>
      <c r="AE66" s="38"/>
    </row>
    <row r="70" spans="1:31" s="2" customFormat="1" ht="6.95" customHeight="1">
      <c r="A70" s="38"/>
      <c r="B70" s="61"/>
      <c r="C70" s="62"/>
      <c r="D70" s="62"/>
      <c r="E70" s="62"/>
      <c r="F70" s="62"/>
      <c r="G70" s="62"/>
      <c r="H70" s="62"/>
      <c r="I70" s="62"/>
      <c r="J70" s="62"/>
      <c r="K70" s="62"/>
      <c r="L70" s="144"/>
      <c r="S70" s="38"/>
      <c r="T70" s="38"/>
      <c r="U70" s="38"/>
      <c r="V70" s="38"/>
      <c r="W70" s="38"/>
      <c r="X70" s="38"/>
      <c r="Y70" s="38"/>
      <c r="Z70" s="38"/>
      <c r="AA70" s="38"/>
      <c r="AB70" s="38"/>
      <c r="AC70" s="38"/>
      <c r="AD70" s="38"/>
      <c r="AE70" s="38"/>
    </row>
    <row r="71" spans="1:31" s="2" customFormat="1" ht="24.95" customHeight="1">
      <c r="A71" s="38"/>
      <c r="B71" s="39"/>
      <c r="C71" s="23" t="s">
        <v>127</v>
      </c>
      <c r="D71" s="40"/>
      <c r="E71" s="40"/>
      <c r="F71" s="40"/>
      <c r="G71" s="40"/>
      <c r="H71" s="40"/>
      <c r="I71" s="40"/>
      <c r="J71" s="40"/>
      <c r="K71" s="40"/>
      <c r="L71" s="144"/>
      <c r="S71" s="38"/>
      <c r="T71" s="38"/>
      <c r="U71" s="38"/>
      <c r="V71" s="38"/>
      <c r="W71" s="38"/>
      <c r="X71" s="38"/>
      <c r="Y71" s="38"/>
      <c r="Z71" s="38"/>
      <c r="AA71" s="38"/>
      <c r="AB71" s="38"/>
      <c r="AC71" s="38"/>
      <c r="AD71" s="38"/>
      <c r="AE71" s="38"/>
    </row>
    <row r="72" spans="1:31" s="2" customFormat="1" ht="6.95" customHeight="1">
      <c r="A72" s="38"/>
      <c r="B72" s="39"/>
      <c r="C72" s="40"/>
      <c r="D72" s="40"/>
      <c r="E72" s="40"/>
      <c r="F72" s="40"/>
      <c r="G72" s="40"/>
      <c r="H72" s="40"/>
      <c r="I72" s="40"/>
      <c r="J72" s="40"/>
      <c r="K72" s="40"/>
      <c r="L72" s="144"/>
      <c r="S72" s="38"/>
      <c r="T72" s="38"/>
      <c r="U72" s="38"/>
      <c r="V72" s="38"/>
      <c r="W72" s="38"/>
      <c r="X72" s="38"/>
      <c r="Y72" s="38"/>
      <c r="Z72" s="38"/>
      <c r="AA72" s="38"/>
      <c r="AB72" s="38"/>
      <c r="AC72" s="38"/>
      <c r="AD72" s="38"/>
      <c r="AE72" s="38"/>
    </row>
    <row r="73" spans="1:31" s="2" customFormat="1" ht="12" customHeight="1">
      <c r="A73" s="38"/>
      <c r="B73" s="39"/>
      <c r="C73" s="32" t="s">
        <v>16</v>
      </c>
      <c r="D73" s="40"/>
      <c r="E73" s="40"/>
      <c r="F73" s="40"/>
      <c r="G73" s="40"/>
      <c r="H73" s="40"/>
      <c r="I73" s="40"/>
      <c r="J73" s="40"/>
      <c r="K73" s="40"/>
      <c r="L73" s="144"/>
      <c r="S73" s="38"/>
      <c r="T73" s="38"/>
      <c r="U73" s="38"/>
      <c r="V73" s="38"/>
      <c r="W73" s="38"/>
      <c r="X73" s="38"/>
      <c r="Y73" s="38"/>
      <c r="Z73" s="38"/>
      <c r="AA73" s="38"/>
      <c r="AB73" s="38"/>
      <c r="AC73" s="38"/>
      <c r="AD73" s="38"/>
      <c r="AE73" s="38"/>
    </row>
    <row r="74" spans="1:31" s="2" customFormat="1" ht="16.5" customHeight="1">
      <c r="A74" s="38"/>
      <c r="B74" s="39"/>
      <c r="C74" s="40"/>
      <c r="D74" s="40"/>
      <c r="E74" s="169" t="str">
        <f>E7</f>
        <v>Soubor staveb společných zařízení v k. ú. Třebom</v>
      </c>
      <c r="F74" s="32"/>
      <c r="G74" s="32"/>
      <c r="H74" s="32"/>
      <c r="I74" s="40"/>
      <c r="J74" s="40"/>
      <c r="K74" s="40"/>
      <c r="L74" s="144"/>
      <c r="S74" s="38"/>
      <c r="T74" s="38"/>
      <c r="U74" s="38"/>
      <c r="V74" s="38"/>
      <c r="W74" s="38"/>
      <c r="X74" s="38"/>
      <c r="Y74" s="38"/>
      <c r="Z74" s="38"/>
      <c r="AA74" s="38"/>
      <c r="AB74" s="38"/>
      <c r="AC74" s="38"/>
      <c r="AD74" s="38"/>
      <c r="AE74" s="38"/>
    </row>
    <row r="75" spans="1:31" s="2" customFormat="1" ht="12" customHeight="1">
      <c r="A75" s="38"/>
      <c r="B75" s="39"/>
      <c r="C75" s="32" t="s">
        <v>108</v>
      </c>
      <c r="D75" s="40"/>
      <c r="E75" s="40"/>
      <c r="F75" s="40"/>
      <c r="G75" s="40"/>
      <c r="H75" s="40"/>
      <c r="I75" s="40"/>
      <c r="J75" s="40"/>
      <c r="K75" s="40"/>
      <c r="L75" s="144"/>
      <c r="S75" s="38"/>
      <c r="T75" s="38"/>
      <c r="U75" s="38"/>
      <c r="V75" s="38"/>
      <c r="W75" s="38"/>
      <c r="X75" s="38"/>
      <c r="Y75" s="38"/>
      <c r="Z75" s="38"/>
      <c r="AA75" s="38"/>
      <c r="AB75" s="38"/>
      <c r="AC75" s="38"/>
      <c r="AD75" s="38"/>
      <c r="AE75" s="38"/>
    </row>
    <row r="76" spans="1:31" s="2" customFormat="1" ht="16.5" customHeight="1">
      <c r="A76" s="38"/>
      <c r="B76" s="39"/>
      <c r="C76" s="40"/>
      <c r="D76" s="40"/>
      <c r="E76" s="69" t="str">
        <f>E9</f>
        <v>2917-17/3 - VRN</v>
      </c>
      <c r="F76" s="40"/>
      <c r="G76" s="40"/>
      <c r="H76" s="40"/>
      <c r="I76" s="40"/>
      <c r="J76" s="40"/>
      <c r="K76" s="40"/>
      <c r="L76" s="144"/>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40"/>
      <c r="J77" s="40"/>
      <c r="K77" s="40"/>
      <c r="L77" s="144"/>
      <c r="S77" s="38"/>
      <c r="T77" s="38"/>
      <c r="U77" s="38"/>
      <c r="V77" s="38"/>
      <c r="W77" s="38"/>
      <c r="X77" s="38"/>
      <c r="Y77" s="38"/>
      <c r="Z77" s="38"/>
      <c r="AA77" s="38"/>
      <c r="AB77" s="38"/>
      <c r="AC77" s="38"/>
      <c r="AD77" s="38"/>
      <c r="AE77" s="38"/>
    </row>
    <row r="78" spans="1:31" s="2" customFormat="1" ht="12" customHeight="1">
      <c r="A78" s="38"/>
      <c r="B78" s="39"/>
      <c r="C78" s="32" t="s">
        <v>21</v>
      </c>
      <c r="D78" s="40"/>
      <c r="E78" s="40"/>
      <c r="F78" s="27" t="str">
        <f>F12</f>
        <v>Brno</v>
      </c>
      <c r="G78" s="40"/>
      <c r="H78" s="40"/>
      <c r="I78" s="32" t="s">
        <v>23</v>
      </c>
      <c r="J78" s="72" t="str">
        <f>IF(J12="","",J12)</f>
        <v>15. 10. 2020</v>
      </c>
      <c r="K78" s="40"/>
      <c r="L78" s="144"/>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40"/>
      <c r="J79" s="40"/>
      <c r="K79" s="40"/>
      <c r="L79" s="144"/>
      <c r="S79" s="38"/>
      <c r="T79" s="38"/>
      <c r="U79" s="38"/>
      <c r="V79" s="38"/>
      <c r="W79" s="38"/>
      <c r="X79" s="38"/>
      <c r="Y79" s="38"/>
      <c r="Z79" s="38"/>
      <c r="AA79" s="38"/>
      <c r="AB79" s="38"/>
      <c r="AC79" s="38"/>
      <c r="AD79" s="38"/>
      <c r="AE79" s="38"/>
    </row>
    <row r="80" spans="1:31" s="2" customFormat="1" ht="15.15" customHeight="1">
      <c r="A80" s="38"/>
      <c r="B80" s="39"/>
      <c r="C80" s="32" t="s">
        <v>25</v>
      </c>
      <c r="D80" s="40"/>
      <c r="E80" s="40"/>
      <c r="F80" s="27" t="str">
        <f>E15</f>
        <v>SPÚ ČR</v>
      </c>
      <c r="G80" s="40"/>
      <c r="H80" s="40"/>
      <c r="I80" s="32" t="s">
        <v>31</v>
      </c>
      <c r="J80" s="36" t="str">
        <f>E21</f>
        <v>Ing. Jiří Hermany</v>
      </c>
      <c r="K80" s="40"/>
      <c r="L80" s="144"/>
      <c r="S80" s="38"/>
      <c r="T80" s="38"/>
      <c r="U80" s="38"/>
      <c r="V80" s="38"/>
      <c r="W80" s="38"/>
      <c r="X80" s="38"/>
      <c r="Y80" s="38"/>
      <c r="Z80" s="38"/>
      <c r="AA80" s="38"/>
      <c r="AB80" s="38"/>
      <c r="AC80" s="38"/>
      <c r="AD80" s="38"/>
      <c r="AE80" s="38"/>
    </row>
    <row r="81" spans="1:31" s="2" customFormat="1" ht="25.65" customHeight="1">
      <c r="A81" s="38"/>
      <c r="B81" s="39"/>
      <c r="C81" s="32" t="s">
        <v>29</v>
      </c>
      <c r="D81" s="40"/>
      <c r="E81" s="40"/>
      <c r="F81" s="27" t="str">
        <f>IF(E18="","",E18)</f>
        <v>Vyplň údaj</v>
      </c>
      <c r="G81" s="40"/>
      <c r="H81" s="40"/>
      <c r="I81" s="32" t="s">
        <v>34</v>
      </c>
      <c r="J81" s="36" t="str">
        <f>E24</f>
        <v>Agroprojekt PSO, s.r.o.</v>
      </c>
      <c r="K81" s="40"/>
      <c r="L81" s="144"/>
      <c r="S81" s="38"/>
      <c r="T81" s="38"/>
      <c r="U81" s="38"/>
      <c r="V81" s="38"/>
      <c r="W81" s="38"/>
      <c r="X81" s="38"/>
      <c r="Y81" s="38"/>
      <c r="Z81" s="38"/>
      <c r="AA81" s="38"/>
      <c r="AB81" s="38"/>
      <c r="AC81" s="38"/>
      <c r="AD81" s="38"/>
      <c r="AE81" s="38"/>
    </row>
    <row r="82" spans="1:31" s="2" customFormat="1" ht="10.3" customHeight="1">
      <c r="A82" s="38"/>
      <c r="B82" s="39"/>
      <c r="C82" s="40"/>
      <c r="D82" s="40"/>
      <c r="E82" s="40"/>
      <c r="F82" s="40"/>
      <c r="G82" s="40"/>
      <c r="H82" s="40"/>
      <c r="I82" s="40"/>
      <c r="J82" s="40"/>
      <c r="K82" s="40"/>
      <c r="L82" s="144"/>
      <c r="S82" s="38"/>
      <c r="T82" s="38"/>
      <c r="U82" s="38"/>
      <c r="V82" s="38"/>
      <c r="W82" s="38"/>
      <c r="X82" s="38"/>
      <c r="Y82" s="38"/>
      <c r="Z82" s="38"/>
      <c r="AA82" s="38"/>
      <c r="AB82" s="38"/>
      <c r="AC82" s="38"/>
      <c r="AD82" s="38"/>
      <c r="AE82" s="38"/>
    </row>
    <row r="83" spans="1:31" s="11" customFormat="1" ht="29.25" customHeight="1">
      <c r="A83" s="185"/>
      <c r="B83" s="186"/>
      <c r="C83" s="187" t="s">
        <v>128</v>
      </c>
      <c r="D83" s="188" t="s">
        <v>56</v>
      </c>
      <c r="E83" s="188" t="s">
        <v>52</v>
      </c>
      <c r="F83" s="188" t="s">
        <v>53</v>
      </c>
      <c r="G83" s="188" t="s">
        <v>129</v>
      </c>
      <c r="H83" s="188" t="s">
        <v>130</v>
      </c>
      <c r="I83" s="188" t="s">
        <v>131</v>
      </c>
      <c r="J83" s="188" t="s">
        <v>116</v>
      </c>
      <c r="K83" s="189" t="s">
        <v>132</v>
      </c>
      <c r="L83" s="190"/>
      <c r="M83" s="92" t="s">
        <v>19</v>
      </c>
      <c r="N83" s="93" t="s">
        <v>41</v>
      </c>
      <c r="O83" s="93" t="s">
        <v>133</v>
      </c>
      <c r="P83" s="93" t="s">
        <v>134</v>
      </c>
      <c r="Q83" s="93" t="s">
        <v>135</v>
      </c>
      <c r="R83" s="93" t="s">
        <v>136</v>
      </c>
      <c r="S83" s="93" t="s">
        <v>137</v>
      </c>
      <c r="T83" s="94" t="s">
        <v>138</v>
      </c>
      <c r="U83" s="185"/>
      <c r="V83" s="185"/>
      <c r="W83" s="185"/>
      <c r="X83" s="185"/>
      <c r="Y83" s="185"/>
      <c r="Z83" s="185"/>
      <c r="AA83" s="185"/>
      <c r="AB83" s="185"/>
      <c r="AC83" s="185"/>
      <c r="AD83" s="185"/>
      <c r="AE83" s="185"/>
    </row>
    <row r="84" spans="1:63" s="2" customFormat="1" ht="22.8" customHeight="1">
      <c r="A84" s="38"/>
      <c r="B84" s="39"/>
      <c r="C84" s="99" t="s">
        <v>139</v>
      </c>
      <c r="D84" s="40"/>
      <c r="E84" s="40"/>
      <c r="F84" s="40"/>
      <c r="G84" s="40"/>
      <c r="H84" s="40"/>
      <c r="I84" s="40"/>
      <c r="J84" s="191">
        <f>BK84</f>
        <v>0</v>
      </c>
      <c r="K84" s="40"/>
      <c r="L84" s="44"/>
      <c r="M84" s="95"/>
      <c r="N84" s="192"/>
      <c r="O84" s="96"/>
      <c r="P84" s="193">
        <f>P85</f>
        <v>0</v>
      </c>
      <c r="Q84" s="96"/>
      <c r="R84" s="193">
        <f>R85</f>
        <v>0</v>
      </c>
      <c r="S84" s="96"/>
      <c r="T84" s="194">
        <f>T85</f>
        <v>0</v>
      </c>
      <c r="U84" s="38"/>
      <c r="V84" s="38"/>
      <c r="W84" s="38"/>
      <c r="X84" s="38"/>
      <c r="Y84" s="38"/>
      <c r="Z84" s="38"/>
      <c r="AA84" s="38"/>
      <c r="AB84" s="38"/>
      <c r="AC84" s="38"/>
      <c r="AD84" s="38"/>
      <c r="AE84" s="38"/>
      <c r="AT84" s="17" t="s">
        <v>70</v>
      </c>
      <c r="AU84" s="17" t="s">
        <v>117</v>
      </c>
      <c r="BK84" s="195">
        <f>BK85</f>
        <v>0</v>
      </c>
    </row>
    <row r="85" spans="1:63" s="12" customFormat="1" ht="25.9" customHeight="1">
      <c r="A85" s="12"/>
      <c r="B85" s="196"/>
      <c r="C85" s="197"/>
      <c r="D85" s="198" t="s">
        <v>70</v>
      </c>
      <c r="E85" s="199" t="s">
        <v>102</v>
      </c>
      <c r="F85" s="199" t="s">
        <v>1450</v>
      </c>
      <c r="G85" s="197"/>
      <c r="H85" s="197"/>
      <c r="I85" s="200"/>
      <c r="J85" s="201">
        <f>BK85</f>
        <v>0</v>
      </c>
      <c r="K85" s="197"/>
      <c r="L85" s="202"/>
      <c r="M85" s="203"/>
      <c r="N85" s="204"/>
      <c r="O85" s="204"/>
      <c r="P85" s="205">
        <f>P86+P103+P116+P120</f>
        <v>0</v>
      </c>
      <c r="Q85" s="204"/>
      <c r="R85" s="205">
        <f>R86+R103+R116+R120</f>
        <v>0</v>
      </c>
      <c r="S85" s="204"/>
      <c r="T85" s="206">
        <f>T86+T103+T116+T120</f>
        <v>0</v>
      </c>
      <c r="U85" s="12"/>
      <c r="V85" s="12"/>
      <c r="W85" s="12"/>
      <c r="X85" s="12"/>
      <c r="Y85" s="12"/>
      <c r="Z85" s="12"/>
      <c r="AA85" s="12"/>
      <c r="AB85" s="12"/>
      <c r="AC85" s="12"/>
      <c r="AD85" s="12"/>
      <c r="AE85" s="12"/>
      <c r="AR85" s="207" t="s">
        <v>178</v>
      </c>
      <c r="AT85" s="208" t="s">
        <v>70</v>
      </c>
      <c r="AU85" s="208" t="s">
        <v>71</v>
      </c>
      <c r="AY85" s="207" t="s">
        <v>142</v>
      </c>
      <c r="BK85" s="209">
        <f>BK86+BK103+BK116+BK120</f>
        <v>0</v>
      </c>
    </row>
    <row r="86" spans="1:63" s="12" customFormat="1" ht="22.8" customHeight="1">
      <c r="A86" s="12"/>
      <c r="B86" s="196"/>
      <c r="C86" s="197"/>
      <c r="D86" s="198" t="s">
        <v>70</v>
      </c>
      <c r="E86" s="210" t="s">
        <v>1451</v>
      </c>
      <c r="F86" s="210" t="s">
        <v>1452</v>
      </c>
      <c r="G86" s="197"/>
      <c r="H86" s="197"/>
      <c r="I86" s="200"/>
      <c r="J86" s="211">
        <f>BK86</f>
        <v>0</v>
      </c>
      <c r="K86" s="197"/>
      <c r="L86" s="202"/>
      <c r="M86" s="203"/>
      <c r="N86" s="204"/>
      <c r="O86" s="204"/>
      <c r="P86" s="205">
        <f>SUM(P87:P102)</f>
        <v>0</v>
      </c>
      <c r="Q86" s="204"/>
      <c r="R86" s="205">
        <f>SUM(R87:R102)</f>
        <v>0</v>
      </c>
      <c r="S86" s="204"/>
      <c r="T86" s="206">
        <f>SUM(T87:T102)</f>
        <v>0</v>
      </c>
      <c r="U86" s="12"/>
      <c r="V86" s="12"/>
      <c r="W86" s="12"/>
      <c r="X86" s="12"/>
      <c r="Y86" s="12"/>
      <c r="Z86" s="12"/>
      <c r="AA86" s="12"/>
      <c r="AB86" s="12"/>
      <c r="AC86" s="12"/>
      <c r="AD86" s="12"/>
      <c r="AE86" s="12"/>
      <c r="AR86" s="207" t="s">
        <v>178</v>
      </c>
      <c r="AT86" s="208" t="s">
        <v>70</v>
      </c>
      <c r="AU86" s="208" t="s">
        <v>78</v>
      </c>
      <c r="AY86" s="207" t="s">
        <v>142</v>
      </c>
      <c r="BK86" s="209">
        <f>SUM(BK87:BK102)</f>
        <v>0</v>
      </c>
    </row>
    <row r="87" spans="1:65" s="2" customFormat="1" ht="14.4" customHeight="1">
      <c r="A87" s="38"/>
      <c r="B87" s="39"/>
      <c r="C87" s="212" t="s">
        <v>78</v>
      </c>
      <c r="D87" s="212" t="s">
        <v>144</v>
      </c>
      <c r="E87" s="213" t="s">
        <v>1453</v>
      </c>
      <c r="F87" s="214" t="s">
        <v>1454</v>
      </c>
      <c r="G87" s="215" t="s">
        <v>1455</v>
      </c>
      <c r="H87" s="216">
        <v>1</v>
      </c>
      <c r="I87" s="217"/>
      <c r="J87" s="218">
        <f>ROUND(I87*H87,2)</f>
        <v>0</v>
      </c>
      <c r="K87" s="214" t="s">
        <v>148</v>
      </c>
      <c r="L87" s="44"/>
      <c r="M87" s="219" t="s">
        <v>19</v>
      </c>
      <c r="N87" s="220" t="s">
        <v>42</v>
      </c>
      <c r="O87" s="84"/>
      <c r="P87" s="221">
        <f>O87*H87</f>
        <v>0</v>
      </c>
      <c r="Q87" s="221">
        <v>0</v>
      </c>
      <c r="R87" s="221">
        <f>Q87*H87</f>
        <v>0</v>
      </c>
      <c r="S87" s="221">
        <v>0</v>
      </c>
      <c r="T87" s="222">
        <f>S87*H87</f>
        <v>0</v>
      </c>
      <c r="U87" s="38"/>
      <c r="V87" s="38"/>
      <c r="W87" s="38"/>
      <c r="X87" s="38"/>
      <c r="Y87" s="38"/>
      <c r="Z87" s="38"/>
      <c r="AA87" s="38"/>
      <c r="AB87" s="38"/>
      <c r="AC87" s="38"/>
      <c r="AD87" s="38"/>
      <c r="AE87" s="38"/>
      <c r="AR87" s="223" t="s">
        <v>1456</v>
      </c>
      <c r="AT87" s="223" t="s">
        <v>144</v>
      </c>
      <c r="AU87" s="223" t="s">
        <v>80</v>
      </c>
      <c r="AY87" s="17" t="s">
        <v>142</v>
      </c>
      <c r="BE87" s="224">
        <f>IF(N87="základní",J87,0)</f>
        <v>0</v>
      </c>
      <c r="BF87" s="224">
        <f>IF(N87="snížená",J87,0)</f>
        <v>0</v>
      </c>
      <c r="BG87" s="224">
        <f>IF(N87="zákl. přenesená",J87,0)</f>
        <v>0</v>
      </c>
      <c r="BH87" s="224">
        <f>IF(N87="sníž. přenesená",J87,0)</f>
        <v>0</v>
      </c>
      <c r="BI87" s="224">
        <f>IF(N87="nulová",J87,0)</f>
        <v>0</v>
      </c>
      <c r="BJ87" s="17" t="s">
        <v>78</v>
      </c>
      <c r="BK87" s="224">
        <f>ROUND(I87*H87,2)</f>
        <v>0</v>
      </c>
      <c r="BL87" s="17" t="s">
        <v>1456</v>
      </c>
      <c r="BM87" s="223" t="s">
        <v>1457</v>
      </c>
    </row>
    <row r="88" spans="1:47" s="2" customFormat="1" ht="12">
      <c r="A88" s="38"/>
      <c r="B88" s="39"/>
      <c r="C88" s="40"/>
      <c r="D88" s="225" t="s">
        <v>151</v>
      </c>
      <c r="E88" s="40"/>
      <c r="F88" s="226" t="s">
        <v>1454</v>
      </c>
      <c r="G88" s="40"/>
      <c r="H88" s="40"/>
      <c r="I88" s="227"/>
      <c r="J88" s="40"/>
      <c r="K88" s="40"/>
      <c r="L88" s="44"/>
      <c r="M88" s="228"/>
      <c r="N88" s="229"/>
      <c r="O88" s="84"/>
      <c r="P88" s="84"/>
      <c r="Q88" s="84"/>
      <c r="R88" s="84"/>
      <c r="S88" s="84"/>
      <c r="T88" s="85"/>
      <c r="U88" s="38"/>
      <c r="V88" s="38"/>
      <c r="W88" s="38"/>
      <c r="X88" s="38"/>
      <c r="Y88" s="38"/>
      <c r="Z88" s="38"/>
      <c r="AA88" s="38"/>
      <c r="AB88" s="38"/>
      <c r="AC88" s="38"/>
      <c r="AD88" s="38"/>
      <c r="AE88" s="38"/>
      <c r="AT88" s="17" t="s">
        <v>151</v>
      </c>
      <c r="AU88" s="17" t="s">
        <v>80</v>
      </c>
    </row>
    <row r="89" spans="1:47" s="2" customFormat="1" ht="12">
      <c r="A89" s="38"/>
      <c r="B89" s="39"/>
      <c r="C89" s="40"/>
      <c r="D89" s="225" t="s">
        <v>252</v>
      </c>
      <c r="E89" s="40"/>
      <c r="F89" s="230" t="s">
        <v>1458</v>
      </c>
      <c r="G89" s="40"/>
      <c r="H89" s="40"/>
      <c r="I89" s="227"/>
      <c r="J89" s="40"/>
      <c r="K89" s="40"/>
      <c r="L89" s="44"/>
      <c r="M89" s="228"/>
      <c r="N89" s="229"/>
      <c r="O89" s="84"/>
      <c r="P89" s="84"/>
      <c r="Q89" s="84"/>
      <c r="R89" s="84"/>
      <c r="S89" s="84"/>
      <c r="T89" s="85"/>
      <c r="U89" s="38"/>
      <c r="V89" s="38"/>
      <c r="W89" s="38"/>
      <c r="X89" s="38"/>
      <c r="Y89" s="38"/>
      <c r="Z89" s="38"/>
      <c r="AA89" s="38"/>
      <c r="AB89" s="38"/>
      <c r="AC89" s="38"/>
      <c r="AD89" s="38"/>
      <c r="AE89" s="38"/>
      <c r="AT89" s="17" t="s">
        <v>252</v>
      </c>
      <c r="AU89" s="17" t="s">
        <v>80</v>
      </c>
    </row>
    <row r="90" spans="1:65" s="2" customFormat="1" ht="14.4" customHeight="1">
      <c r="A90" s="38"/>
      <c r="B90" s="39"/>
      <c r="C90" s="212" t="s">
        <v>80</v>
      </c>
      <c r="D90" s="212" t="s">
        <v>144</v>
      </c>
      <c r="E90" s="213" t="s">
        <v>1459</v>
      </c>
      <c r="F90" s="214" t="s">
        <v>1460</v>
      </c>
      <c r="G90" s="215" t="s">
        <v>1455</v>
      </c>
      <c r="H90" s="216">
        <v>1</v>
      </c>
      <c r="I90" s="217"/>
      <c r="J90" s="218">
        <f>ROUND(I90*H90,2)</f>
        <v>0</v>
      </c>
      <c r="K90" s="214" t="s">
        <v>148</v>
      </c>
      <c r="L90" s="44"/>
      <c r="M90" s="219" t="s">
        <v>19</v>
      </c>
      <c r="N90" s="220" t="s">
        <v>42</v>
      </c>
      <c r="O90" s="84"/>
      <c r="P90" s="221">
        <f>O90*H90</f>
        <v>0</v>
      </c>
      <c r="Q90" s="221">
        <v>0</v>
      </c>
      <c r="R90" s="221">
        <f>Q90*H90</f>
        <v>0</v>
      </c>
      <c r="S90" s="221">
        <v>0</v>
      </c>
      <c r="T90" s="222">
        <f>S90*H90</f>
        <v>0</v>
      </c>
      <c r="U90" s="38"/>
      <c r="V90" s="38"/>
      <c r="W90" s="38"/>
      <c r="X90" s="38"/>
      <c r="Y90" s="38"/>
      <c r="Z90" s="38"/>
      <c r="AA90" s="38"/>
      <c r="AB90" s="38"/>
      <c r="AC90" s="38"/>
      <c r="AD90" s="38"/>
      <c r="AE90" s="38"/>
      <c r="AR90" s="223" t="s">
        <v>1456</v>
      </c>
      <c r="AT90" s="223" t="s">
        <v>144</v>
      </c>
      <c r="AU90" s="223" t="s">
        <v>80</v>
      </c>
      <c r="AY90" s="17" t="s">
        <v>142</v>
      </c>
      <c r="BE90" s="224">
        <f>IF(N90="základní",J90,0)</f>
        <v>0</v>
      </c>
      <c r="BF90" s="224">
        <f>IF(N90="snížená",J90,0)</f>
        <v>0</v>
      </c>
      <c r="BG90" s="224">
        <f>IF(N90="zákl. přenesená",J90,0)</f>
        <v>0</v>
      </c>
      <c r="BH90" s="224">
        <f>IF(N90="sníž. přenesená",J90,0)</f>
        <v>0</v>
      </c>
      <c r="BI90" s="224">
        <f>IF(N90="nulová",J90,0)</f>
        <v>0</v>
      </c>
      <c r="BJ90" s="17" t="s">
        <v>78</v>
      </c>
      <c r="BK90" s="224">
        <f>ROUND(I90*H90,2)</f>
        <v>0</v>
      </c>
      <c r="BL90" s="17" t="s">
        <v>1456</v>
      </c>
      <c r="BM90" s="223" t="s">
        <v>1461</v>
      </c>
    </row>
    <row r="91" spans="1:47" s="2" customFormat="1" ht="12">
      <c r="A91" s="38"/>
      <c r="B91" s="39"/>
      <c r="C91" s="40"/>
      <c r="D91" s="225" t="s">
        <v>151</v>
      </c>
      <c r="E91" s="40"/>
      <c r="F91" s="226" t="s">
        <v>1460</v>
      </c>
      <c r="G91" s="40"/>
      <c r="H91" s="40"/>
      <c r="I91" s="227"/>
      <c r="J91" s="40"/>
      <c r="K91" s="40"/>
      <c r="L91" s="44"/>
      <c r="M91" s="228"/>
      <c r="N91" s="229"/>
      <c r="O91" s="84"/>
      <c r="P91" s="84"/>
      <c r="Q91" s="84"/>
      <c r="R91" s="84"/>
      <c r="S91" s="84"/>
      <c r="T91" s="85"/>
      <c r="U91" s="38"/>
      <c r="V91" s="38"/>
      <c r="W91" s="38"/>
      <c r="X91" s="38"/>
      <c r="Y91" s="38"/>
      <c r="Z91" s="38"/>
      <c r="AA91" s="38"/>
      <c r="AB91" s="38"/>
      <c r="AC91" s="38"/>
      <c r="AD91" s="38"/>
      <c r="AE91" s="38"/>
      <c r="AT91" s="17" t="s">
        <v>151</v>
      </c>
      <c r="AU91" s="17" t="s">
        <v>80</v>
      </c>
    </row>
    <row r="92" spans="1:47" s="2" customFormat="1" ht="12">
      <c r="A92" s="38"/>
      <c r="B92" s="39"/>
      <c r="C92" s="40"/>
      <c r="D92" s="225" t="s">
        <v>252</v>
      </c>
      <c r="E92" s="40"/>
      <c r="F92" s="230" t="s">
        <v>1462</v>
      </c>
      <c r="G92" s="40"/>
      <c r="H92" s="40"/>
      <c r="I92" s="227"/>
      <c r="J92" s="40"/>
      <c r="K92" s="40"/>
      <c r="L92" s="44"/>
      <c r="M92" s="228"/>
      <c r="N92" s="229"/>
      <c r="O92" s="84"/>
      <c r="P92" s="84"/>
      <c r="Q92" s="84"/>
      <c r="R92" s="84"/>
      <c r="S92" s="84"/>
      <c r="T92" s="85"/>
      <c r="U92" s="38"/>
      <c r="V92" s="38"/>
      <c r="W92" s="38"/>
      <c r="X92" s="38"/>
      <c r="Y92" s="38"/>
      <c r="Z92" s="38"/>
      <c r="AA92" s="38"/>
      <c r="AB92" s="38"/>
      <c r="AC92" s="38"/>
      <c r="AD92" s="38"/>
      <c r="AE92" s="38"/>
      <c r="AT92" s="17" t="s">
        <v>252</v>
      </c>
      <c r="AU92" s="17" t="s">
        <v>80</v>
      </c>
    </row>
    <row r="93" spans="1:65" s="2" customFormat="1" ht="14.4" customHeight="1">
      <c r="A93" s="38"/>
      <c r="B93" s="39"/>
      <c r="C93" s="212" t="s">
        <v>161</v>
      </c>
      <c r="D93" s="212" t="s">
        <v>144</v>
      </c>
      <c r="E93" s="213" t="s">
        <v>1463</v>
      </c>
      <c r="F93" s="214" t="s">
        <v>1464</v>
      </c>
      <c r="G93" s="215" t="s">
        <v>1455</v>
      </c>
      <c r="H93" s="216">
        <v>1</v>
      </c>
      <c r="I93" s="217"/>
      <c r="J93" s="218">
        <f>ROUND(I93*H93,2)</f>
        <v>0</v>
      </c>
      <c r="K93" s="214" t="s">
        <v>148</v>
      </c>
      <c r="L93" s="44"/>
      <c r="M93" s="219" t="s">
        <v>19</v>
      </c>
      <c r="N93" s="220" t="s">
        <v>42</v>
      </c>
      <c r="O93" s="84"/>
      <c r="P93" s="221">
        <f>O93*H93</f>
        <v>0</v>
      </c>
      <c r="Q93" s="221">
        <v>0</v>
      </c>
      <c r="R93" s="221">
        <f>Q93*H93</f>
        <v>0</v>
      </c>
      <c r="S93" s="221">
        <v>0</v>
      </c>
      <c r="T93" s="222">
        <f>S93*H93</f>
        <v>0</v>
      </c>
      <c r="U93" s="38"/>
      <c r="V93" s="38"/>
      <c r="W93" s="38"/>
      <c r="X93" s="38"/>
      <c r="Y93" s="38"/>
      <c r="Z93" s="38"/>
      <c r="AA93" s="38"/>
      <c r="AB93" s="38"/>
      <c r="AC93" s="38"/>
      <c r="AD93" s="38"/>
      <c r="AE93" s="38"/>
      <c r="AR93" s="223" t="s">
        <v>1456</v>
      </c>
      <c r="AT93" s="223" t="s">
        <v>144</v>
      </c>
      <c r="AU93" s="223" t="s">
        <v>80</v>
      </c>
      <c r="AY93" s="17" t="s">
        <v>142</v>
      </c>
      <c r="BE93" s="224">
        <f>IF(N93="základní",J93,0)</f>
        <v>0</v>
      </c>
      <c r="BF93" s="224">
        <f>IF(N93="snížená",J93,0)</f>
        <v>0</v>
      </c>
      <c r="BG93" s="224">
        <f>IF(N93="zákl. přenesená",J93,0)</f>
        <v>0</v>
      </c>
      <c r="BH93" s="224">
        <f>IF(N93="sníž. přenesená",J93,0)</f>
        <v>0</v>
      </c>
      <c r="BI93" s="224">
        <f>IF(N93="nulová",J93,0)</f>
        <v>0</v>
      </c>
      <c r="BJ93" s="17" t="s">
        <v>78</v>
      </c>
      <c r="BK93" s="224">
        <f>ROUND(I93*H93,2)</f>
        <v>0</v>
      </c>
      <c r="BL93" s="17" t="s">
        <v>1456</v>
      </c>
      <c r="BM93" s="223" t="s">
        <v>1465</v>
      </c>
    </row>
    <row r="94" spans="1:47" s="2" customFormat="1" ht="12">
      <c r="A94" s="38"/>
      <c r="B94" s="39"/>
      <c r="C94" s="40"/>
      <c r="D94" s="225" t="s">
        <v>151</v>
      </c>
      <c r="E94" s="40"/>
      <c r="F94" s="226" t="s">
        <v>1464</v>
      </c>
      <c r="G94" s="40"/>
      <c r="H94" s="40"/>
      <c r="I94" s="227"/>
      <c r="J94" s="40"/>
      <c r="K94" s="40"/>
      <c r="L94" s="44"/>
      <c r="M94" s="228"/>
      <c r="N94" s="229"/>
      <c r="O94" s="84"/>
      <c r="P94" s="84"/>
      <c r="Q94" s="84"/>
      <c r="R94" s="84"/>
      <c r="S94" s="84"/>
      <c r="T94" s="85"/>
      <c r="U94" s="38"/>
      <c r="V94" s="38"/>
      <c r="W94" s="38"/>
      <c r="X94" s="38"/>
      <c r="Y94" s="38"/>
      <c r="Z94" s="38"/>
      <c r="AA94" s="38"/>
      <c r="AB94" s="38"/>
      <c r="AC94" s="38"/>
      <c r="AD94" s="38"/>
      <c r="AE94" s="38"/>
      <c r="AT94" s="17" t="s">
        <v>151</v>
      </c>
      <c r="AU94" s="17" t="s">
        <v>80</v>
      </c>
    </row>
    <row r="95" spans="1:65" s="2" customFormat="1" ht="14.4" customHeight="1">
      <c r="A95" s="38"/>
      <c r="B95" s="39"/>
      <c r="C95" s="212" t="s">
        <v>149</v>
      </c>
      <c r="D95" s="212" t="s">
        <v>144</v>
      </c>
      <c r="E95" s="213" t="s">
        <v>1466</v>
      </c>
      <c r="F95" s="214" t="s">
        <v>1467</v>
      </c>
      <c r="G95" s="215" t="s">
        <v>1455</v>
      </c>
      <c r="H95" s="216">
        <v>1</v>
      </c>
      <c r="I95" s="217"/>
      <c r="J95" s="218">
        <f>ROUND(I95*H95,2)</f>
        <v>0</v>
      </c>
      <c r="K95" s="214" t="s">
        <v>148</v>
      </c>
      <c r="L95" s="44"/>
      <c r="M95" s="219" t="s">
        <v>19</v>
      </c>
      <c r="N95" s="220" t="s">
        <v>42</v>
      </c>
      <c r="O95" s="84"/>
      <c r="P95" s="221">
        <f>O95*H95</f>
        <v>0</v>
      </c>
      <c r="Q95" s="221">
        <v>0</v>
      </c>
      <c r="R95" s="221">
        <f>Q95*H95</f>
        <v>0</v>
      </c>
      <c r="S95" s="221">
        <v>0</v>
      </c>
      <c r="T95" s="222">
        <f>S95*H95</f>
        <v>0</v>
      </c>
      <c r="U95" s="38"/>
      <c r="V95" s="38"/>
      <c r="W95" s="38"/>
      <c r="X95" s="38"/>
      <c r="Y95" s="38"/>
      <c r="Z95" s="38"/>
      <c r="AA95" s="38"/>
      <c r="AB95" s="38"/>
      <c r="AC95" s="38"/>
      <c r="AD95" s="38"/>
      <c r="AE95" s="38"/>
      <c r="AR95" s="223" t="s">
        <v>1456</v>
      </c>
      <c r="AT95" s="223" t="s">
        <v>144</v>
      </c>
      <c r="AU95" s="223" t="s">
        <v>80</v>
      </c>
      <c r="AY95" s="17" t="s">
        <v>142</v>
      </c>
      <c r="BE95" s="224">
        <f>IF(N95="základní",J95,0)</f>
        <v>0</v>
      </c>
      <c r="BF95" s="224">
        <f>IF(N95="snížená",J95,0)</f>
        <v>0</v>
      </c>
      <c r="BG95" s="224">
        <f>IF(N95="zákl. přenesená",J95,0)</f>
        <v>0</v>
      </c>
      <c r="BH95" s="224">
        <f>IF(N95="sníž. přenesená",J95,0)</f>
        <v>0</v>
      </c>
      <c r="BI95" s="224">
        <f>IF(N95="nulová",J95,0)</f>
        <v>0</v>
      </c>
      <c r="BJ95" s="17" t="s">
        <v>78</v>
      </c>
      <c r="BK95" s="224">
        <f>ROUND(I95*H95,2)</f>
        <v>0</v>
      </c>
      <c r="BL95" s="17" t="s">
        <v>1456</v>
      </c>
      <c r="BM95" s="223" t="s">
        <v>1468</v>
      </c>
    </row>
    <row r="96" spans="1:47" s="2" customFormat="1" ht="12">
      <c r="A96" s="38"/>
      <c r="B96" s="39"/>
      <c r="C96" s="40"/>
      <c r="D96" s="225" t="s">
        <v>151</v>
      </c>
      <c r="E96" s="40"/>
      <c r="F96" s="226" t="s">
        <v>1467</v>
      </c>
      <c r="G96" s="40"/>
      <c r="H96" s="40"/>
      <c r="I96" s="227"/>
      <c r="J96" s="40"/>
      <c r="K96" s="40"/>
      <c r="L96" s="44"/>
      <c r="M96" s="228"/>
      <c r="N96" s="229"/>
      <c r="O96" s="84"/>
      <c r="P96" s="84"/>
      <c r="Q96" s="84"/>
      <c r="R96" s="84"/>
      <c r="S96" s="84"/>
      <c r="T96" s="85"/>
      <c r="U96" s="38"/>
      <c r="V96" s="38"/>
      <c r="W96" s="38"/>
      <c r="X96" s="38"/>
      <c r="Y96" s="38"/>
      <c r="Z96" s="38"/>
      <c r="AA96" s="38"/>
      <c r="AB96" s="38"/>
      <c r="AC96" s="38"/>
      <c r="AD96" s="38"/>
      <c r="AE96" s="38"/>
      <c r="AT96" s="17" t="s">
        <v>151</v>
      </c>
      <c r="AU96" s="17" t="s">
        <v>80</v>
      </c>
    </row>
    <row r="97" spans="1:47" s="2" customFormat="1" ht="12">
      <c r="A97" s="38"/>
      <c r="B97" s="39"/>
      <c r="C97" s="40"/>
      <c r="D97" s="225" t="s">
        <v>252</v>
      </c>
      <c r="E97" s="40"/>
      <c r="F97" s="230" t="s">
        <v>1469</v>
      </c>
      <c r="G97" s="40"/>
      <c r="H97" s="40"/>
      <c r="I97" s="227"/>
      <c r="J97" s="40"/>
      <c r="K97" s="40"/>
      <c r="L97" s="44"/>
      <c r="M97" s="228"/>
      <c r="N97" s="229"/>
      <c r="O97" s="84"/>
      <c r="P97" s="84"/>
      <c r="Q97" s="84"/>
      <c r="R97" s="84"/>
      <c r="S97" s="84"/>
      <c r="T97" s="85"/>
      <c r="U97" s="38"/>
      <c r="V97" s="38"/>
      <c r="W97" s="38"/>
      <c r="X97" s="38"/>
      <c r="Y97" s="38"/>
      <c r="Z97" s="38"/>
      <c r="AA97" s="38"/>
      <c r="AB97" s="38"/>
      <c r="AC97" s="38"/>
      <c r="AD97" s="38"/>
      <c r="AE97" s="38"/>
      <c r="AT97" s="17" t="s">
        <v>252</v>
      </c>
      <c r="AU97" s="17" t="s">
        <v>80</v>
      </c>
    </row>
    <row r="98" spans="1:65" s="2" customFormat="1" ht="14.4" customHeight="1">
      <c r="A98" s="38"/>
      <c r="B98" s="39"/>
      <c r="C98" s="212" t="s">
        <v>178</v>
      </c>
      <c r="D98" s="212" t="s">
        <v>144</v>
      </c>
      <c r="E98" s="213" t="s">
        <v>1470</v>
      </c>
      <c r="F98" s="214" t="s">
        <v>1471</v>
      </c>
      <c r="G98" s="215" t="s">
        <v>1455</v>
      </c>
      <c r="H98" s="216">
        <v>1</v>
      </c>
      <c r="I98" s="217"/>
      <c r="J98" s="218">
        <f>ROUND(I98*H98,2)</f>
        <v>0</v>
      </c>
      <c r="K98" s="214" t="s">
        <v>148</v>
      </c>
      <c r="L98" s="44"/>
      <c r="M98" s="219" t="s">
        <v>19</v>
      </c>
      <c r="N98" s="220" t="s">
        <v>42</v>
      </c>
      <c r="O98" s="84"/>
      <c r="P98" s="221">
        <f>O98*H98</f>
        <v>0</v>
      </c>
      <c r="Q98" s="221">
        <v>0</v>
      </c>
      <c r="R98" s="221">
        <f>Q98*H98</f>
        <v>0</v>
      </c>
      <c r="S98" s="221">
        <v>0</v>
      </c>
      <c r="T98" s="222">
        <f>S98*H98</f>
        <v>0</v>
      </c>
      <c r="U98" s="38"/>
      <c r="V98" s="38"/>
      <c r="W98" s="38"/>
      <c r="X98" s="38"/>
      <c r="Y98" s="38"/>
      <c r="Z98" s="38"/>
      <c r="AA98" s="38"/>
      <c r="AB98" s="38"/>
      <c r="AC98" s="38"/>
      <c r="AD98" s="38"/>
      <c r="AE98" s="38"/>
      <c r="AR98" s="223" t="s">
        <v>1456</v>
      </c>
      <c r="AT98" s="223" t="s">
        <v>144</v>
      </c>
      <c r="AU98" s="223" t="s">
        <v>80</v>
      </c>
      <c r="AY98" s="17" t="s">
        <v>142</v>
      </c>
      <c r="BE98" s="224">
        <f>IF(N98="základní",J98,0)</f>
        <v>0</v>
      </c>
      <c r="BF98" s="224">
        <f>IF(N98="snížená",J98,0)</f>
        <v>0</v>
      </c>
      <c r="BG98" s="224">
        <f>IF(N98="zákl. přenesená",J98,0)</f>
        <v>0</v>
      </c>
      <c r="BH98" s="224">
        <f>IF(N98="sníž. přenesená",J98,0)</f>
        <v>0</v>
      </c>
      <c r="BI98" s="224">
        <f>IF(N98="nulová",J98,0)</f>
        <v>0</v>
      </c>
      <c r="BJ98" s="17" t="s">
        <v>78</v>
      </c>
      <c r="BK98" s="224">
        <f>ROUND(I98*H98,2)</f>
        <v>0</v>
      </c>
      <c r="BL98" s="17" t="s">
        <v>1456</v>
      </c>
      <c r="BM98" s="223" t="s">
        <v>1472</v>
      </c>
    </row>
    <row r="99" spans="1:47" s="2" customFormat="1" ht="12">
      <c r="A99" s="38"/>
      <c r="B99" s="39"/>
      <c r="C99" s="40"/>
      <c r="D99" s="225" t="s">
        <v>151</v>
      </c>
      <c r="E99" s="40"/>
      <c r="F99" s="226" t="s">
        <v>1471</v>
      </c>
      <c r="G99" s="40"/>
      <c r="H99" s="40"/>
      <c r="I99" s="227"/>
      <c r="J99" s="40"/>
      <c r="K99" s="40"/>
      <c r="L99" s="44"/>
      <c r="M99" s="228"/>
      <c r="N99" s="229"/>
      <c r="O99" s="84"/>
      <c r="P99" s="84"/>
      <c r="Q99" s="84"/>
      <c r="R99" s="84"/>
      <c r="S99" s="84"/>
      <c r="T99" s="85"/>
      <c r="U99" s="38"/>
      <c r="V99" s="38"/>
      <c r="W99" s="38"/>
      <c r="X99" s="38"/>
      <c r="Y99" s="38"/>
      <c r="Z99" s="38"/>
      <c r="AA99" s="38"/>
      <c r="AB99" s="38"/>
      <c r="AC99" s="38"/>
      <c r="AD99" s="38"/>
      <c r="AE99" s="38"/>
      <c r="AT99" s="17" t="s">
        <v>151</v>
      </c>
      <c r="AU99" s="17" t="s">
        <v>80</v>
      </c>
    </row>
    <row r="100" spans="1:47" s="2" customFormat="1" ht="12">
      <c r="A100" s="38"/>
      <c r="B100" s="39"/>
      <c r="C100" s="40"/>
      <c r="D100" s="225" t="s">
        <v>252</v>
      </c>
      <c r="E100" s="40"/>
      <c r="F100" s="230" t="s">
        <v>1473</v>
      </c>
      <c r="G100" s="40"/>
      <c r="H100" s="40"/>
      <c r="I100" s="227"/>
      <c r="J100" s="40"/>
      <c r="K100" s="40"/>
      <c r="L100" s="44"/>
      <c r="M100" s="228"/>
      <c r="N100" s="229"/>
      <c r="O100" s="84"/>
      <c r="P100" s="84"/>
      <c r="Q100" s="84"/>
      <c r="R100" s="84"/>
      <c r="S100" s="84"/>
      <c r="T100" s="85"/>
      <c r="U100" s="38"/>
      <c r="V100" s="38"/>
      <c r="W100" s="38"/>
      <c r="X100" s="38"/>
      <c r="Y100" s="38"/>
      <c r="Z100" s="38"/>
      <c r="AA100" s="38"/>
      <c r="AB100" s="38"/>
      <c r="AC100" s="38"/>
      <c r="AD100" s="38"/>
      <c r="AE100" s="38"/>
      <c r="AT100" s="17" t="s">
        <v>252</v>
      </c>
      <c r="AU100" s="17" t="s">
        <v>80</v>
      </c>
    </row>
    <row r="101" spans="1:65" s="2" customFormat="1" ht="14.4" customHeight="1">
      <c r="A101" s="38"/>
      <c r="B101" s="39"/>
      <c r="C101" s="212" t="s">
        <v>189</v>
      </c>
      <c r="D101" s="212" t="s">
        <v>144</v>
      </c>
      <c r="E101" s="213" t="s">
        <v>1474</v>
      </c>
      <c r="F101" s="214" t="s">
        <v>1475</v>
      </c>
      <c r="G101" s="215" t="s">
        <v>1455</v>
      </c>
      <c r="H101" s="216">
        <v>1</v>
      </c>
      <c r="I101" s="217"/>
      <c r="J101" s="218">
        <f>ROUND(I101*H101,2)</f>
        <v>0</v>
      </c>
      <c r="K101" s="214" t="s">
        <v>148</v>
      </c>
      <c r="L101" s="44"/>
      <c r="M101" s="219" t="s">
        <v>19</v>
      </c>
      <c r="N101" s="220" t="s">
        <v>42</v>
      </c>
      <c r="O101" s="84"/>
      <c r="P101" s="221">
        <f>O101*H101</f>
        <v>0</v>
      </c>
      <c r="Q101" s="221">
        <v>0</v>
      </c>
      <c r="R101" s="221">
        <f>Q101*H101</f>
        <v>0</v>
      </c>
      <c r="S101" s="221">
        <v>0</v>
      </c>
      <c r="T101" s="222">
        <f>S101*H101</f>
        <v>0</v>
      </c>
      <c r="U101" s="38"/>
      <c r="V101" s="38"/>
      <c r="W101" s="38"/>
      <c r="X101" s="38"/>
      <c r="Y101" s="38"/>
      <c r="Z101" s="38"/>
      <c r="AA101" s="38"/>
      <c r="AB101" s="38"/>
      <c r="AC101" s="38"/>
      <c r="AD101" s="38"/>
      <c r="AE101" s="38"/>
      <c r="AR101" s="223" t="s">
        <v>1456</v>
      </c>
      <c r="AT101" s="223" t="s">
        <v>144</v>
      </c>
      <c r="AU101" s="223" t="s">
        <v>80</v>
      </c>
      <c r="AY101" s="17" t="s">
        <v>142</v>
      </c>
      <c r="BE101" s="224">
        <f>IF(N101="základní",J101,0)</f>
        <v>0</v>
      </c>
      <c r="BF101" s="224">
        <f>IF(N101="snížená",J101,0)</f>
        <v>0</v>
      </c>
      <c r="BG101" s="224">
        <f>IF(N101="zákl. přenesená",J101,0)</f>
        <v>0</v>
      </c>
      <c r="BH101" s="224">
        <f>IF(N101="sníž. přenesená",J101,0)</f>
        <v>0</v>
      </c>
      <c r="BI101" s="224">
        <f>IF(N101="nulová",J101,0)</f>
        <v>0</v>
      </c>
      <c r="BJ101" s="17" t="s">
        <v>78</v>
      </c>
      <c r="BK101" s="224">
        <f>ROUND(I101*H101,2)</f>
        <v>0</v>
      </c>
      <c r="BL101" s="17" t="s">
        <v>1456</v>
      </c>
      <c r="BM101" s="223" t="s">
        <v>1476</v>
      </c>
    </row>
    <row r="102" spans="1:47" s="2" customFormat="1" ht="12">
      <c r="A102" s="38"/>
      <c r="B102" s="39"/>
      <c r="C102" s="40"/>
      <c r="D102" s="225" t="s">
        <v>151</v>
      </c>
      <c r="E102" s="40"/>
      <c r="F102" s="226" t="s">
        <v>1475</v>
      </c>
      <c r="G102" s="40"/>
      <c r="H102" s="40"/>
      <c r="I102" s="227"/>
      <c r="J102" s="40"/>
      <c r="K102" s="40"/>
      <c r="L102" s="44"/>
      <c r="M102" s="228"/>
      <c r="N102" s="229"/>
      <c r="O102" s="84"/>
      <c r="P102" s="84"/>
      <c r="Q102" s="84"/>
      <c r="R102" s="84"/>
      <c r="S102" s="84"/>
      <c r="T102" s="85"/>
      <c r="U102" s="38"/>
      <c r="V102" s="38"/>
      <c r="W102" s="38"/>
      <c r="X102" s="38"/>
      <c r="Y102" s="38"/>
      <c r="Z102" s="38"/>
      <c r="AA102" s="38"/>
      <c r="AB102" s="38"/>
      <c r="AC102" s="38"/>
      <c r="AD102" s="38"/>
      <c r="AE102" s="38"/>
      <c r="AT102" s="17" t="s">
        <v>151</v>
      </c>
      <c r="AU102" s="17" t="s">
        <v>80</v>
      </c>
    </row>
    <row r="103" spans="1:63" s="12" customFormat="1" ht="22.8" customHeight="1">
      <c r="A103" s="12"/>
      <c r="B103" s="196"/>
      <c r="C103" s="197"/>
      <c r="D103" s="198" t="s">
        <v>70</v>
      </c>
      <c r="E103" s="210" t="s">
        <v>1477</v>
      </c>
      <c r="F103" s="210" t="s">
        <v>1478</v>
      </c>
      <c r="G103" s="197"/>
      <c r="H103" s="197"/>
      <c r="I103" s="200"/>
      <c r="J103" s="211">
        <f>BK103</f>
        <v>0</v>
      </c>
      <c r="K103" s="197"/>
      <c r="L103" s="202"/>
      <c r="M103" s="203"/>
      <c r="N103" s="204"/>
      <c r="O103" s="204"/>
      <c r="P103" s="205">
        <f>SUM(P104:P115)</f>
        <v>0</v>
      </c>
      <c r="Q103" s="204"/>
      <c r="R103" s="205">
        <f>SUM(R104:R115)</f>
        <v>0</v>
      </c>
      <c r="S103" s="204"/>
      <c r="T103" s="206">
        <f>SUM(T104:T115)</f>
        <v>0</v>
      </c>
      <c r="U103" s="12"/>
      <c r="V103" s="12"/>
      <c r="W103" s="12"/>
      <c r="X103" s="12"/>
      <c r="Y103" s="12"/>
      <c r="Z103" s="12"/>
      <c r="AA103" s="12"/>
      <c r="AB103" s="12"/>
      <c r="AC103" s="12"/>
      <c r="AD103" s="12"/>
      <c r="AE103" s="12"/>
      <c r="AR103" s="207" t="s">
        <v>178</v>
      </c>
      <c r="AT103" s="208" t="s">
        <v>70</v>
      </c>
      <c r="AU103" s="208" t="s">
        <v>78</v>
      </c>
      <c r="AY103" s="207" t="s">
        <v>142</v>
      </c>
      <c r="BK103" s="209">
        <f>SUM(BK104:BK115)</f>
        <v>0</v>
      </c>
    </row>
    <row r="104" spans="1:65" s="2" customFormat="1" ht="14.4" customHeight="1">
      <c r="A104" s="38"/>
      <c r="B104" s="39"/>
      <c r="C104" s="212" t="s">
        <v>195</v>
      </c>
      <c r="D104" s="212" t="s">
        <v>144</v>
      </c>
      <c r="E104" s="213" t="s">
        <v>1479</v>
      </c>
      <c r="F104" s="214" t="s">
        <v>1480</v>
      </c>
      <c r="G104" s="215" t="s">
        <v>1455</v>
      </c>
      <c r="H104" s="216">
        <v>1</v>
      </c>
      <c r="I104" s="217"/>
      <c r="J104" s="218">
        <f>ROUND(I104*H104,2)</f>
        <v>0</v>
      </c>
      <c r="K104" s="214" t="s">
        <v>351</v>
      </c>
      <c r="L104" s="44"/>
      <c r="M104" s="219" t="s">
        <v>19</v>
      </c>
      <c r="N104" s="220" t="s">
        <v>42</v>
      </c>
      <c r="O104" s="84"/>
      <c r="P104" s="221">
        <f>O104*H104</f>
        <v>0</v>
      </c>
      <c r="Q104" s="221">
        <v>0</v>
      </c>
      <c r="R104" s="221">
        <f>Q104*H104</f>
        <v>0</v>
      </c>
      <c r="S104" s="221">
        <v>0</v>
      </c>
      <c r="T104" s="222">
        <f>S104*H104</f>
        <v>0</v>
      </c>
      <c r="U104" s="38"/>
      <c r="V104" s="38"/>
      <c r="W104" s="38"/>
      <c r="X104" s="38"/>
      <c r="Y104" s="38"/>
      <c r="Z104" s="38"/>
      <c r="AA104" s="38"/>
      <c r="AB104" s="38"/>
      <c r="AC104" s="38"/>
      <c r="AD104" s="38"/>
      <c r="AE104" s="38"/>
      <c r="AR104" s="223" t="s">
        <v>1456</v>
      </c>
      <c r="AT104" s="223" t="s">
        <v>144</v>
      </c>
      <c r="AU104" s="223" t="s">
        <v>80</v>
      </c>
      <c r="AY104" s="17" t="s">
        <v>142</v>
      </c>
      <c r="BE104" s="224">
        <f>IF(N104="základní",J104,0)</f>
        <v>0</v>
      </c>
      <c r="BF104" s="224">
        <f>IF(N104="snížená",J104,0)</f>
        <v>0</v>
      </c>
      <c r="BG104" s="224">
        <f>IF(N104="zákl. přenesená",J104,0)</f>
        <v>0</v>
      </c>
      <c r="BH104" s="224">
        <f>IF(N104="sníž. přenesená",J104,0)</f>
        <v>0</v>
      </c>
      <c r="BI104" s="224">
        <f>IF(N104="nulová",J104,0)</f>
        <v>0</v>
      </c>
      <c r="BJ104" s="17" t="s">
        <v>78</v>
      </c>
      <c r="BK104" s="224">
        <f>ROUND(I104*H104,2)</f>
        <v>0</v>
      </c>
      <c r="BL104" s="17" t="s">
        <v>1456</v>
      </c>
      <c r="BM104" s="223" t="s">
        <v>1481</v>
      </c>
    </row>
    <row r="105" spans="1:47" s="2" customFormat="1" ht="12">
      <c r="A105" s="38"/>
      <c r="B105" s="39"/>
      <c r="C105" s="40"/>
      <c r="D105" s="225" t="s">
        <v>151</v>
      </c>
      <c r="E105" s="40"/>
      <c r="F105" s="226" t="s">
        <v>1480</v>
      </c>
      <c r="G105" s="40"/>
      <c r="H105" s="40"/>
      <c r="I105" s="227"/>
      <c r="J105" s="40"/>
      <c r="K105" s="40"/>
      <c r="L105" s="44"/>
      <c r="M105" s="228"/>
      <c r="N105" s="229"/>
      <c r="O105" s="84"/>
      <c r="P105" s="84"/>
      <c r="Q105" s="84"/>
      <c r="R105" s="84"/>
      <c r="S105" s="84"/>
      <c r="T105" s="85"/>
      <c r="U105" s="38"/>
      <c r="V105" s="38"/>
      <c r="W105" s="38"/>
      <c r="X105" s="38"/>
      <c r="Y105" s="38"/>
      <c r="Z105" s="38"/>
      <c r="AA105" s="38"/>
      <c r="AB105" s="38"/>
      <c r="AC105" s="38"/>
      <c r="AD105" s="38"/>
      <c r="AE105" s="38"/>
      <c r="AT105" s="17" t="s">
        <v>151</v>
      </c>
      <c r="AU105" s="17" t="s">
        <v>80</v>
      </c>
    </row>
    <row r="106" spans="1:47" s="2" customFormat="1" ht="12">
      <c r="A106" s="38"/>
      <c r="B106" s="39"/>
      <c r="C106" s="40"/>
      <c r="D106" s="225" t="s">
        <v>252</v>
      </c>
      <c r="E106" s="40"/>
      <c r="F106" s="230" t="s">
        <v>1482</v>
      </c>
      <c r="G106" s="40"/>
      <c r="H106" s="40"/>
      <c r="I106" s="227"/>
      <c r="J106" s="40"/>
      <c r="K106" s="40"/>
      <c r="L106" s="44"/>
      <c r="M106" s="228"/>
      <c r="N106" s="229"/>
      <c r="O106" s="84"/>
      <c r="P106" s="84"/>
      <c r="Q106" s="84"/>
      <c r="R106" s="84"/>
      <c r="S106" s="84"/>
      <c r="T106" s="85"/>
      <c r="U106" s="38"/>
      <c r="V106" s="38"/>
      <c r="W106" s="38"/>
      <c r="X106" s="38"/>
      <c r="Y106" s="38"/>
      <c r="Z106" s="38"/>
      <c r="AA106" s="38"/>
      <c r="AB106" s="38"/>
      <c r="AC106" s="38"/>
      <c r="AD106" s="38"/>
      <c r="AE106" s="38"/>
      <c r="AT106" s="17" t="s">
        <v>252</v>
      </c>
      <c r="AU106" s="17" t="s">
        <v>80</v>
      </c>
    </row>
    <row r="107" spans="1:65" s="2" customFormat="1" ht="14.4" customHeight="1">
      <c r="A107" s="38"/>
      <c r="B107" s="39"/>
      <c r="C107" s="212" t="s">
        <v>201</v>
      </c>
      <c r="D107" s="212" t="s">
        <v>144</v>
      </c>
      <c r="E107" s="213" t="s">
        <v>1483</v>
      </c>
      <c r="F107" s="214" t="s">
        <v>1484</v>
      </c>
      <c r="G107" s="215" t="s">
        <v>1455</v>
      </c>
      <c r="H107" s="216">
        <v>1</v>
      </c>
      <c r="I107" s="217"/>
      <c r="J107" s="218">
        <f>ROUND(I107*H107,2)</f>
        <v>0</v>
      </c>
      <c r="K107" s="214" t="s">
        <v>148</v>
      </c>
      <c r="L107" s="44"/>
      <c r="M107" s="219" t="s">
        <v>19</v>
      </c>
      <c r="N107" s="220" t="s">
        <v>42</v>
      </c>
      <c r="O107" s="84"/>
      <c r="P107" s="221">
        <f>O107*H107</f>
        <v>0</v>
      </c>
      <c r="Q107" s="221">
        <v>0</v>
      </c>
      <c r="R107" s="221">
        <f>Q107*H107</f>
        <v>0</v>
      </c>
      <c r="S107" s="221">
        <v>0</v>
      </c>
      <c r="T107" s="222">
        <f>S107*H107</f>
        <v>0</v>
      </c>
      <c r="U107" s="38"/>
      <c r="V107" s="38"/>
      <c r="W107" s="38"/>
      <c r="X107" s="38"/>
      <c r="Y107" s="38"/>
      <c r="Z107" s="38"/>
      <c r="AA107" s="38"/>
      <c r="AB107" s="38"/>
      <c r="AC107" s="38"/>
      <c r="AD107" s="38"/>
      <c r="AE107" s="38"/>
      <c r="AR107" s="223" t="s">
        <v>1456</v>
      </c>
      <c r="AT107" s="223" t="s">
        <v>144</v>
      </c>
      <c r="AU107" s="223" t="s">
        <v>80</v>
      </c>
      <c r="AY107" s="17" t="s">
        <v>142</v>
      </c>
      <c r="BE107" s="224">
        <f>IF(N107="základní",J107,0)</f>
        <v>0</v>
      </c>
      <c r="BF107" s="224">
        <f>IF(N107="snížená",J107,0)</f>
        <v>0</v>
      </c>
      <c r="BG107" s="224">
        <f>IF(N107="zákl. přenesená",J107,0)</f>
        <v>0</v>
      </c>
      <c r="BH107" s="224">
        <f>IF(N107="sníž. přenesená",J107,0)</f>
        <v>0</v>
      </c>
      <c r="BI107" s="224">
        <f>IF(N107="nulová",J107,0)</f>
        <v>0</v>
      </c>
      <c r="BJ107" s="17" t="s">
        <v>78</v>
      </c>
      <c r="BK107" s="224">
        <f>ROUND(I107*H107,2)</f>
        <v>0</v>
      </c>
      <c r="BL107" s="17" t="s">
        <v>1456</v>
      </c>
      <c r="BM107" s="223" t="s">
        <v>1485</v>
      </c>
    </row>
    <row r="108" spans="1:47" s="2" customFormat="1" ht="12">
      <c r="A108" s="38"/>
      <c r="B108" s="39"/>
      <c r="C108" s="40"/>
      <c r="D108" s="225" t="s">
        <v>151</v>
      </c>
      <c r="E108" s="40"/>
      <c r="F108" s="226" t="s">
        <v>1484</v>
      </c>
      <c r="G108" s="40"/>
      <c r="H108" s="40"/>
      <c r="I108" s="227"/>
      <c r="J108" s="40"/>
      <c r="K108" s="40"/>
      <c r="L108" s="44"/>
      <c r="M108" s="228"/>
      <c r="N108" s="229"/>
      <c r="O108" s="84"/>
      <c r="P108" s="84"/>
      <c r="Q108" s="84"/>
      <c r="R108" s="84"/>
      <c r="S108" s="84"/>
      <c r="T108" s="85"/>
      <c r="U108" s="38"/>
      <c r="V108" s="38"/>
      <c r="W108" s="38"/>
      <c r="X108" s="38"/>
      <c r="Y108" s="38"/>
      <c r="Z108" s="38"/>
      <c r="AA108" s="38"/>
      <c r="AB108" s="38"/>
      <c r="AC108" s="38"/>
      <c r="AD108" s="38"/>
      <c r="AE108" s="38"/>
      <c r="AT108" s="17" t="s">
        <v>151</v>
      </c>
      <c r="AU108" s="17" t="s">
        <v>80</v>
      </c>
    </row>
    <row r="109" spans="1:47" s="2" customFormat="1" ht="12">
      <c r="A109" s="38"/>
      <c r="B109" s="39"/>
      <c r="C109" s="40"/>
      <c r="D109" s="225" t="s">
        <v>252</v>
      </c>
      <c r="E109" s="40"/>
      <c r="F109" s="230" t="s">
        <v>1486</v>
      </c>
      <c r="G109" s="40"/>
      <c r="H109" s="40"/>
      <c r="I109" s="227"/>
      <c r="J109" s="40"/>
      <c r="K109" s="40"/>
      <c r="L109" s="44"/>
      <c r="M109" s="228"/>
      <c r="N109" s="229"/>
      <c r="O109" s="84"/>
      <c r="P109" s="84"/>
      <c r="Q109" s="84"/>
      <c r="R109" s="84"/>
      <c r="S109" s="84"/>
      <c r="T109" s="85"/>
      <c r="U109" s="38"/>
      <c r="V109" s="38"/>
      <c r="W109" s="38"/>
      <c r="X109" s="38"/>
      <c r="Y109" s="38"/>
      <c r="Z109" s="38"/>
      <c r="AA109" s="38"/>
      <c r="AB109" s="38"/>
      <c r="AC109" s="38"/>
      <c r="AD109" s="38"/>
      <c r="AE109" s="38"/>
      <c r="AT109" s="17" t="s">
        <v>252</v>
      </c>
      <c r="AU109" s="17" t="s">
        <v>80</v>
      </c>
    </row>
    <row r="110" spans="1:65" s="2" customFormat="1" ht="14.4" customHeight="1">
      <c r="A110" s="38"/>
      <c r="B110" s="39"/>
      <c r="C110" s="212" t="s">
        <v>207</v>
      </c>
      <c r="D110" s="212" t="s">
        <v>144</v>
      </c>
      <c r="E110" s="213" t="s">
        <v>1487</v>
      </c>
      <c r="F110" s="214" t="s">
        <v>1488</v>
      </c>
      <c r="G110" s="215" t="s">
        <v>1455</v>
      </c>
      <c r="H110" s="216">
        <v>1</v>
      </c>
      <c r="I110" s="217"/>
      <c r="J110" s="218">
        <f>ROUND(I110*H110,2)</f>
        <v>0</v>
      </c>
      <c r="K110" s="214" t="s">
        <v>351</v>
      </c>
      <c r="L110" s="44"/>
      <c r="M110" s="219" t="s">
        <v>19</v>
      </c>
      <c r="N110" s="220" t="s">
        <v>42</v>
      </c>
      <c r="O110" s="84"/>
      <c r="P110" s="221">
        <f>O110*H110</f>
        <v>0</v>
      </c>
      <c r="Q110" s="221">
        <v>0</v>
      </c>
      <c r="R110" s="221">
        <f>Q110*H110</f>
        <v>0</v>
      </c>
      <c r="S110" s="221">
        <v>0</v>
      </c>
      <c r="T110" s="222">
        <f>S110*H110</f>
        <v>0</v>
      </c>
      <c r="U110" s="38"/>
      <c r="V110" s="38"/>
      <c r="W110" s="38"/>
      <c r="X110" s="38"/>
      <c r="Y110" s="38"/>
      <c r="Z110" s="38"/>
      <c r="AA110" s="38"/>
      <c r="AB110" s="38"/>
      <c r="AC110" s="38"/>
      <c r="AD110" s="38"/>
      <c r="AE110" s="38"/>
      <c r="AR110" s="223" t="s">
        <v>1456</v>
      </c>
      <c r="AT110" s="223" t="s">
        <v>144</v>
      </c>
      <c r="AU110" s="223" t="s">
        <v>80</v>
      </c>
      <c r="AY110" s="17" t="s">
        <v>142</v>
      </c>
      <c r="BE110" s="224">
        <f>IF(N110="základní",J110,0)</f>
        <v>0</v>
      </c>
      <c r="BF110" s="224">
        <f>IF(N110="snížená",J110,0)</f>
        <v>0</v>
      </c>
      <c r="BG110" s="224">
        <f>IF(N110="zákl. přenesená",J110,0)</f>
        <v>0</v>
      </c>
      <c r="BH110" s="224">
        <f>IF(N110="sníž. přenesená",J110,0)</f>
        <v>0</v>
      </c>
      <c r="BI110" s="224">
        <f>IF(N110="nulová",J110,0)</f>
        <v>0</v>
      </c>
      <c r="BJ110" s="17" t="s">
        <v>78</v>
      </c>
      <c r="BK110" s="224">
        <f>ROUND(I110*H110,2)</f>
        <v>0</v>
      </c>
      <c r="BL110" s="17" t="s">
        <v>1456</v>
      </c>
      <c r="BM110" s="223" t="s">
        <v>1489</v>
      </c>
    </row>
    <row r="111" spans="1:47" s="2" customFormat="1" ht="12">
      <c r="A111" s="38"/>
      <c r="B111" s="39"/>
      <c r="C111" s="40"/>
      <c r="D111" s="225" t="s">
        <v>151</v>
      </c>
      <c r="E111" s="40"/>
      <c r="F111" s="226" t="s">
        <v>1488</v>
      </c>
      <c r="G111" s="40"/>
      <c r="H111" s="40"/>
      <c r="I111" s="227"/>
      <c r="J111" s="40"/>
      <c r="K111" s="40"/>
      <c r="L111" s="44"/>
      <c r="M111" s="228"/>
      <c r="N111" s="229"/>
      <c r="O111" s="84"/>
      <c r="P111" s="84"/>
      <c r="Q111" s="84"/>
      <c r="R111" s="84"/>
      <c r="S111" s="84"/>
      <c r="T111" s="85"/>
      <c r="U111" s="38"/>
      <c r="V111" s="38"/>
      <c r="W111" s="38"/>
      <c r="X111" s="38"/>
      <c r="Y111" s="38"/>
      <c r="Z111" s="38"/>
      <c r="AA111" s="38"/>
      <c r="AB111" s="38"/>
      <c r="AC111" s="38"/>
      <c r="AD111" s="38"/>
      <c r="AE111" s="38"/>
      <c r="AT111" s="17" t="s">
        <v>151</v>
      </c>
      <c r="AU111" s="17" t="s">
        <v>80</v>
      </c>
    </row>
    <row r="112" spans="1:47" s="2" customFormat="1" ht="12">
      <c r="A112" s="38"/>
      <c r="B112" s="39"/>
      <c r="C112" s="40"/>
      <c r="D112" s="225" t="s">
        <v>252</v>
      </c>
      <c r="E112" s="40"/>
      <c r="F112" s="230" t="s">
        <v>1490</v>
      </c>
      <c r="G112" s="40"/>
      <c r="H112" s="40"/>
      <c r="I112" s="227"/>
      <c r="J112" s="40"/>
      <c r="K112" s="40"/>
      <c r="L112" s="44"/>
      <c r="M112" s="228"/>
      <c r="N112" s="229"/>
      <c r="O112" s="84"/>
      <c r="P112" s="84"/>
      <c r="Q112" s="84"/>
      <c r="R112" s="84"/>
      <c r="S112" s="84"/>
      <c r="T112" s="85"/>
      <c r="U112" s="38"/>
      <c r="V112" s="38"/>
      <c r="W112" s="38"/>
      <c r="X112" s="38"/>
      <c r="Y112" s="38"/>
      <c r="Z112" s="38"/>
      <c r="AA112" s="38"/>
      <c r="AB112" s="38"/>
      <c r="AC112" s="38"/>
      <c r="AD112" s="38"/>
      <c r="AE112" s="38"/>
      <c r="AT112" s="17" t="s">
        <v>252</v>
      </c>
      <c r="AU112" s="17" t="s">
        <v>80</v>
      </c>
    </row>
    <row r="113" spans="1:65" s="2" customFormat="1" ht="14.4" customHeight="1">
      <c r="A113" s="38"/>
      <c r="B113" s="39"/>
      <c r="C113" s="212" t="s">
        <v>212</v>
      </c>
      <c r="D113" s="212" t="s">
        <v>144</v>
      </c>
      <c r="E113" s="213" t="s">
        <v>1491</v>
      </c>
      <c r="F113" s="214" t="s">
        <v>1492</v>
      </c>
      <c r="G113" s="215" t="s">
        <v>1455</v>
      </c>
      <c r="H113" s="216">
        <v>1</v>
      </c>
      <c r="I113" s="217"/>
      <c r="J113" s="218">
        <f>ROUND(I113*H113,2)</f>
        <v>0</v>
      </c>
      <c r="K113" s="214" t="s">
        <v>351</v>
      </c>
      <c r="L113" s="44"/>
      <c r="M113" s="219" t="s">
        <v>19</v>
      </c>
      <c r="N113" s="220" t="s">
        <v>42</v>
      </c>
      <c r="O113" s="84"/>
      <c r="P113" s="221">
        <f>O113*H113</f>
        <v>0</v>
      </c>
      <c r="Q113" s="221">
        <v>0</v>
      </c>
      <c r="R113" s="221">
        <f>Q113*H113</f>
        <v>0</v>
      </c>
      <c r="S113" s="221">
        <v>0</v>
      </c>
      <c r="T113" s="222">
        <f>S113*H113</f>
        <v>0</v>
      </c>
      <c r="U113" s="38"/>
      <c r="V113" s="38"/>
      <c r="W113" s="38"/>
      <c r="X113" s="38"/>
      <c r="Y113" s="38"/>
      <c r="Z113" s="38"/>
      <c r="AA113" s="38"/>
      <c r="AB113" s="38"/>
      <c r="AC113" s="38"/>
      <c r="AD113" s="38"/>
      <c r="AE113" s="38"/>
      <c r="AR113" s="223" t="s">
        <v>1456</v>
      </c>
      <c r="AT113" s="223" t="s">
        <v>144</v>
      </c>
      <c r="AU113" s="223" t="s">
        <v>80</v>
      </c>
      <c r="AY113" s="17" t="s">
        <v>142</v>
      </c>
      <c r="BE113" s="224">
        <f>IF(N113="základní",J113,0)</f>
        <v>0</v>
      </c>
      <c r="BF113" s="224">
        <f>IF(N113="snížená",J113,0)</f>
        <v>0</v>
      </c>
      <c r="BG113" s="224">
        <f>IF(N113="zákl. přenesená",J113,0)</f>
        <v>0</v>
      </c>
      <c r="BH113" s="224">
        <f>IF(N113="sníž. přenesená",J113,0)</f>
        <v>0</v>
      </c>
      <c r="BI113" s="224">
        <f>IF(N113="nulová",J113,0)</f>
        <v>0</v>
      </c>
      <c r="BJ113" s="17" t="s">
        <v>78</v>
      </c>
      <c r="BK113" s="224">
        <f>ROUND(I113*H113,2)</f>
        <v>0</v>
      </c>
      <c r="BL113" s="17" t="s">
        <v>1456</v>
      </c>
      <c r="BM113" s="223" t="s">
        <v>1493</v>
      </c>
    </row>
    <row r="114" spans="1:47" s="2" customFormat="1" ht="12">
      <c r="A114" s="38"/>
      <c r="B114" s="39"/>
      <c r="C114" s="40"/>
      <c r="D114" s="225" t="s">
        <v>151</v>
      </c>
      <c r="E114" s="40"/>
      <c r="F114" s="226" t="s">
        <v>1492</v>
      </c>
      <c r="G114" s="40"/>
      <c r="H114" s="40"/>
      <c r="I114" s="227"/>
      <c r="J114" s="40"/>
      <c r="K114" s="40"/>
      <c r="L114" s="44"/>
      <c r="M114" s="228"/>
      <c r="N114" s="229"/>
      <c r="O114" s="84"/>
      <c r="P114" s="84"/>
      <c r="Q114" s="84"/>
      <c r="R114" s="84"/>
      <c r="S114" s="84"/>
      <c r="T114" s="85"/>
      <c r="U114" s="38"/>
      <c r="V114" s="38"/>
      <c r="W114" s="38"/>
      <c r="X114" s="38"/>
      <c r="Y114" s="38"/>
      <c r="Z114" s="38"/>
      <c r="AA114" s="38"/>
      <c r="AB114" s="38"/>
      <c r="AC114" s="38"/>
      <c r="AD114" s="38"/>
      <c r="AE114" s="38"/>
      <c r="AT114" s="17" t="s">
        <v>151</v>
      </c>
      <c r="AU114" s="17" t="s">
        <v>80</v>
      </c>
    </row>
    <row r="115" spans="1:47" s="2" customFormat="1" ht="12">
      <c r="A115" s="38"/>
      <c r="B115" s="39"/>
      <c r="C115" s="40"/>
      <c r="D115" s="225" t="s">
        <v>252</v>
      </c>
      <c r="E115" s="40"/>
      <c r="F115" s="230" t="s">
        <v>1494</v>
      </c>
      <c r="G115" s="40"/>
      <c r="H115" s="40"/>
      <c r="I115" s="227"/>
      <c r="J115" s="40"/>
      <c r="K115" s="40"/>
      <c r="L115" s="44"/>
      <c r="M115" s="228"/>
      <c r="N115" s="229"/>
      <c r="O115" s="84"/>
      <c r="P115" s="84"/>
      <c r="Q115" s="84"/>
      <c r="R115" s="84"/>
      <c r="S115" s="84"/>
      <c r="T115" s="85"/>
      <c r="U115" s="38"/>
      <c r="V115" s="38"/>
      <c r="W115" s="38"/>
      <c r="X115" s="38"/>
      <c r="Y115" s="38"/>
      <c r="Z115" s="38"/>
      <c r="AA115" s="38"/>
      <c r="AB115" s="38"/>
      <c r="AC115" s="38"/>
      <c r="AD115" s="38"/>
      <c r="AE115" s="38"/>
      <c r="AT115" s="17" t="s">
        <v>252</v>
      </c>
      <c r="AU115" s="17" t="s">
        <v>80</v>
      </c>
    </row>
    <row r="116" spans="1:63" s="12" customFormat="1" ht="22.8" customHeight="1">
      <c r="A116" s="12"/>
      <c r="B116" s="196"/>
      <c r="C116" s="197"/>
      <c r="D116" s="198" t="s">
        <v>70</v>
      </c>
      <c r="E116" s="210" t="s">
        <v>1495</v>
      </c>
      <c r="F116" s="210" t="s">
        <v>1496</v>
      </c>
      <c r="G116" s="197"/>
      <c r="H116" s="197"/>
      <c r="I116" s="200"/>
      <c r="J116" s="211">
        <f>BK116</f>
        <v>0</v>
      </c>
      <c r="K116" s="197"/>
      <c r="L116" s="202"/>
      <c r="M116" s="203"/>
      <c r="N116" s="204"/>
      <c r="O116" s="204"/>
      <c r="P116" s="205">
        <f>SUM(P117:P119)</f>
        <v>0</v>
      </c>
      <c r="Q116" s="204"/>
      <c r="R116" s="205">
        <f>SUM(R117:R119)</f>
        <v>0</v>
      </c>
      <c r="S116" s="204"/>
      <c r="T116" s="206">
        <f>SUM(T117:T119)</f>
        <v>0</v>
      </c>
      <c r="U116" s="12"/>
      <c r="V116" s="12"/>
      <c r="W116" s="12"/>
      <c r="X116" s="12"/>
      <c r="Y116" s="12"/>
      <c r="Z116" s="12"/>
      <c r="AA116" s="12"/>
      <c r="AB116" s="12"/>
      <c r="AC116" s="12"/>
      <c r="AD116" s="12"/>
      <c r="AE116" s="12"/>
      <c r="AR116" s="207" t="s">
        <v>178</v>
      </c>
      <c r="AT116" s="208" t="s">
        <v>70</v>
      </c>
      <c r="AU116" s="208" t="s">
        <v>78</v>
      </c>
      <c r="AY116" s="207" t="s">
        <v>142</v>
      </c>
      <c r="BK116" s="209">
        <f>SUM(BK117:BK119)</f>
        <v>0</v>
      </c>
    </row>
    <row r="117" spans="1:65" s="2" customFormat="1" ht="14.4" customHeight="1">
      <c r="A117" s="38"/>
      <c r="B117" s="39"/>
      <c r="C117" s="212" t="s">
        <v>217</v>
      </c>
      <c r="D117" s="212" t="s">
        <v>144</v>
      </c>
      <c r="E117" s="213" t="s">
        <v>1497</v>
      </c>
      <c r="F117" s="214" t="s">
        <v>1498</v>
      </c>
      <c r="G117" s="215" t="s">
        <v>1455</v>
      </c>
      <c r="H117" s="216">
        <v>1</v>
      </c>
      <c r="I117" s="217"/>
      <c r="J117" s="218">
        <f>ROUND(I117*H117,2)</f>
        <v>0</v>
      </c>
      <c r="K117" s="214" t="s">
        <v>148</v>
      </c>
      <c r="L117" s="44"/>
      <c r="M117" s="219" t="s">
        <v>19</v>
      </c>
      <c r="N117" s="220" t="s">
        <v>42</v>
      </c>
      <c r="O117" s="84"/>
      <c r="P117" s="221">
        <f>O117*H117</f>
        <v>0</v>
      </c>
      <c r="Q117" s="221">
        <v>0</v>
      </c>
      <c r="R117" s="221">
        <f>Q117*H117</f>
        <v>0</v>
      </c>
      <c r="S117" s="221">
        <v>0</v>
      </c>
      <c r="T117" s="222">
        <f>S117*H117</f>
        <v>0</v>
      </c>
      <c r="U117" s="38"/>
      <c r="V117" s="38"/>
      <c r="W117" s="38"/>
      <c r="X117" s="38"/>
      <c r="Y117" s="38"/>
      <c r="Z117" s="38"/>
      <c r="AA117" s="38"/>
      <c r="AB117" s="38"/>
      <c r="AC117" s="38"/>
      <c r="AD117" s="38"/>
      <c r="AE117" s="38"/>
      <c r="AR117" s="223" t="s">
        <v>1456</v>
      </c>
      <c r="AT117" s="223" t="s">
        <v>144</v>
      </c>
      <c r="AU117" s="223" t="s">
        <v>80</v>
      </c>
      <c r="AY117" s="17" t="s">
        <v>142</v>
      </c>
      <c r="BE117" s="224">
        <f>IF(N117="základní",J117,0)</f>
        <v>0</v>
      </c>
      <c r="BF117" s="224">
        <f>IF(N117="snížená",J117,0)</f>
        <v>0</v>
      </c>
      <c r="BG117" s="224">
        <f>IF(N117="zákl. přenesená",J117,0)</f>
        <v>0</v>
      </c>
      <c r="BH117" s="224">
        <f>IF(N117="sníž. přenesená",J117,0)</f>
        <v>0</v>
      </c>
      <c r="BI117" s="224">
        <f>IF(N117="nulová",J117,0)</f>
        <v>0</v>
      </c>
      <c r="BJ117" s="17" t="s">
        <v>78</v>
      </c>
      <c r="BK117" s="224">
        <f>ROUND(I117*H117,2)</f>
        <v>0</v>
      </c>
      <c r="BL117" s="17" t="s">
        <v>1456</v>
      </c>
      <c r="BM117" s="223" t="s">
        <v>1499</v>
      </c>
    </row>
    <row r="118" spans="1:47" s="2" customFormat="1" ht="12">
      <c r="A118" s="38"/>
      <c r="B118" s="39"/>
      <c r="C118" s="40"/>
      <c r="D118" s="225" t="s">
        <v>151</v>
      </c>
      <c r="E118" s="40"/>
      <c r="F118" s="226" t="s">
        <v>1498</v>
      </c>
      <c r="G118" s="40"/>
      <c r="H118" s="40"/>
      <c r="I118" s="227"/>
      <c r="J118" s="40"/>
      <c r="K118" s="40"/>
      <c r="L118" s="44"/>
      <c r="M118" s="228"/>
      <c r="N118" s="229"/>
      <c r="O118" s="84"/>
      <c r="P118" s="84"/>
      <c r="Q118" s="84"/>
      <c r="R118" s="84"/>
      <c r="S118" s="84"/>
      <c r="T118" s="85"/>
      <c r="U118" s="38"/>
      <c r="V118" s="38"/>
      <c r="W118" s="38"/>
      <c r="X118" s="38"/>
      <c r="Y118" s="38"/>
      <c r="Z118" s="38"/>
      <c r="AA118" s="38"/>
      <c r="AB118" s="38"/>
      <c r="AC118" s="38"/>
      <c r="AD118" s="38"/>
      <c r="AE118" s="38"/>
      <c r="AT118" s="17" t="s">
        <v>151</v>
      </c>
      <c r="AU118" s="17" t="s">
        <v>80</v>
      </c>
    </row>
    <row r="119" spans="1:47" s="2" customFormat="1" ht="12">
      <c r="A119" s="38"/>
      <c r="B119" s="39"/>
      <c r="C119" s="40"/>
      <c r="D119" s="225" t="s">
        <v>252</v>
      </c>
      <c r="E119" s="40"/>
      <c r="F119" s="230" t="s">
        <v>1500</v>
      </c>
      <c r="G119" s="40"/>
      <c r="H119" s="40"/>
      <c r="I119" s="227"/>
      <c r="J119" s="40"/>
      <c r="K119" s="40"/>
      <c r="L119" s="44"/>
      <c r="M119" s="228"/>
      <c r="N119" s="229"/>
      <c r="O119" s="84"/>
      <c r="P119" s="84"/>
      <c r="Q119" s="84"/>
      <c r="R119" s="84"/>
      <c r="S119" s="84"/>
      <c r="T119" s="85"/>
      <c r="U119" s="38"/>
      <c r="V119" s="38"/>
      <c r="W119" s="38"/>
      <c r="X119" s="38"/>
      <c r="Y119" s="38"/>
      <c r="Z119" s="38"/>
      <c r="AA119" s="38"/>
      <c r="AB119" s="38"/>
      <c r="AC119" s="38"/>
      <c r="AD119" s="38"/>
      <c r="AE119" s="38"/>
      <c r="AT119" s="17" t="s">
        <v>252</v>
      </c>
      <c r="AU119" s="17" t="s">
        <v>80</v>
      </c>
    </row>
    <row r="120" spans="1:63" s="12" customFormat="1" ht="22.8" customHeight="1">
      <c r="A120" s="12"/>
      <c r="B120" s="196"/>
      <c r="C120" s="197"/>
      <c r="D120" s="198" t="s">
        <v>70</v>
      </c>
      <c r="E120" s="210" t="s">
        <v>1501</v>
      </c>
      <c r="F120" s="210" t="s">
        <v>1502</v>
      </c>
      <c r="G120" s="197"/>
      <c r="H120" s="197"/>
      <c r="I120" s="200"/>
      <c r="J120" s="211">
        <f>BK120</f>
        <v>0</v>
      </c>
      <c r="K120" s="197"/>
      <c r="L120" s="202"/>
      <c r="M120" s="203"/>
      <c r="N120" s="204"/>
      <c r="O120" s="204"/>
      <c r="P120" s="205">
        <f>SUM(P121:P122)</f>
        <v>0</v>
      </c>
      <c r="Q120" s="204"/>
      <c r="R120" s="205">
        <f>SUM(R121:R122)</f>
        <v>0</v>
      </c>
      <c r="S120" s="204"/>
      <c r="T120" s="206">
        <f>SUM(T121:T122)</f>
        <v>0</v>
      </c>
      <c r="U120" s="12"/>
      <c r="V120" s="12"/>
      <c r="W120" s="12"/>
      <c r="X120" s="12"/>
      <c r="Y120" s="12"/>
      <c r="Z120" s="12"/>
      <c r="AA120" s="12"/>
      <c r="AB120" s="12"/>
      <c r="AC120" s="12"/>
      <c r="AD120" s="12"/>
      <c r="AE120" s="12"/>
      <c r="AR120" s="207" t="s">
        <v>178</v>
      </c>
      <c r="AT120" s="208" t="s">
        <v>70</v>
      </c>
      <c r="AU120" s="208" t="s">
        <v>78</v>
      </c>
      <c r="AY120" s="207" t="s">
        <v>142</v>
      </c>
      <c r="BK120" s="209">
        <f>SUM(BK121:BK122)</f>
        <v>0</v>
      </c>
    </row>
    <row r="121" spans="1:65" s="2" customFormat="1" ht="14.4" customHeight="1">
      <c r="A121" s="38"/>
      <c r="B121" s="39"/>
      <c r="C121" s="212" t="s">
        <v>223</v>
      </c>
      <c r="D121" s="212" t="s">
        <v>144</v>
      </c>
      <c r="E121" s="213" t="s">
        <v>1503</v>
      </c>
      <c r="F121" s="214" t="s">
        <v>1502</v>
      </c>
      <c r="G121" s="215" t="s">
        <v>1455</v>
      </c>
      <c r="H121" s="216">
        <v>1</v>
      </c>
      <c r="I121" s="217"/>
      <c r="J121" s="218">
        <f>ROUND(I121*H121,2)</f>
        <v>0</v>
      </c>
      <c r="K121" s="214" t="s">
        <v>148</v>
      </c>
      <c r="L121" s="44"/>
      <c r="M121" s="219" t="s">
        <v>19</v>
      </c>
      <c r="N121" s="220" t="s">
        <v>42</v>
      </c>
      <c r="O121" s="84"/>
      <c r="P121" s="221">
        <f>O121*H121</f>
        <v>0</v>
      </c>
      <c r="Q121" s="221">
        <v>0</v>
      </c>
      <c r="R121" s="221">
        <f>Q121*H121</f>
        <v>0</v>
      </c>
      <c r="S121" s="221">
        <v>0</v>
      </c>
      <c r="T121" s="222">
        <f>S121*H121</f>
        <v>0</v>
      </c>
      <c r="U121" s="38"/>
      <c r="V121" s="38"/>
      <c r="W121" s="38"/>
      <c r="X121" s="38"/>
      <c r="Y121" s="38"/>
      <c r="Z121" s="38"/>
      <c r="AA121" s="38"/>
      <c r="AB121" s="38"/>
      <c r="AC121" s="38"/>
      <c r="AD121" s="38"/>
      <c r="AE121" s="38"/>
      <c r="AR121" s="223" t="s">
        <v>1456</v>
      </c>
      <c r="AT121" s="223" t="s">
        <v>144</v>
      </c>
      <c r="AU121" s="223" t="s">
        <v>80</v>
      </c>
      <c r="AY121" s="17" t="s">
        <v>142</v>
      </c>
      <c r="BE121" s="224">
        <f>IF(N121="základní",J121,0)</f>
        <v>0</v>
      </c>
      <c r="BF121" s="224">
        <f>IF(N121="snížená",J121,0)</f>
        <v>0</v>
      </c>
      <c r="BG121" s="224">
        <f>IF(N121="zákl. přenesená",J121,0)</f>
        <v>0</v>
      </c>
      <c r="BH121" s="224">
        <f>IF(N121="sníž. přenesená",J121,0)</f>
        <v>0</v>
      </c>
      <c r="BI121" s="224">
        <f>IF(N121="nulová",J121,0)</f>
        <v>0</v>
      </c>
      <c r="BJ121" s="17" t="s">
        <v>78</v>
      </c>
      <c r="BK121" s="224">
        <f>ROUND(I121*H121,2)</f>
        <v>0</v>
      </c>
      <c r="BL121" s="17" t="s">
        <v>1456</v>
      </c>
      <c r="BM121" s="223" t="s">
        <v>1504</v>
      </c>
    </row>
    <row r="122" spans="1:47" s="2" customFormat="1" ht="12">
      <c r="A122" s="38"/>
      <c r="B122" s="39"/>
      <c r="C122" s="40"/>
      <c r="D122" s="225" t="s">
        <v>151</v>
      </c>
      <c r="E122" s="40"/>
      <c r="F122" s="226" t="s">
        <v>1502</v>
      </c>
      <c r="G122" s="40"/>
      <c r="H122" s="40"/>
      <c r="I122" s="227"/>
      <c r="J122" s="40"/>
      <c r="K122" s="40"/>
      <c r="L122" s="44"/>
      <c r="M122" s="263"/>
      <c r="N122" s="264"/>
      <c r="O122" s="265"/>
      <c r="P122" s="265"/>
      <c r="Q122" s="265"/>
      <c r="R122" s="265"/>
      <c r="S122" s="265"/>
      <c r="T122" s="266"/>
      <c r="U122" s="38"/>
      <c r="V122" s="38"/>
      <c r="W122" s="38"/>
      <c r="X122" s="38"/>
      <c r="Y122" s="38"/>
      <c r="Z122" s="38"/>
      <c r="AA122" s="38"/>
      <c r="AB122" s="38"/>
      <c r="AC122" s="38"/>
      <c r="AD122" s="38"/>
      <c r="AE122" s="38"/>
      <c r="AT122" s="17" t="s">
        <v>151</v>
      </c>
      <c r="AU122" s="17" t="s">
        <v>80</v>
      </c>
    </row>
    <row r="123" spans="1:31" s="2" customFormat="1" ht="6.95" customHeight="1">
      <c r="A123" s="38"/>
      <c r="B123" s="59"/>
      <c r="C123" s="60"/>
      <c r="D123" s="60"/>
      <c r="E123" s="60"/>
      <c r="F123" s="60"/>
      <c r="G123" s="60"/>
      <c r="H123" s="60"/>
      <c r="I123" s="60"/>
      <c r="J123" s="60"/>
      <c r="K123" s="60"/>
      <c r="L123" s="44"/>
      <c r="M123" s="38"/>
      <c r="O123" s="38"/>
      <c r="P123" s="38"/>
      <c r="Q123" s="38"/>
      <c r="R123" s="38"/>
      <c r="S123" s="38"/>
      <c r="T123" s="38"/>
      <c r="U123" s="38"/>
      <c r="V123" s="38"/>
      <c r="W123" s="38"/>
      <c r="X123" s="38"/>
      <c r="Y123" s="38"/>
      <c r="Z123" s="38"/>
      <c r="AA123" s="38"/>
      <c r="AB123" s="38"/>
      <c r="AC123" s="38"/>
      <c r="AD123" s="38"/>
      <c r="AE123" s="38"/>
    </row>
  </sheetData>
  <sheetProtection password="CC35" sheet="1" objects="1" scenarios="1" formatColumns="0" formatRows="0" autoFilter="0"/>
  <autoFilter ref="C83:K122"/>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3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106</v>
      </c>
    </row>
    <row r="3" spans="2:46" s="1" customFormat="1" ht="6.95" customHeight="1">
      <c r="B3" s="138"/>
      <c r="C3" s="139"/>
      <c r="D3" s="139"/>
      <c r="E3" s="139"/>
      <c r="F3" s="139"/>
      <c r="G3" s="139"/>
      <c r="H3" s="139"/>
      <c r="I3" s="139"/>
      <c r="J3" s="139"/>
      <c r="K3" s="139"/>
      <c r="L3" s="20"/>
      <c r="AT3" s="17" t="s">
        <v>80</v>
      </c>
    </row>
    <row r="4" spans="2:46" s="1" customFormat="1" ht="24.95" customHeight="1">
      <c r="B4" s="20"/>
      <c r="D4" s="140" t="s">
        <v>107</v>
      </c>
      <c r="L4" s="20"/>
      <c r="M4" s="141" t="s">
        <v>10</v>
      </c>
      <c r="AT4" s="17" t="s">
        <v>4</v>
      </c>
    </row>
    <row r="5" spans="2:12" s="1" customFormat="1" ht="6.95" customHeight="1">
      <c r="B5" s="20"/>
      <c r="L5" s="20"/>
    </row>
    <row r="6" spans="2:12" s="1" customFormat="1" ht="12" customHeight="1">
      <c r="B6" s="20"/>
      <c r="D6" s="142" t="s">
        <v>16</v>
      </c>
      <c r="L6" s="20"/>
    </row>
    <row r="7" spans="2:12" s="1" customFormat="1" ht="16.5" customHeight="1">
      <c r="B7" s="20"/>
      <c r="E7" s="143" t="str">
        <f>'Rekapitulace stavby'!K6</f>
        <v>Soubor staveb společných zařízení v k. ú. Třebom</v>
      </c>
      <c r="F7" s="142"/>
      <c r="G7" s="142"/>
      <c r="H7" s="142"/>
      <c r="L7" s="20"/>
    </row>
    <row r="8" spans="1:31" s="2" customFormat="1" ht="12" customHeight="1">
      <c r="A8" s="38"/>
      <c r="B8" s="44"/>
      <c r="C8" s="38"/>
      <c r="D8" s="142" t="s">
        <v>108</v>
      </c>
      <c r="E8" s="38"/>
      <c r="F8" s="38"/>
      <c r="G8" s="38"/>
      <c r="H8" s="38"/>
      <c r="I8" s="38"/>
      <c r="J8" s="38"/>
      <c r="K8" s="38"/>
      <c r="L8" s="144"/>
      <c r="S8" s="38"/>
      <c r="T8" s="38"/>
      <c r="U8" s="38"/>
      <c r="V8" s="38"/>
      <c r="W8" s="38"/>
      <c r="X8" s="38"/>
      <c r="Y8" s="38"/>
      <c r="Z8" s="38"/>
      <c r="AA8" s="38"/>
      <c r="AB8" s="38"/>
      <c r="AC8" s="38"/>
      <c r="AD8" s="38"/>
      <c r="AE8" s="38"/>
    </row>
    <row r="9" spans="1:31" s="2" customFormat="1" ht="16.5" customHeight="1">
      <c r="A9" s="38"/>
      <c r="B9" s="44"/>
      <c r="C9" s="38"/>
      <c r="D9" s="38"/>
      <c r="E9" s="145" t="s">
        <v>1505</v>
      </c>
      <c r="F9" s="38"/>
      <c r="G9" s="38"/>
      <c r="H9" s="38"/>
      <c r="I9" s="38"/>
      <c r="J9" s="38"/>
      <c r="K9" s="38"/>
      <c r="L9" s="144"/>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144"/>
      <c r="S10" s="38"/>
      <c r="T10" s="38"/>
      <c r="U10" s="38"/>
      <c r="V10" s="38"/>
      <c r="W10" s="38"/>
      <c r="X10" s="38"/>
      <c r="Y10" s="38"/>
      <c r="Z10" s="38"/>
      <c r="AA10" s="38"/>
      <c r="AB10" s="38"/>
      <c r="AC10" s="38"/>
      <c r="AD10" s="38"/>
      <c r="AE10" s="38"/>
    </row>
    <row r="11" spans="1:31" s="2" customFormat="1" ht="12" customHeight="1">
      <c r="A11" s="38"/>
      <c r="B11" s="44"/>
      <c r="C11" s="38"/>
      <c r="D11" s="142" t="s">
        <v>18</v>
      </c>
      <c r="E11" s="38"/>
      <c r="F11" s="133" t="s">
        <v>19</v>
      </c>
      <c r="G11" s="38"/>
      <c r="H11" s="38"/>
      <c r="I11" s="142" t="s">
        <v>20</v>
      </c>
      <c r="J11" s="133" t="s">
        <v>19</v>
      </c>
      <c r="K11" s="38"/>
      <c r="L11" s="144"/>
      <c r="S11" s="38"/>
      <c r="T11" s="38"/>
      <c r="U11" s="38"/>
      <c r="V11" s="38"/>
      <c r="W11" s="38"/>
      <c r="X11" s="38"/>
      <c r="Y11" s="38"/>
      <c r="Z11" s="38"/>
      <c r="AA11" s="38"/>
      <c r="AB11" s="38"/>
      <c r="AC11" s="38"/>
      <c r="AD11" s="38"/>
      <c r="AE11" s="38"/>
    </row>
    <row r="12" spans="1:31" s="2" customFormat="1" ht="12" customHeight="1">
      <c r="A12" s="38"/>
      <c r="B12" s="44"/>
      <c r="C12" s="38"/>
      <c r="D12" s="142" t="s">
        <v>21</v>
      </c>
      <c r="E12" s="38"/>
      <c r="F12" s="133" t="s">
        <v>22</v>
      </c>
      <c r="G12" s="38"/>
      <c r="H12" s="38"/>
      <c r="I12" s="142" t="s">
        <v>23</v>
      </c>
      <c r="J12" s="146" t="str">
        <f>'Rekapitulace stavby'!AN8</f>
        <v>15. 10. 2020</v>
      </c>
      <c r="K12" s="38"/>
      <c r="L12" s="144"/>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144"/>
      <c r="S13" s="38"/>
      <c r="T13" s="38"/>
      <c r="U13" s="38"/>
      <c r="V13" s="38"/>
      <c r="W13" s="38"/>
      <c r="X13" s="38"/>
      <c r="Y13" s="38"/>
      <c r="Z13" s="38"/>
      <c r="AA13" s="38"/>
      <c r="AB13" s="38"/>
      <c r="AC13" s="38"/>
      <c r="AD13" s="38"/>
      <c r="AE13" s="38"/>
    </row>
    <row r="14" spans="1:31" s="2" customFormat="1" ht="12" customHeight="1">
      <c r="A14" s="38"/>
      <c r="B14" s="44"/>
      <c r="C14" s="38"/>
      <c r="D14" s="142" t="s">
        <v>25</v>
      </c>
      <c r="E14" s="38"/>
      <c r="F14" s="38"/>
      <c r="G14" s="38"/>
      <c r="H14" s="38"/>
      <c r="I14" s="142" t="s">
        <v>26</v>
      </c>
      <c r="J14" s="133" t="s">
        <v>19</v>
      </c>
      <c r="K14" s="38"/>
      <c r="L14" s="144"/>
      <c r="S14" s="38"/>
      <c r="T14" s="38"/>
      <c r="U14" s="38"/>
      <c r="V14" s="38"/>
      <c r="W14" s="38"/>
      <c r="X14" s="38"/>
      <c r="Y14" s="38"/>
      <c r="Z14" s="38"/>
      <c r="AA14" s="38"/>
      <c r="AB14" s="38"/>
      <c r="AC14" s="38"/>
      <c r="AD14" s="38"/>
      <c r="AE14" s="38"/>
    </row>
    <row r="15" spans="1:31" s="2" customFormat="1" ht="18" customHeight="1">
      <c r="A15" s="38"/>
      <c r="B15" s="44"/>
      <c r="C15" s="38"/>
      <c r="D15" s="38"/>
      <c r="E15" s="133" t="s">
        <v>27</v>
      </c>
      <c r="F15" s="38"/>
      <c r="G15" s="38"/>
      <c r="H15" s="38"/>
      <c r="I15" s="142" t="s">
        <v>28</v>
      </c>
      <c r="J15" s="133" t="s">
        <v>19</v>
      </c>
      <c r="K15" s="38"/>
      <c r="L15" s="144"/>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144"/>
      <c r="S16" s="38"/>
      <c r="T16" s="38"/>
      <c r="U16" s="38"/>
      <c r="V16" s="38"/>
      <c r="W16" s="38"/>
      <c r="X16" s="38"/>
      <c r="Y16" s="38"/>
      <c r="Z16" s="38"/>
      <c r="AA16" s="38"/>
      <c r="AB16" s="38"/>
      <c r="AC16" s="38"/>
      <c r="AD16" s="38"/>
      <c r="AE16" s="38"/>
    </row>
    <row r="17" spans="1:31" s="2" customFormat="1" ht="12" customHeight="1">
      <c r="A17" s="38"/>
      <c r="B17" s="44"/>
      <c r="C17" s="38"/>
      <c r="D17" s="142" t="s">
        <v>29</v>
      </c>
      <c r="E17" s="38"/>
      <c r="F17" s="38"/>
      <c r="G17" s="38"/>
      <c r="H17" s="38"/>
      <c r="I17" s="142" t="s">
        <v>26</v>
      </c>
      <c r="J17" s="33" t="str">
        <f>'Rekapitulace stavby'!AN13</f>
        <v>Vyplň údaj</v>
      </c>
      <c r="K17" s="38"/>
      <c r="L17" s="144"/>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3"/>
      <c r="G18" s="133"/>
      <c r="H18" s="133"/>
      <c r="I18" s="142" t="s">
        <v>28</v>
      </c>
      <c r="J18" s="33" t="str">
        <f>'Rekapitulace stavby'!AN14</f>
        <v>Vyplň údaj</v>
      </c>
      <c r="K18" s="38"/>
      <c r="L18" s="144"/>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144"/>
      <c r="S19" s="38"/>
      <c r="T19" s="38"/>
      <c r="U19" s="38"/>
      <c r="V19" s="38"/>
      <c r="W19" s="38"/>
      <c r="X19" s="38"/>
      <c r="Y19" s="38"/>
      <c r="Z19" s="38"/>
      <c r="AA19" s="38"/>
      <c r="AB19" s="38"/>
      <c r="AC19" s="38"/>
      <c r="AD19" s="38"/>
      <c r="AE19" s="38"/>
    </row>
    <row r="20" spans="1:31" s="2" customFormat="1" ht="12" customHeight="1">
      <c r="A20" s="38"/>
      <c r="B20" s="44"/>
      <c r="C20" s="38"/>
      <c r="D20" s="142" t="s">
        <v>31</v>
      </c>
      <c r="E20" s="38"/>
      <c r="F20" s="38"/>
      <c r="G20" s="38"/>
      <c r="H20" s="38"/>
      <c r="I20" s="142" t="s">
        <v>26</v>
      </c>
      <c r="J20" s="133" t="s">
        <v>19</v>
      </c>
      <c r="K20" s="38"/>
      <c r="L20" s="144"/>
      <c r="S20" s="38"/>
      <c r="T20" s="38"/>
      <c r="U20" s="38"/>
      <c r="V20" s="38"/>
      <c r="W20" s="38"/>
      <c r="X20" s="38"/>
      <c r="Y20" s="38"/>
      <c r="Z20" s="38"/>
      <c r="AA20" s="38"/>
      <c r="AB20" s="38"/>
      <c r="AC20" s="38"/>
      <c r="AD20" s="38"/>
      <c r="AE20" s="38"/>
    </row>
    <row r="21" spans="1:31" s="2" customFormat="1" ht="18" customHeight="1">
      <c r="A21" s="38"/>
      <c r="B21" s="44"/>
      <c r="C21" s="38"/>
      <c r="D21" s="38"/>
      <c r="E21" s="133" t="s">
        <v>32</v>
      </c>
      <c r="F21" s="38"/>
      <c r="G21" s="38"/>
      <c r="H21" s="38"/>
      <c r="I21" s="142" t="s">
        <v>28</v>
      </c>
      <c r="J21" s="133" t="s">
        <v>19</v>
      </c>
      <c r="K21" s="38"/>
      <c r="L21" s="144"/>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144"/>
      <c r="S22" s="38"/>
      <c r="T22" s="38"/>
      <c r="U22" s="38"/>
      <c r="V22" s="38"/>
      <c r="W22" s="38"/>
      <c r="X22" s="38"/>
      <c r="Y22" s="38"/>
      <c r="Z22" s="38"/>
      <c r="AA22" s="38"/>
      <c r="AB22" s="38"/>
      <c r="AC22" s="38"/>
      <c r="AD22" s="38"/>
      <c r="AE22" s="38"/>
    </row>
    <row r="23" spans="1:31" s="2" customFormat="1" ht="12" customHeight="1">
      <c r="A23" s="38"/>
      <c r="B23" s="44"/>
      <c r="C23" s="38"/>
      <c r="D23" s="142" t="s">
        <v>34</v>
      </c>
      <c r="E23" s="38"/>
      <c r="F23" s="38"/>
      <c r="G23" s="38"/>
      <c r="H23" s="38"/>
      <c r="I23" s="142" t="s">
        <v>26</v>
      </c>
      <c r="J23" s="133" t="s">
        <v>19</v>
      </c>
      <c r="K23" s="38"/>
      <c r="L23" s="144"/>
      <c r="S23" s="38"/>
      <c r="T23" s="38"/>
      <c r="U23" s="38"/>
      <c r="V23" s="38"/>
      <c r="W23" s="38"/>
      <c r="X23" s="38"/>
      <c r="Y23" s="38"/>
      <c r="Z23" s="38"/>
      <c r="AA23" s="38"/>
      <c r="AB23" s="38"/>
      <c r="AC23" s="38"/>
      <c r="AD23" s="38"/>
      <c r="AE23" s="38"/>
    </row>
    <row r="24" spans="1:31" s="2" customFormat="1" ht="18" customHeight="1">
      <c r="A24" s="38"/>
      <c r="B24" s="44"/>
      <c r="C24" s="38"/>
      <c r="D24" s="38"/>
      <c r="E24" s="133" t="s">
        <v>32</v>
      </c>
      <c r="F24" s="38"/>
      <c r="G24" s="38"/>
      <c r="H24" s="38"/>
      <c r="I24" s="142" t="s">
        <v>28</v>
      </c>
      <c r="J24" s="133" t="s">
        <v>19</v>
      </c>
      <c r="K24" s="38"/>
      <c r="L24" s="144"/>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144"/>
      <c r="S25" s="38"/>
      <c r="T25" s="38"/>
      <c r="U25" s="38"/>
      <c r="V25" s="38"/>
      <c r="W25" s="38"/>
      <c r="X25" s="38"/>
      <c r="Y25" s="38"/>
      <c r="Z25" s="38"/>
      <c r="AA25" s="38"/>
      <c r="AB25" s="38"/>
      <c r="AC25" s="38"/>
      <c r="AD25" s="38"/>
      <c r="AE25" s="38"/>
    </row>
    <row r="26" spans="1:31" s="2" customFormat="1" ht="12" customHeight="1">
      <c r="A26" s="38"/>
      <c r="B26" s="44"/>
      <c r="C26" s="38"/>
      <c r="D26" s="142" t="s">
        <v>35</v>
      </c>
      <c r="E26" s="38"/>
      <c r="F26" s="38"/>
      <c r="G26" s="38"/>
      <c r="H26" s="38"/>
      <c r="I26" s="38"/>
      <c r="J26" s="38"/>
      <c r="K26" s="38"/>
      <c r="L26" s="144"/>
      <c r="S26" s="38"/>
      <c r="T26" s="38"/>
      <c r="U26" s="38"/>
      <c r="V26" s="38"/>
      <c r="W26" s="38"/>
      <c r="X26" s="38"/>
      <c r="Y26" s="38"/>
      <c r="Z26" s="38"/>
      <c r="AA26" s="38"/>
      <c r="AB26" s="38"/>
      <c r="AC26" s="38"/>
      <c r="AD26" s="38"/>
      <c r="AE26" s="38"/>
    </row>
    <row r="27" spans="1:31" s="8" customFormat="1" ht="16.5" customHeight="1">
      <c r="A27" s="147"/>
      <c r="B27" s="148"/>
      <c r="C27" s="147"/>
      <c r="D27" s="147"/>
      <c r="E27" s="149" t="s">
        <v>19</v>
      </c>
      <c r="F27" s="149"/>
      <c r="G27" s="149"/>
      <c r="H27" s="149"/>
      <c r="I27" s="147"/>
      <c r="J27" s="147"/>
      <c r="K27" s="147"/>
      <c r="L27" s="150"/>
      <c r="S27" s="147"/>
      <c r="T27" s="147"/>
      <c r="U27" s="147"/>
      <c r="V27" s="147"/>
      <c r="W27" s="147"/>
      <c r="X27" s="147"/>
      <c r="Y27" s="147"/>
      <c r="Z27" s="147"/>
      <c r="AA27" s="147"/>
      <c r="AB27" s="147"/>
      <c r="AC27" s="147"/>
      <c r="AD27" s="147"/>
      <c r="AE27" s="147"/>
    </row>
    <row r="28" spans="1:31" s="2" customFormat="1" ht="6.95" customHeight="1">
      <c r="A28" s="38"/>
      <c r="B28" s="44"/>
      <c r="C28" s="38"/>
      <c r="D28" s="38"/>
      <c r="E28" s="38"/>
      <c r="F28" s="38"/>
      <c r="G28" s="38"/>
      <c r="H28" s="38"/>
      <c r="I28" s="38"/>
      <c r="J28" s="38"/>
      <c r="K28" s="38"/>
      <c r="L28" s="144"/>
      <c r="S28" s="38"/>
      <c r="T28" s="38"/>
      <c r="U28" s="38"/>
      <c r="V28" s="38"/>
      <c r="W28" s="38"/>
      <c r="X28" s="38"/>
      <c r="Y28" s="38"/>
      <c r="Z28" s="38"/>
      <c r="AA28" s="38"/>
      <c r="AB28" s="38"/>
      <c r="AC28" s="38"/>
      <c r="AD28" s="38"/>
      <c r="AE28" s="38"/>
    </row>
    <row r="29" spans="1:31" s="2" customFormat="1" ht="6.95" customHeight="1">
      <c r="A29" s="38"/>
      <c r="B29" s="44"/>
      <c r="C29" s="38"/>
      <c r="D29" s="151"/>
      <c r="E29" s="151"/>
      <c r="F29" s="151"/>
      <c r="G29" s="151"/>
      <c r="H29" s="151"/>
      <c r="I29" s="151"/>
      <c r="J29" s="151"/>
      <c r="K29" s="151"/>
      <c r="L29" s="144"/>
      <c r="S29" s="38"/>
      <c r="T29" s="38"/>
      <c r="U29" s="38"/>
      <c r="V29" s="38"/>
      <c r="W29" s="38"/>
      <c r="X29" s="38"/>
      <c r="Y29" s="38"/>
      <c r="Z29" s="38"/>
      <c r="AA29" s="38"/>
      <c r="AB29" s="38"/>
      <c r="AC29" s="38"/>
      <c r="AD29" s="38"/>
      <c r="AE29" s="38"/>
    </row>
    <row r="30" spans="1:31" s="2" customFormat="1" ht="25.4" customHeight="1">
      <c r="A30" s="38"/>
      <c r="B30" s="44"/>
      <c r="C30" s="38"/>
      <c r="D30" s="152" t="s">
        <v>37</v>
      </c>
      <c r="E30" s="38"/>
      <c r="F30" s="38"/>
      <c r="G30" s="38"/>
      <c r="H30" s="38"/>
      <c r="I30" s="38"/>
      <c r="J30" s="153">
        <f>ROUND(J80,2)</f>
        <v>0</v>
      </c>
      <c r="K30" s="38"/>
      <c r="L30" s="144"/>
      <c r="S30" s="38"/>
      <c r="T30" s="38"/>
      <c r="U30" s="38"/>
      <c r="V30" s="38"/>
      <c r="W30" s="38"/>
      <c r="X30" s="38"/>
      <c r="Y30" s="38"/>
      <c r="Z30" s="38"/>
      <c r="AA30" s="38"/>
      <c r="AB30" s="38"/>
      <c r="AC30" s="38"/>
      <c r="AD30" s="38"/>
      <c r="AE30" s="38"/>
    </row>
    <row r="31" spans="1:31" s="2" customFormat="1" ht="6.95" customHeight="1">
      <c r="A31" s="38"/>
      <c r="B31" s="44"/>
      <c r="C31" s="38"/>
      <c r="D31" s="151"/>
      <c r="E31" s="151"/>
      <c r="F31" s="151"/>
      <c r="G31" s="151"/>
      <c r="H31" s="151"/>
      <c r="I31" s="151"/>
      <c r="J31" s="151"/>
      <c r="K31" s="151"/>
      <c r="L31" s="144"/>
      <c r="S31" s="38"/>
      <c r="T31" s="38"/>
      <c r="U31" s="38"/>
      <c r="V31" s="38"/>
      <c r="W31" s="38"/>
      <c r="X31" s="38"/>
      <c r="Y31" s="38"/>
      <c r="Z31" s="38"/>
      <c r="AA31" s="38"/>
      <c r="AB31" s="38"/>
      <c r="AC31" s="38"/>
      <c r="AD31" s="38"/>
      <c r="AE31" s="38"/>
    </row>
    <row r="32" spans="1:31" s="2" customFormat="1" ht="14.4" customHeight="1">
      <c r="A32" s="38"/>
      <c r="B32" s="44"/>
      <c r="C32" s="38"/>
      <c r="D32" s="38"/>
      <c r="E32" s="38"/>
      <c r="F32" s="154" t="s">
        <v>39</v>
      </c>
      <c r="G32" s="38"/>
      <c r="H32" s="38"/>
      <c r="I32" s="154" t="s">
        <v>38</v>
      </c>
      <c r="J32" s="154" t="s">
        <v>40</v>
      </c>
      <c r="K32" s="38"/>
      <c r="L32" s="144"/>
      <c r="S32" s="38"/>
      <c r="T32" s="38"/>
      <c r="U32" s="38"/>
      <c r="V32" s="38"/>
      <c r="W32" s="38"/>
      <c r="X32" s="38"/>
      <c r="Y32" s="38"/>
      <c r="Z32" s="38"/>
      <c r="AA32" s="38"/>
      <c r="AB32" s="38"/>
      <c r="AC32" s="38"/>
      <c r="AD32" s="38"/>
      <c r="AE32" s="38"/>
    </row>
    <row r="33" spans="1:31" s="2" customFormat="1" ht="14.4" customHeight="1">
      <c r="A33" s="38"/>
      <c r="B33" s="44"/>
      <c r="C33" s="38"/>
      <c r="D33" s="155" t="s">
        <v>41</v>
      </c>
      <c r="E33" s="142" t="s">
        <v>42</v>
      </c>
      <c r="F33" s="156">
        <f>ROUND((SUM(BE80:BE130)),2)</f>
        <v>0</v>
      </c>
      <c r="G33" s="38"/>
      <c r="H33" s="38"/>
      <c r="I33" s="157">
        <v>0.21</v>
      </c>
      <c r="J33" s="156">
        <f>ROUND(((SUM(BE80:BE130))*I33),2)</f>
        <v>0</v>
      </c>
      <c r="K33" s="38"/>
      <c r="L33" s="144"/>
      <c r="S33" s="38"/>
      <c r="T33" s="38"/>
      <c r="U33" s="38"/>
      <c r="V33" s="38"/>
      <c r="W33" s="38"/>
      <c r="X33" s="38"/>
      <c r="Y33" s="38"/>
      <c r="Z33" s="38"/>
      <c r="AA33" s="38"/>
      <c r="AB33" s="38"/>
      <c r="AC33" s="38"/>
      <c r="AD33" s="38"/>
      <c r="AE33" s="38"/>
    </row>
    <row r="34" spans="1:31" s="2" customFormat="1" ht="14.4" customHeight="1">
      <c r="A34" s="38"/>
      <c r="B34" s="44"/>
      <c r="C34" s="38"/>
      <c r="D34" s="38"/>
      <c r="E34" s="142" t="s">
        <v>43</v>
      </c>
      <c r="F34" s="156">
        <f>ROUND((SUM(BF80:BF130)),2)</f>
        <v>0</v>
      </c>
      <c r="G34" s="38"/>
      <c r="H34" s="38"/>
      <c r="I34" s="157">
        <v>0.15</v>
      </c>
      <c r="J34" s="156">
        <f>ROUND(((SUM(BF80:BF130))*I34),2)</f>
        <v>0</v>
      </c>
      <c r="K34" s="38"/>
      <c r="L34" s="144"/>
      <c r="S34" s="38"/>
      <c r="T34" s="38"/>
      <c r="U34" s="38"/>
      <c r="V34" s="38"/>
      <c r="W34" s="38"/>
      <c r="X34" s="38"/>
      <c r="Y34" s="38"/>
      <c r="Z34" s="38"/>
      <c r="AA34" s="38"/>
      <c r="AB34" s="38"/>
      <c r="AC34" s="38"/>
      <c r="AD34" s="38"/>
      <c r="AE34" s="38"/>
    </row>
    <row r="35" spans="1:31" s="2" customFormat="1" ht="14.4" customHeight="1" hidden="1">
      <c r="A35" s="38"/>
      <c r="B35" s="44"/>
      <c r="C35" s="38"/>
      <c r="D35" s="38"/>
      <c r="E35" s="142" t="s">
        <v>44</v>
      </c>
      <c r="F35" s="156">
        <f>ROUND((SUM(BG80:BG130)),2)</f>
        <v>0</v>
      </c>
      <c r="G35" s="38"/>
      <c r="H35" s="38"/>
      <c r="I35" s="157">
        <v>0.21</v>
      </c>
      <c r="J35" s="156">
        <f>0</f>
        <v>0</v>
      </c>
      <c r="K35" s="38"/>
      <c r="L35" s="144"/>
      <c r="S35" s="38"/>
      <c r="T35" s="38"/>
      <c r="U35" s="38"/>
      <c r="V35" s="38"/>
      <c r="W35" s="38"/>
      <c r="X35" s="38"/>
      <c r="Y35" s="38"/>
      <c r="Z35" s="38"/>
      <c r="AA35" s="38"/>
      <c r="AB35" s="38"/>
      <c r="AC35" s="38"/>
      <c r="AD35" s="38"/>
      <c r="AE35" s="38"/>
    </row>
    <row r="36" spans="1:31" s="2" customFormat="1" ht="14.4" customHeight="1" hidden="1">
      <c r="A36" s="38"/>
      <c r="B36" s="44"/>
      <c r="C36" s="38"/>
      <c r="D36" s="38"/>
      <c r="E36" s="142" t="s">
        <v>45</v>
      </c>
      <c r="F36" s="156">
        <f>ROUND((SUM(BH80:BH130)),2)</f>
        <v>0</v>
      </c>
      <c r="G36" s="38"/>
      <c r="H36" s="38"/>
      <c r="I36" s="157">
        <v>0.15</v>
      </c>
      <c r="J36" s="156">
        <f>0</f>
        <v>0</v>
      </c>
      <c r="K36" s="38"/>
      <c r="L36" s="144"/>
      <c r="S36" s="38"/>
      <c r="T36" s="38"/>
      <c r="U36" s="38"/>
      <c r="V36" s="38"/>
      <c r="W36" s="38"/>
      <c r="X36" s="38"/>
      <c r="Y36" s="38"/>
      <c r="Z36" s="38"/>
      <c r="AA36" s="38"/>
      <c r="AB36" s="38"/>
      <c r="AC36" s="38"/>
      <c r="AD36" s="38"/>
      <c r="AE36" s="38"/>
    </row>
    <row r="37" spans="1:31" s="2" customFormat="1" ht="14.4" customHeight="1" hidden="1">
      <c r="A37" s="38"/>
      <c r="B37" s="44"/>
      <c r="C37" s="38"/>
      <c r="D37" s="38"/>
      <c r="E37" s="142" t="s">
        <v>46</v>
      </c>
      <c r="F37" s="156">
        <f>ROUND((SUM(BI80:BI130)),2)</f>
        <v>0</v>
      </c>
      <c r="G37" s="38"/>
      <c r="H37" s="38"/>
      <c r="I37" s="157">
        <v>0</v>
      </c>
      <c r="J37" s="156">
        <f>0</f>
        <v>0</v>
      </c>
      <c r="K37" s="38"/>
      <c r="L37" s="144"/>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38"/>
      <c r="J38" s="38"/>
      <c r="K38" s="38"/>
      <c r="L38" s="144"/>
      <c r="S38" s="38"/>
      <c r="T38" s="38"/>
      <c r="U38" s="38"/>
      <c r="V38" s="38"/>
      <c r="W38" s="38"/>
      <c r="X38" s="38"/>
      <c r="Y38" s="38"/>
      <c r="Z38" s="38"/>
      <c r="AA38" s="38"/>
      <c r="AB38" s="38"/>
      <c r="AC38" s="38"/>
      <c r="AD38" s="38"/>
      <c r="AE38" s="38"/>
    </row>
    <row r="39" spans="1:31" s="2" customFormat="1" ht="25.4" customHeight="1">
      <c r="A39" s="38"/>
      <c r="B39" s="44"/>
      <c r="C39" s="158"/>
      <c r="D39" s="159" t="s">
        <v>47</v>
      </c>
      <c r="E39" s="160"/>
      <c r="F39" s="160"/>
      <c r="G39" s="161" t="s">
        <v>48</v>
      </c>
      <c r="H39" s="162" t="s">
        <v>49</v>
      </c>
      <c r="I39" s="160"/>
      <c r="J39" s="163">
        <f>SUM(J30:J37)</f>
        <v>0</v>
      </c>
      <c r="K39" s="164"/>
      <c r="L39" s="144"/>
      <c r="S39" s="38"/>
      <c r="T39" s="38"/>
      <c r="U39" s="38"/>
      <c r="V39" s="38"/>
      <c r="W39" s="38"/>
      <c r="X39" s="38"/>
      <c r="Y39" s="38"/>
      <c r="Z39" s="38"/>
      <c r="AA39" s="38"/>
      <c r="AB39" s="38"/>
      <c r="AC39" s="38"/>
      <c r="AD39" s="38"/>
      <c r="AE39" s="38"/>
    </row>
    <row r="40" spans="1:31" s="2" customFormat="1" ht="14.4" customHeight="1">
      <c r="A40" s="38"/>
      <c r="B40" s="165"/>
      <c r="C40" s="166"/>
      <c r="D40" s="166"/>
      <c r="E40" s="166"/>
      <c r="F40" s="166"/>
      <c r="G40" s="166"/>
      <c r="H40" s="166"/>
      <c r="I40" s="166"/>
      <c r="J40" s="166"/>
      <c r="K40" s="166"/>
      <c r="L40" s="144"/>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8"/>
      <c r="J44" s="168"/>
      <c r="K44" s="168"/>
      <c r="L44" s="144"/>
      <c r="S44" s="38"/>
      <c r="T44" s="38"/>
      <c r="U44" s="38"/>
      <c r="V44" s="38"/>
      <c r="W44" s="38"/>
      <c r="X44" s="38"/>
      <c r="Y44" s="38"/>
      <c r="Z44" s="38"/>
      <c r="AA44" s="38"/>
      <c r="AB44" s="38"/>
      <c r="AC44" s="38"/>
      <c r="AD44" s="38"/>
      <c r="AE44" s="38"/>
    </row>
    <row r="45" spans="1:31" s="2" customFormat="1" ht="24.95" customHeight="1">
      <c r="A45" s="38"/>
      <c r="B45" s="39"/>
      <c r="C45" s="23" t="s">
        <v>114</v>
      </c>
      <c r="D45" s="40"/>
      <c r="E45" s="40"/>
      <c r="F45" s="40"/>
      <c r="G45" s="40"/>
      <c r="H45" s="40"/>
      <c r="I45" s="40"/>
      <c r="J45" s="40"/>
      <c r="K45" s="40"/>
      <c r="L45" s="144"/>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40"/>
      <c r="J46" s="40"/>
      <c r="K46" s="40"/>
      <c r="L46" s="144"/>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40"/>
      <c r="J47" s="40"/>
      <c r="K47" s="40"/>
      <c r="L47" s="144"/>
      <c r="S47" s="38"/>
      <c r="T47" s="38"/>
      <c r="U47" s="38"/>
      <c r="V47" s="38"/>
      <c r="W47" s="38"/>
      <c r="X47" s="38"/>
      <c r="Y47" s="38"/>
      <c r="Z47" s="38"/>
      <c r="AA47" s="38"/>
      <c r="AB47" s="38"/>
      <c r="AC47" s="38"/>
      <c r="AD47" s="38"/>
      <c r="AE47" s="38"/>
    </row>
    <row r="48" spans="1:31" s="2" customFormat="1" ht="16.5" customHeight="1">
      <c r="A48" s="38"/>
      <c r="B48" s="39"/>
      <c r="C48" s="40"/>
      <c r="D48" s="40"/>
      <c r="E48" s="169" t="str">
        <f>E7</f>
        <v>Soubor staveb společných zařízení v k. ú. Třebom</v>
      </c>
      <c r="F48" s="32"/>
      <c r="G48" s="32"/>
      <c r="H48" s="32"/>
      <c r="I48" s="40"/>
      <c r="J48" s="40"/>
      <c r="K48" s="40"/>
      <c r="L48" s="144"/>
      <c r="S48" s="38"/>
      <c r="T48" s="38"/>
      <c r="U48" s="38"/>
      <c r="V48" s="38"/>
      <c r="W48" s="38"/>
      <c r="X48" s="38"/>
      <c r="Y48" s="38"/>
      <c r="Z48" s="38"/>
      <c r="AA48" s="38"/>
      <c r="AB48" s="38"/>
      <c r="AC48" s="38"/>
      <c r="AD48" s="38"/>
      <c r="AE48" s="38"/>
    </row>
    <row r="49" spans="1:31" s="2" customFormat="1" ht="12" customHeight="1">
      <c r="A49" s="38"/>
      <c r="B49" s="39"/>
      <c r="C49" s="32" t="s">
        <v>108</v>
      </c>
      <c r="D49" s="40"/>
      <c r="E49" s="40"/>
      <c r="F49" s="40"/>
      <c r="G49" s="40"/>
      <c r="H49" s="40"/>
      <c r="I49" s="40"/>
      <c r="J49" s="40"/>
      <c r="K49" s="40"/>
      <c r="L49" s="144"/>
      <c r="S49" s="38"/>
      <c r="T49" s="38"/>
      <c r="U49" s="38"/>
      <c r="V49" s="38"/>
      <c r="W49" s="38"/>
      <c r="X49" s="38"/>
      <c r="Y49" s="38"/>
      <c r="Z49" s="38"/>
      <c r="AA49" s="38"/>
      <c r="AB49" s="38"/>
      <c r="AC49" s="38"/>
      <c r="AD49" s="38"/>
      <c r="AE49" s="38"/>
    </row>
    <row r="50" spans="1:31" s="2" customFormat="1" ht="16.5" customHeight="1">
      <c r="A50" s="38"/>
      <c r="B50" s="39"/>
      <c r="C50" s="40"/>
      <c r="D50" s="40"/>
      <c r="E50" s="69" t="str">
        <f>E9</f>
        <v>2917 - 17/4 Následná pěstební péče v 1.roce</v>
      </c>
      <c r="F50" s="40"/>
      <c r="G50" s="40"/>
      <c r="H50" s="40"/>
      <c r="I50" s="40"/>
      <c r="J50" s="40"/>
      <c r="K50" s="40"/>
      <c r="L50" s="144"/>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40"/>
      <c r="J51" s="40"/>
      <c r="K51" s="40"/>
      <c r="L51" s="144"/>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Brno</v>
      </c>
      <c r="G52" s="40"/>
      <c r="H52" s="40"/>
      <c r="I52" s="32" t="s">
        <v>23</v>
      </c>
      <c r="J52" s="72" t="str">
        <f>IF(J12="","",J12)</f>
        <v>15. 10. 2020</v>
      </c>
      <c r="K52" s="40"/>
      <c r="L52" s="144"/>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40"/>
      <c r="J53" s="40"/>
      <c r="K53" s="40"/>
      <c r="L53" s="144"/>
      <c r="S53" s="38"/>
      <c r="T53" s="38"/>
      <c r="U53" s="38"/>
      <c r="V53" s="38"/>
      <c r="W53" s="38"/>
      <c r="X53" s="38"/>
      <c r="Y53" s="38"/>
      <c r="Z53" s="38"/>
      <c r="AA53" s="38"/>
      <c r="AB53" s="38"/>
      <c r="AC53" s="38"/>
      <c r="AD53" s="38"/>
      <c r="AE53" s="38"/>
    </row>
    <row r="54" spans="1:31" s="2" customFormat="1" ht="25.65" customHeight="1">
      <c r="A54" s="38"/>
      <c r="B54" s="39"/>
      <c r="C54" s="32" t="s">
        <v>25</v>
      </c>
      <c r="D54" s="40"/>
      <c r="E54" s="40"/>
      <c r="F54" s="27" t="str">
        <f>E15</f>
        <v>SPÚ ČR</v>
      </c>
      <c r="G54" s="40"/>
      <c r="H54" s="40"/>
      <c r="I54" s="32" t="s">
        <v>31</v>
      </c>
      <c r="J54" s="36" t="str">
        <f>E21</f>
        <v>AGROPROJEKT PSO, s.r.o.</v>
      </c>
      <c r="K54" s="40"/>
      <c r="L54" s="144"/>
      <c r="S54" s="38"/>
      <c r="T54" s="38"/>
      <c r="U54" s="38"/>
      <c r="V54" s="38"/>
      <c r="W54" s="38"/>
      <c r="X54" s="38"/>
      <c r="Y54" s="38"/>
      <c r="Z54" s="38"/>
      <c r="AA54" s="38"/>
      <c r="AB54" s="38"/>
      <c r="AC54" s="38"/>
      <c r="AD54" s="38"/>
      <c r="AE54" s="38"/>
    </row>
    <row r="55" spans="1:31" s="2" customFormat="1" ht="25.65" customHeight="1">
      <c r="A55" s="38"/>
      <c r="B55" s="39"/>
      <c r="C55" s="32" t="s">
        <v>29</v>
      </c>
      <c r="D55" s="40"/>
      <c r="E55" s="40"/>
      <c r="F55" s="27" t="str">
        <f>IF(E18="","",E18)</f>
        <v>Vyplň údaj</v>
      </c>
      <c r="G55" s="40"/>
      <c r="H55" s="40"/>
      <c r="I55" s="32" t="s">
        <v>34</v>
      </c>
      <c r="J55" s="36" t="str">
        <f>E24</f>
        <v>AGROPROJEKT PSO, s.r.o.</v>
      </c>
      <c r="K55" s="40"/>
      <c r="L55" s="144"/>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40"/>
      <c r="J56" s="40"/>
      <c r="K56" s="40"/>
      <c r="L56" s="144"/>
      <c r="S56" s="38"/>
      <c r="T56" s="38"/>
      <c r="U56" s="38"/>
      <c r="V56" s="38"/>
      <c r="W56" s="38"/>
      <c r="X56" s="38"/>
      <c r="Y56" s="38"/>
      <c r="Z56" s="38"/>
      <c r="AA56" s="38"/>
      <c r="AB56" s="38"/>
      <c r="AC56" s="38"/>
      <c r="AD56" s="38"/>
      <c r="AE56" s="38"/>
    </row>
    <row r="57" spans="1:31" s="2" customFormat="1" ht="29.25" customHeight="1">
      <c r="A57" s="38"/>
      <c r="B57" s="39"/>
      <c r="C57" s="170" t="s">
        <v>115</v>
      </c>
      <c r="D57" s="171"/>
      <c r="E57" s="171"/>
      <c r="F57" s="171"/>
      <c r="G57" s="171"/>
      <c r="H57" s="171"/>
      <c r="I57" s="171"/>
      <c r="J57" s="172" t="s">
        <v>116</v>
      </c>
      <c r="K57" s="171"/>
      <c r="L57" s="144"/>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40"/>
      <c r="J58" s="40"/>
      <c r="K58" s="40"/>
      <c r="L58" s="144"/>
      <c r="S58" s="38"/>
      <c r="T58" s="38"/>
      <c r="U58" s="38"/>
      <c r="V58" s="38"/>
      <c r="W58" s="38"/>
      <c r="X58" s="38"/>
      <c r="Y58" s="38"/>
      <c r="Z58" s="38"/>
      <c r="AA58" s="38"/>
      <c r="AB58" s="38"/>
      <c r="AC58" s="38"/>
      <c r="AD58" s="38"/>
      <c r="AE58" s="38"/>
    </row>
    <row r="59" spans="1:47" s="2" customFormat="1" ht="22.8" customHeight="1">
      <c r="A59" s="38"/>
      <c r="B59" s="39"/>
      <c r="C59" s="173" t="s">
        <v>69</v>
      </c>
      <c r="D59" s="40"/>
      <c r="E59" s="40"/>
      <c r="F59" s="40"/>
      <c r="G59" s="40"/>
      <c r="H59" s="40"/>
      <c r="I59" s="40"/>
      <c r="J59" s="102">
        <f>J80</f>
        <v>0</v>
      </c>
      <c r="K59" s="40"/>
      <c r="L59" s="144"/>
      <c r="S59" s="38"/>
      <c r="T59" s="38"/>
      <c r="U59" s="38"/>
      <c r="V59" s="38"/>
      <c r="W59" s="38"/>
      <c r="X59" s="38"/>
      <c r="Y59" s="38"/>
      <c r="Z59" s="38"/>
      <c r="AA59" s="38"/>
      <c r="AB59" s="38"/>
      <c r="AC59" s="38"/>
      <c r="AD59" s="38"/>
      <c r="AE59" s="38"/>
      <c r="AU59" s="17" t="s">
        <v>117</v>
      </c>
    </row>
    <row r="60" spans="1:31" s="9" customFormat="1" ht="24.95" customHeight="1">
      <c r="A60" s="9"/>
      <c r="B60" s="174"/>
      <c r="C60" s="175"/>
      <c r="D60" s="176" t="s">
        <v>882</v>
      </c>
      <c r="E60" s="177"/>
      <c r="F60" s="177"/>
      <c r="G60" s="177"/>
      <c r="H60" s="177"/>
      <c r="I60" s="177"/>
      <c r="J60" s="178">
        <f>J81</f>
        <v>0</v>
      </c>
      <c r="K60" s="175"/>
      <c r="L60" s="179"/>
      <c r="S60" s="9"/>
      <c r="T60" s="9"/>
      <c r="U60" s="9"/>
      <c r="V60" s="9"/>
      <c r="W60" s="9"/>
      <c r="X60" s="9"/>
      <c r="Y60" s="9"/>
      <c r="Z60" s="9"/>
      <c r="AA60" s="9"/>
      <c r="AB60" s="9"/>
      <c r="AC60" s="9"/>
      <c r="AD60" s="9"/>
      <c r="AE60" s="9"/>
    </row>
    <row r="61" spans="1:31" s="2" customFormat="1" ht="21.8" customHeight="1">
      <c r="A61" s="38"/>
      <c r="B61" s="39"/>
      <c r="C61" s="40"/>
      <c r="D61" s="40"/>
      <c r="E61" s="40"/>
      <c r="F61" s="40"/>
      <c r="G61" s="40"/>
      <c r="H61" s="40"/>
      <c r="I61" s="40"/>
      <c r="J61" s="40"/>
      <c r="K61" s="40"/>
      <c r="L61" s="144"/>
      <c r="S61" s="38"/>
      <c r="T61" s="38"/>
      <c r="U61" s="38"/>
      <c r="V61" s="38"/>
      <c r="W61" s="38"/>
      <c r="X61" s="38"/>
      <c r="Y61" s="38"/>
      <c r="Z61" s="38"/>
      <c r="AA61" s="38"/>
      <c r="AB61" s="38"/>
      <c r="AC61" s="38"/>
      <c r="AD61" s="38"/>
      <c r="AE61" s="38"/>
    </row>
    <row r="62" spans="1:31" s="2" customFormat="1" ht="6.95" customHeight="1">
      <c r="A62" s="38"/>
      <c r="B62" s="59"/>
      <c r="C62" s="60"/>
      <c r="D62" s="60"/>
      <c r="E62" s="60"/>
      <c r="F62" s="60"/>
      <c r="G62" s="60"/>
      <c r="H62" s="60"/>
      <c r="I62" s="60"/>
      <c r="J62" s="60"/>
      <c r="K62" s="60"/>
      <c r="L62" s="144"/>
      <c r="S62" s="38"/>
      <c r="T62" s="38"/>
      <c r="U62" s="38"/>
      <c r="V62" s="38"/>
      <c r="W62" s="38"/>
      <c r="X62" s="38"/>
      <c r="Y62" s="38"/>
      <c r="Z62" s="38"/>
      <c r="AA62" s="38"/>
      <c r="AB62" s="38"/>
      <c r="AC62" s="38"/>
      <c r="AD62" s="38"/>
      <c r="AE62" s="38"/>
    </row>
    <row r="66" spans="1:31" s="2" customFormat="1" ht="6.95" customHeight="1">
      <c r="A66" s="38"/>
      <c r="B66" s="61"/>
      <c r="C66" s="62"/>
      <c r="D66" s="62"/>
      <c r="E66" s="62"/>
      <c r="F66" s="62"/>
      <c r="G66" s="62"/>
      <c r="H66" s="62"/>
      <c r="I66" s="62"/>
      <c r="J66" s="62"/>
      <c r="K66" s="62"/>
      <c r="L66" s="144"/>
      <c r="S66" s="38"/>
      <c r="T66" s="38"/>
      <c r="U66" s="38"/>
      <c r="V66" s="38"/>
      <c r="W66" s="38"/>
      <c r="X66" s="38"/>
      <c r="Y66" s="38"/>
      <c r="Z66" s="38"/>
      <c r="AA66" s="38"/>
      <c r="AB66" s="38"/>
      <c r="AC66" s="38"/>
      <c r="AD66" s="38"/>
      <c r="AE66" s="38"/>
    </row>
    <row r="67" spans="1:31" s="2" customFormat="1" ht="24.95" customHeight="1">
      <c r="A67" s="38"/>
      <c r="B67" s="39"/>
      <c r="C67" s="23" t="s">
        <v>127</v>
      </c>
      <c r="D67" s="40"/>
      <c r="E67" s="40"/>
      <c r="F67" s="40"/>
      <c r="G67" s="40"/>
      <c r="H67" s="40"/>
      <c r="I67" s="40"/>
      <c r="J67" s="40"/>
      <c r="K67" s="40"/>
      <c r="L67" s="144"/>
      <c r="S67" s="38"/>
      <c r="T67" s="38"/>
      <c r="U67" s="38"/>
      <c r="V67" s="38"/>
      <c r="W67" s="38"/>
      <c r="X67" s="38"/>
      <c r="Y67" s="38"/>
      <c r="Z67" s="38"/>
      <c r="AA67" s="38"/>
      <c r="AB67" s="38"/>
      <c r="AC67" s="38"/>
      <c r="AD67" s="38"/>
      <c r="AE67" s="38"/>
    </row>
    <row r="68" spans="1:31" s="2" customFormat="1" ht="6.95" customHeight="1">
      <c r="A68" s="38"/>
      <c r="B68" s="39"/>
      <c r="C68" s="40"/>
      <c r="D68" s="40"/>
      <c r="E68" s="40"/>
      <c r="F68" s="40"/>
      <c r="G68" s="40"/>
      <c r="H68" s="40"/>
      <c r="I68" s="40"/>
      <c r="J68" s="40"/>
      <c r="K68" s="40"/>
      <c r="L68" s="144"/>
      <c r="S68" s="38"/>
      <c r="T68" s="38"/>
      <c r="U68" s="38"/>
      <c r="V68" s="38"/>
      <c r="W68" s="38"/>
      <c r="X68" s="38"/>
      <c r="Y68" s="38"/>
      <c r="Z68" s="38"/>
      <c r="AA68" s="38"/>
      <c r="AB68" s="38"/>
      <c r="AC68" s="38"/>
      <c r="AD68" s="38"/>
      <c r="AE68" s="38"/>
    </row>
    <row r="69" spans="1:31" s="2" customFormat="1" ht="12" customHeight="1">
      <c r="A69" s="38"/>
      <c r="B69" s="39"/>
      <c r="C69" s="32" t="s">
        <v>16</v>
      </c>
      <c r="D69" s="40"/>
      <c r="E69" s="40"/>
      <c r="F69" s="40"/>
      <c r="G69" s="40"/>
      <c r="H69" s="40"/>
      <c r="I69" s="40"/>
      <c r="J69" s="40"/>
      <c r="K69" s="40"/>
      <c r="L69" s="144"/>
      <c r="S69" s="38"/>
      <c r="T69" s="38"/>
      <c r="U69" s="38"/>
      <c r="V69" s="38"/>
      <c r="W69" s="38"/>
      <c r="X69" s="38"/>
      <c r="Y69" s="38"/>
      <c r="Z69" s="38"/>
      <c r="AA69" s="38"/>
      <c r="AB69" s="38"/>
      <c r="AC69" s="38"/>
      <c r="AD69" s="38"/>
      <c r="AE69" s="38"/>
    </row>
    <row r="70" spans="1:31" s="2" customFormat="1" ht="16.5" customHeight="1">
      <c r="A70" s="38"/>
      <c r="B70" s="39"/>
      <c r="C70" s="40"/>
      <c r="D70" s="40"/>
      <c r="E70" s="169" t="str">
        <f>E7</f>
        <v>Soubor staveb společných zařízení v k. ú. Třebom</v>
      </c>
      <c r="F70" s="32"/>
      <c r="G70" s="32"/>
      <c r="H70" s="32"/>
      <c r="I70" s="40"/>
      <c r="J70" s="40"/>
      <c r="K70" s="40"/>
      <c r="L70" s="144"/>
      <c r="S70" s="38"/>
      <c r="T70" s="38"/>
      <c r="U70" s="38"/>
      <c r="V70" s="38"/>
      <c r="W70" s="38"/>
      <c r="X70" s="38"/>
      <c r="Y70" s="38"/>
      <c r="Z70" s="38"/>
      <c r="AA70" s="38"/>
      <c r="AB70" s="38"/>
      <c r="AC70" s="38"/>
      <c r="AD70" s="38"/>
      <c r="AE70" s="38"/>
    </row>
    <row r="71" spans="1:31" s="2" customFormat="1" ht="12" customHeight="1">
      <c r="A71" s="38"/>
      <c r="B71" s="39"/>
      <c r="C71" s="32" t="s">
        <v>108</v>
      </c>
      <c r="D71" s="40"/>
      <c r="E71" s="40"/>
      <c r="F71" s="40"/>
      <c r="G71" s="40"/>
      <c r="H71" s="40"/>
      <c r="I71" s="40"/>
      <c r="J71" s="40"/>
      <c r="K71" s="40"/>
      <c r="L71" s="144"/>
      <c r="S71" s="38"/>
      <c r="T71" s="38"/>
      <c r="U71" s="38"/>
      <c r="V71" s="38"/>
      <c r="W71" s="38"/>
      <c r="X71" s="38"/>
      <c r="Y71" s="38"/>
      <c r="Z71" s="38"/>
      <c r="AA71" s="38"/>
      <c r="AB71" s="38"/>
      <c r="AC71" s="38"/>
      <c r="AD71" s="38"/>
      <c r="AE71" s="38"/>
    </row>
    <row r="72" spans="1:31" s="2" customFormat="1" ht="16.5" customHeight="1">
      <c r="A72" s="38"/>
      <c r="B72" s="39"/>
      <c r="C72" s="40"/>
      <c r="D72" s="40"/>
      <c r="E72" s="69" t="str">
        <f>E9</f>
        <v>2917 - 17/4 Následná pěstební péče v 1.roce</v>
      </c>
      <c r="F72" s="40"/>
      <c r="G72" s="40"/>
      <c r="H72" s="40"/>
      <c r="I72" s="40"/>
      <c r="J72" s="40"/>
      <c r="K72" s="40"/>
      <c r="L72" s="144"/>
      <c r="S72" s="38"/>
      <c r="T72" s="38"/>
      <c r="U72" s="38"/>
      <c r="V72" s="38"/>
      <c r="W72" s="38"/>
      <c r="X72" s="38"/>
      <c r="Y72" s="38"/>
      <c r="Z72" s="38"/>
      <c r="AA72" s="38"/>
      <c r="AB72" s="38"/>
      <c r="AC72" s="38"/>
      <c r="AD72" s="38"/>
      <c r="AE72" s="38"/>
    </row>
    <row r="73" spans="1:31" s="2" customFormat="1" ht="6.95" customHeight="1">
      <c r="A73" s="38"/>
      <c r="B73" s="39"/>
      <c r="C73" s="40"/>
      <c r="D73" s="40"/>
      <c r="E73" s="40"/>
      <c r="F73" s="40"/>
      <c r="G73" s="40"/>
      <c r="H73" s="40"/>
      <c r="I73" s="40"/>
      <c r="J73" s="40"/>
      <c r="K73" s="40"/>
      <c r="L73" s="144"/>
      <c r="S73" s="38"/>
      <c r="T73" s="38"/>
      <c r="U73" s="38"/>
      <c r="V73" s="38"/>
      <c r="W73" s="38"/>
      <c r="X73" s="38"/>
      <c r="Y73" s="38"/>
      <c r="Z73" s="38"/>
      <c r="AA73" s="38"/>
      <c r="AB73" s="38"/>
      <c r="AC73" s="38"/>
      <c r="AD73" s="38"/>
      <c r="AE73" s="38"/>
    </row>
    <row r="74" spans="1:31" s="2" customFormat="1" ht="12" customHeight="1">
      <c r="A74" s="38"/>
      <c r="B74" s="39"/>
      <c r="C74" s="32" t="s">
        <v>21</v>
      </c>
      <c r="D74" s="40"/>
      <c r="E74" s="40"/>
      <c r="F74" s="27" t="str">
        <f>F12</f>
        <v>Brno</v>
      </c>
      <c r="G74" s="40"/>
      <c r="H74" s="40"/>
      <c r="I74" s="32" t="s">
        <v>23</v>
      </c>
      <c r="J74" s="72" t="str">
        <f>IF(J12="","",J12)</f>
        <v>15. 10. 2020</v>
      </c>
      <c r="K74" s="40"/>
      <c r="L74" s="144"/>
      <c r="S74" s="38"/>
      <c r="T74" s="38"/>
      <c r="U74" s="38"/>
      <c r="V74" s="38"/>
      <c r="W74" s="38"/>
      <c r="X74" s="38"/>
      <c r="Y74" s="38"/>
      <c r="Z74" s="38"/>
      <c r="AA74" s="38"/>
      <c r="AB74" s="38"/>
      <c r="AC74" s="38"/>
      <c r="AD74" s="38"/>
      <c r="AE74" s="38"/>
    </row>
    <row r="75" spans="1:31" s="2" customFormat="1" ht="6.95" customHeight="1">
      <c r="A75" s="38"/>
      <c r="B75" s="39"/>
      <c r="C75" s="40"/>
      <c r="D75" s="40"/>
      <c r="E75" s="40"/>
      <c r="F75" s="40"/>
      <c r="G75" s="40"/>
      <c r="H75" s="40"/>
      <c r="I75" s="40"/>
      <c r="J75" s="40"/>
      <c r="K75" s="40"/>
      <c r="L75" s="144"/>
      <c r="S75" s="38"/>
      <c r="T75" s="38"/>
      <c r="U75" s="38"/>
      <c r="V75" s="38"/>
      <c r="W75" s="38"/>
      <c r="X75" s="38"/>
      <c r="Y75" s="38"/>
      <c r="Z75" s="38"/>
      <c r="AA75" s="38"/>
      <c r="AB75" s="38"/>
      <c r="AC75" s="38"/>
      <c r="AD75" s="38"/>
      <c r="AE75" s="38"/>
    </row>
    <row r="76" spans="1:31" s="2" customFormat="1" ht="25.65" customHeight="1">
      <c r="A76" s="38"/>
      <c r="B76" s="39"/>
      <c r="C76" s="32" t="s">
        <v>25</v>
      </c>
      <c r="D76" s="40"/>
      <c r="E76" s="40"/>
      <c r="F76" s="27" t="str">
        <f>E15</f>
        <v>SPÚ ČR</v>
      </c>
      <c r="G76" s="40"/>
      <c r="H76" s="40"/>
      <c r="I76" s="32" t="s">
        <v>31</v>
      </c>
      <c r="J76" s="36" t="str">
        <f>E21</f>
        <v>AGROPROJEKT PSO, s.r.o.</v>
      </c>
      <c r="K76" s="40"/>
      <c r="L76" s="144"/>
      <c r="S76" s="38"/>
      <c r="T76" s="38"/>
      <c r="U76" s="38"/>
      <c r="V76" s="38"/>
      <c r="W76" s="38"/>
      <c r="X76" s="38"/>
      <c r="Y76" s="38"/>
      <c r="Z76" s="38"/>
      <c r="AA76" s="38"/>
      <c r="AB76" s="38"/>
      <c r="AC76" s="38"/>
      <c r="AD76" s="38"/>
      <c r="AE76" s="38"/>
    </row>
    <row r="77" spans="1:31" s="2" customFormat="1" ht="25.65" customHeight="1">
      <c r="A77" s="38"/>
      <c r="B77" s="39"/>
      <c r="C77" s="32" t="s">
        <v>29</v>
      </c>
      <c r="D77" s="40"/>
      <c r="E77" s="40"/>
      <c r="F77" s="27" t="str">
        <f>IF(E18="","",E18)</f>
        <v>Vyplň údaj</v>
      </c>
      <c r="G77" s="40"/>
      <c r="H77" s="40"/>
      <c r="I77" s="32" t="s">
        <v>34</v>
      </c>
      <c r="J77" s="36" t="str">
        <f>E24</f>
        <v>AGROPROJEKT PSO, s.r.o.</v>
      </c>
      <c r="K77" s="40"/>
      <c r="L77" s="144"/>
      <c r="S77" s="38"/>
      <c r="T77" s="38"/>
      <c r="U77" s="38"/>
      <c r="V77" s="38"/>
      <c r="W77" s="38"/>
      <c r="X77" s="38"/>
      <c r="Y77" s="38"/>
      <c r="Z77" s="38"/>
      <c r="AA77" s="38"/>
      <c r="AB77" s="38"/>
      <c r="AC77" s="38"/>
      <c r="AD77" s="38"/>
      <c r="AE77" s="38"/>
    </row>
    <row r="78" spans="1:31" s="2" customFormat="1" ht="10.3" customHeight="1">
      <c r="A78" s="38"/>
      <c r="B78" s="39"/>
      <c r="C78" s="40"/>
      <c r="D78" s="40"/>
      <c r="E78" s="40"/>
      <c r="F78" s="40"/>
      <c r="G78" s="40"/>
      <c r="H78" s="40"/>
      <c r="I78" s="40"/>
      <c r="J78" s="40"/>
      <c r="K78" s="40"/>
      <c r="L78" s="144"/>
      <c r="S78" s="38"/>
      <c r="T78" s="38"/>
      <c r="U78" s="38"/>
      <c r="V78" s="38"/>
      <c r="W78" s="38"/>
      <c r="X78" s="38"/>
      <c r="Y78" s="38"/>
      <c r="Z78" s="38"/>
      <c r="AA78" s="38"/>
      <c r="AB78" s="38"/>
      <c r="AC78" s="38"/>
      <c r="AD78" s="38"/>
      <c r="AE78" s="38"/>
    </row>
    <row r="79" spans="1:31" s="11" customFormat="1" ht="29.25" customHeight="1">
      <c r="A79" s="185"/>
      <c r="B79" s="186"/>
      <c r="C79" s="187" t="s">
        <v>128</v>
      </c>
      <c r="D79" s="188" t="s">
        <v>56</v>
      </c>
      <c r="E79" s="188" t="s">
        <v>52</v>
      </c>
      <c r="F79" s="188" t="s">
        <v>53</v>
      </c>
      <c r="G79" s="188" t="s">
        <v>129</v>
      </c>
      <c r="H79" s="188" t="s">
        <v>130</v>
      </c>
      <c r="I79" s="188" t="s">
        <v>131</v>
      </c>
      <c r="J79" s="188" t="s">
        <v>116</v>
      </c>
      <c r="K79" s="189" t="s">
        <v>132</v>
      </c>
      <c r="L79" s="190"/>
      <c r="M79" s="92" t="s">
        <v>19</v>
      </c>
      <c r="N79" s="93" t="s">
        <v>41</v>
      </c>
      <c r="O79" s="93" t="s">
        <v>133</v>
      </c>
      <c r="P79" s="93" t="s">
        <v>134</v>
      </c>
      <c r="Q79" s="93" t="s">
        <v>135</v>
      </c>
      <c r="R79" s="93" t="s">
        <v>136</v>
      </c>
      <c r="S79" s="93" t="s">
        <v>137</v>
      </c>
      <c r="T79" s="94" t="s">
        <v>138</v>
      </c>
      <c r="U79" s="185"/>
      <c r="V79" s="185"/>
      <c r="W79" s="185"/>
      <c r="X79" s="185"/>
      <c r="Y79" s="185"/>
      <c r="Z79" s="185"/>
      <c r="AA79" s="185"/>
      <c r="AB79" s="185"/>
      <c r="AC79" s="185"/>
      <c r="AD79" s="185"/>
      <c r="AE79" s="185"/>
    </row>
    <row r="80" spans="1:63" s="2" customFormat="1" ht="22.8" customHeight="1">
      <c r="A80" s="38"/>
      <c r="B80" s="39"/>
      <c r="C80" s="99" t="s">
        <v>139</v>
      </c>
      <c r="D80" s="40"/>
      <c r="E80" s="40"/>
      <c r="F80" s="40"/>
      <c r="G80" s="40"/>
      <c r="H80" s="40"/>
      <c r="I80" s="40"/>
      <c r="J80" s="191">
        <f>BK80</f>
        <v>0</v>
      </c>
      <c r="K80" s="40"/>
      <c r="L80" s="44"/>
      <c r="M80" s="95"/>
      <c r="N80" s="192"/>
      <c r="O80" s="96"/>
      <c r="P80" s="193">
        <f>P81</f>
        <v>0</v>
      </c>
      <c r="Q80" s="96"/>
      <c r="R80" s="193">
        <f>R81</f>
        <v>7.579527040000001</v>
      </c>
      <c r="S80" s="96"/>
      <c r="T80" s="194">
        <f>T81</f>
        <v>0</v>
      </c>
      <c r="U80" s="38"/>
      <c r="V80" s="38"/>
      <c r="W80" s="38"/>
      <c r="X80" s="38"/>
      <c r="Y80" s="38"/>
      <c r="Z80" s="38"/>
      <c r="AA80" s="38"/>
      <c r="AB80" s="38"/>
      <c r="AC80" s="38"/>
      <c r="AD80" s="38"/>
      <c r="AE80" s="38"/>
      <c r="AT80" s="17" t="s">
        <v>70</v>
      </c>
      <c r="AU80" s="17" t="s">
        <v>117</v>
      </c>
      <c r="BK80" s="195">
        <f>BK81</f>
        <v>0</v>
      </c>
    </row>
    <row r="81" spans="1:63" s="12" customFormat="1" ht="25.9" customHeight="1">
      <c r="A81" s="12"/>
      <c r="B81" s="196"/>
      <c r="C81" s="197"/>
      <c r="D81" s="198" t="s">
        <v>70</v>
      </c>
      <c r="E81" s="199" t="s">
        <v>78</v>
      </c>
      <c r="F81" s="199" t="s">
        <v>143</v>
      </c>
      <c r="G81" s="197"/>
      <c r="H81" s="197"/>
      <c r="I81" s="200"/>
      <c r="J81" s="201">
        <f>BK81</f>
        <v>0</v>
      </c>
      <c r="K81" s="197"/>
      <c r="L81" s="202"/>
      <c r="M81" s="203"/>
      <c r="N81" s="204"/>
      <c r="O81" s="204"/>
      <c r="P81" s="205">
        <f>SUM(P82:P130)</f>
        <v>0</v>
      </c>
      <c r="Q81" s="204"/>
      <c r="R81" s="205">
        <f>SUM(R82:R130)</f>
        <v>7.579527040000001</v>
      </c>
      <c r="S81" s="204"/>
      <c r="T81" s="206">
        <f>SUM(T82:T130)</f>
        <v>0</v>
      </c>
      <c r="U81" s="12"/>
      <c r="V81" s="12"/>
      <c r="W81" s="12"/>
      <c r="X81" s="12"/>
      <c r="Y81" s="12"/>
      <c r="Z81" s="12"/>
      <c r="AA81" s="12"/>
      <c r="AB81" s="12"/>
      <c r="AC81" s="12"/>
      <c r="AD81" s="12"/>
      <c r="AE81" s="12"/>
      <c r="AR81" s="207" t="s">
        <v>78</v>
      </c>
      <c r="AT81" s="208" t="s">
        <v>70</v>
      </c>
      <c r="AU81" s="208" t="s">
        <v>71</v>
      </c>
      <c r="AY81" s="207" t="s">
        <v>142</v>
      </c>
      <c r="BK81" s="209">
        <f>SUM(BK82:BK130)</f>
        <v>0</v>
      </c>
    </row>
    <row r="82" spans="1:65" s="2" customFormat="1" ht="24.15" customHeight="1">
      <c r="A82" s="38"/>
      <c r="B82" s="39"/>
      <c r="C82" s="212" t="s">
        <v>78</v>
      </c>
      <c r="D82" s="212" t="s">
        <v>144</v>
      </c>
      <c r="E82" s="213" t="s">
        <v>1506</v>
      </c>
      <c r="F82" s="214" t="s">
        <v>1507</v>
      </c>
      <c r="G82" s="215" t="s">
        <v>147</v>
      </c>
      <c r="H82" s="216">
        <v>40853.8</v>
      </c>
      <c r="I82" s="217"/>
      <c r="J82" s="218">
        <f>ROUND(I82*H82,2)</f>
        <v>0</v>
      </c>
      <c r="K82" s="214" t="s">
        <v>419</v>
      </c>
      <c r="L82" s="44"/>
      <c r="M82" s="219" t="s">
        <v>19</v>
      </c>
      <c r="N82" s="220" t="s">
        <v>42</v>
      </c>
      <c r="O82" s="84"/>
      <c r="P82" s="221">
        <f>O82*H82</f>
        <v>0</v>
      </c>
      <c r="Q82" s="221">
        <v>0</v>
      </c>
      <c r="R82" s="221">
        <f>Q82*H82</f>
        <v>0</v>
      </c>
      <c r="S82" s="221">
        <v>0</v>
      </c>
      <c r="T82" s="222">
        <f>S82*H82</f>
        <v>0</v>
      </c>
      <c r="U82" s="38"/>
      <c r="V82" s="38"/>
      <c r="W82" s="38"/>
      <c r="X82" s="38"/>
      <c r="Y82" s="38"/>
      <c r="Z82" s="38"/>
      <c r="AA82" s="38"/>
      <c r="AB82" s="38"/>
      <c r="AC82" s="38"/>
      <c r="AD82" s="38"/>
      <c r="AE82" s="38"/>
      <c r="AR82" s="223" t="s">
        <v>149</v>
      </c>
      <c r="AT82" s="223" t="s">
        <v>144</v>
      </c>
      <c r="AU82" s="223" t="s">
        <v>78</v>
      </c>
      <c r="AY82" s="17" t="s">
        <v>142</v>
      </c>
      <c r="BE82" s="224">
        <f>IF(N82="základní",J82,0)</f>
        <v>0</v>
      </c>
      <c r="BF82" s="224">
        <f>IF(N82="snížená",J82,0)</f>
        <v>0</v>
      </c>
      <c r="BG82" s="224">
        <f>IF(N82="zákl. přenesená",J82,0)</f>
        <v>0</v>
      </c>
      <c r="BH82" s="224">
        <f>IF(N82="sníž. přenesená",J82,0)</f>
        <v>0</v>
      </c>
      <c r="BI82" s="224">
        <f>IF(N82="nulová",J82,0)</f>
        <v>0</v>
      </c>
      <c r="BJ82" s="17" t="s">
        <v>78</v>
      </c>
      <c r="BK82" s="224">
        <f>ROUND(I82*H82,2)</f>
        <v>0</v>
      </c>
      <c r="BL82" s="17" t="s">
        <v>149</v>
      </c>
      <c r="BM82" s="223" t="s">
        <v>1508</v>
      </c>
    </row>
    <row r="83" spans="1:47" s="2" customFormat="1" ht="12">
      <c r="A83" s="38"/>
      <c r="B83" s="39"/>
      <c r="C83" s="40"/>
      <c r="D83" s="225" t="s">
        <v>151</v>
      </c>
      <c r="E83" s="40"/>
      <c r="F83" s="226" t="s">
        <v>1509</v>
      </c>
      <c r="G83" s="40"/>
      <c r="H83" s="40"/>
      <c r="I83" s="227"/>
      <c r="J83" s="40"/>
      <c r="K83" s="40"/>
      <c r="L83" s="44"/>
      <c r="M83" s="228"/>
      <c r="N83" s="229"/>
      <c r="O83" s="84"/>
      <c r="P83" s="84"/>
      <c r="Q83" s="84"/>
      <c r="R83" s="84"/>
      <c r="S83" s="84"/>
      <c r="T83" s="85"/>
      <c r="U83" s="38"/>
      <c r="V83" s="38"/>
      <c r="W83" s="38"/>
      <c r="X83" s="38"/>
      <c r="Y83" s="38"/>
      <c r="Z83" s="38"/>
      <c r="AA83" s="38"/>
      <c r="AB83" s="38"/>
      <c r="AC83" s="38"/>
      <c r="AD83" s="38"/>
      <c r="AE83" s="38"/>
      <c r="AT83" s="17" t="s">
        <v>151</v>
      </c>
      <c r="AU83" s="17" t="s">
        <v>78</v>
      </c>
    </row>
    <row r="84" spans="1:51" s="13" customFormat="1" ht="12">
      <c r="A84" s="13"/>
      <c r="B84" s="231"/>
      <c r="C84" s="232"/>
      <c r="D84" s="225" t="s">
        <v>172</v>
      </c>
      <c r="E84" s="233" t="s">
        <v>19</v>
      </c>
      <c r="F84" s="234" t="s">
        <v>1510</v>
      </c>
      <c r="G84" s="232"/>
      <c r="H84" s="235">
        <v>40853.8</v>
      </c>
      <c r="I84" s="236"/>
      <c r="J84" s="232"/>
      <c r="K84" s="232"/>
      <c r="L84" s="237"/>
      <c r="M84" s="238"/>
      <c r="N84" s="239"/>
      <c r="O84" s="239"/>
      <c r="P84" s="239"/>
      <c r="Q84" s="239"/>
      <c r="R84" s="239"/>
      <c r="S84" s="239"/>
      <c r="T84" s="240"/>
      <c r="U84" s="13"/>
      <c r="V84" s="13"/>
      <c r="W84" s="13"/>
      <c r="X84" s="13"/>
      <c r="Y84" s="13"/>
      <c r="Z84" s="13"/>
      <c r="AA84" s="13"/>
      <c r="AB84" s="13"/>
      <c r="AC84" s="13"/>
      <c r="AD84" s="13"/>
      <c r="AE84" s="13"/>
      <c r="AT84" s="241" t="s">
        <v>172</v>
      </c>
      <c r="AU84" s="241" t="s">
        <v>78</v>
      </c>
      <c r="AV84" s="13" t="s">
        <v>80</v>
      </c>
      <c r="AW84" s="13" t="s">
        <v>33</v>
      </c>
      <c r="AX84" s="13" t="s">
        <v>78</v>
      </c>
      <c r="AY84" s="241" t="s">
        <v>142</v>
      </c>
    </row>
    <row r="85" spans="1:65" s="2" customFormat="1" ht="14.4" customHeight="1">
      <c r="A85" s="38"/>
      <c r="B85" s="39"/>
      <c r="C85" s="212" t="s">
        <v>80</v>
      </c>
      <c r="D85" s="212" t="s">
        <v>144</v>
      </c>
      <c r="E85" s="213" t="s">
        <v>1511</v>
      </c>
      <c r="F85" s="214" t="s">
        <v>1512</v>
      </c>
      <c r="G85" s="215" t="s">
        <v>248</v>
      </c>
      <c r="H85" s="216">
        <v>40.854</v>
      </c>
      <c r="I85" s="217"/>
      <c r="J85" s="218">
        <f>ROUND(I85*H85,2)</f>
        <v>0</v>
      </c>
      <c r="K85" s="214" t="s">
        <v>19</v>
      </c>
      <c r="L85" s="44"/>
      <c r="M85" s="219" t="s">
        <v>19</v>
      </c>
      <c r="N85" s="220" t="s">
        <v>42</v>
      </c>
      <c r="O85" s="84"/>
      <c r="P85" s="221">
        <f>O85*H85</f>
        <v>0</v>
      </c>
      <c r="Q85" s="221">
        <v>0</v>
      </c>
      <c r="R85" s="221">
        <f>Q85*H85</f>
        <v>0</v>
      </c>
      <c r="S85" s="221">
        <v>0</v>
      </c>
      <c r="T85" s="222">
        <f>S85*H85</f>
        <v>0</v>
      </c>
      <c r="U85" s="38"/>
      <c r="V85" s="38"/>
      <c r="W85" s="38"/>
      <c r="X85" s="38"/>
      <c r="Y85" s="38"/>
      <c r="Z85" s="38"/>
      <c r="AA85" s="38"/>
      <c r="AB85" s="38"/>
      <c r="AC85" s="38"/>
      <c r="AD85" s="38"/>
      <c r="AE85" s="38"/>
      <c r="AR85" s="223" t="s">
        <v>149</v>
      </c>
      <c r="AT85" s="223" t="s">
        <v>144</v>
      </c>
      <c r="AU85" s="223" t="s">
        <v>78</v>
      </c>
      <c r="AY85" s="17" t="s">
        <v>142</v>
      </c>
      <c r="BE85" s="224">
        <f>IF(N85="základní",J85,0)</f>
        <v>0</v>
      </c>
      <c r="BF85" s="224">
        <f>IF(N85="snížená",J85,0)</f>
        <v>0</v>
      </c>
      <c r="BG85" s="224">
        <f>IF(N85="zákl. přenesená",J85,0)</f>
        <v>0</v>
      </c>
      <c r="BH85" s="224">
        <f>IF(N85="sníž. přenesená",J85,0)</f>
        <v>0</v>
      </c>
      <c r="BI85" s="224">
        <f>IF(N85="nulová",J85,0)</f>
        <v>0</v>
      </c>
      <c r="BJ85" s="17" t="s">
        <v>78</v>
      </c>
      <c r="BK85" s="224">
        <f>ROUND(I85*H85,2)</f>
        <v>0</v>
      </c>
      <c r="BL85" s="17" t="s">
        <v>149</v>
      </c>
      <c r="BM85" s="223" t="s">
        <v>1513</v>
      </c>
    </row>
    <row r="86" spans="1:47" s="2" customFormat="1" ht="12">
      <c r="A86" s="38"/>
      <c r="B86" s="39"/>
      <c r="C86" s="40"/>
      <c r="D86" s="225" t="s">
        <v>151</v>
      </c>
      <c r="E86" s="40"/>
      <c r="F86" s="226" t="s">
        <v>1512</v>
      </c>
      <c r="G86" s="40"/>
      <c r="H86" s="40"/>
      <c r="I86" s="227"/>
      <c r="J86" s="40"/>
      <c r="K86" s="40"/>
      <c r="L86" s="44"/>
      <c r="M86" s="228"/>
      <c r="N86" s="229"/>
      <c r="O86" s="84"/>
      <c r="P86" s="84"/>
      <c r="Q86" s="84"/>
      <c r="R86" s="84"/>
      <c r="S86" s="84"/>
      <c r="T86" s="85"/>
      <c r="U86" s="38"/>
      <c r="V86" s="38"/>
      <c r="W86" s="38"/>
      <c r="X86" s="38"/>
      <c r="Y86" s="38"/>
      <c r="Z86" s="38"/>
      <c r="AA86" s="38"/>
      <c r="AB86" s="38"/>
      <c r="AC86" s="38"/>
      <c r="AD86" s="38"/>
      <c r="AE86" s="38"/>
      <c r="AT86" s="17" t="s">
        <v>151</v>
      </c>
      <c r="AU86" s="17" t="s">
        <v>78</v>
      </c>
    </row>
    <row r="87" spans="1:51" s="13" customFormat="1" ht="12">
      <c r="A87" s="13"/>
      <c r="B87" s="231"/>
      <c r="C87" s="232"/>
      <c r="D87" s="225" t="s">
        <v>172</v>
      </c>
      <c r="E87" s="233" t="s">
        <v>19</v>
      </c>
      <c r="F87" s="234" t="s">
        <v>1514</v>
      </c>
      <c r="G87" s="232"/>
      <c r="H87" s="235">
        <v>40.854</v>
      </c>
      <c r="I87" s="236"/>
      <c r="J87" s="232"/>
      <c r="K87" s="232"/>
      <c r="L87" s="237"/>
      <c r="M87" s="238"/>
      <c r="N87" s="239"/>
      <c r="O87" s="239"/>
      <c r="P87" s="239"/>
      <c r="Q87" s="239"/>
      <c r="R87" s="239"/>
      <c r="S87" s="239"/>
      <c r="T87" s="240"/>
      <c r="U87" s="13"/>
      <c r="V87" s="13"/>
      <c r="W87" s="13"/>
      <c r="X87" s="13"/>
      <c r="Y87" s="13"/>
      <c r="Z87" s="13"/>
      <c r="AA87" s="13"/>
      <c r="AB87" s="13"/>
      <c r="AC87" s="13"/>
      <c r="AD87" s="13"/>
      <c r="AE87" s="13"/>
      <c r="AT87" s="241" t="s">
        <v>172</v>
      </c>
      <c r="AU87" s="241" t="s">
        <v>78</v>
      </c>
      <c r="AV87" s="13" t="s">
        <v>80</v>
      </c>
      <c r="AW87" s="13" t="s">
        <v>33</v>
      </c>
      <c r="AX87" s="13" t="s">
        <v>78</v>
      </c>
      <c r="AY87" s="241" t="s">
        <v>142</v>
      </c>
    </row>
    <row r="88" spans="1:65" s="2" customFormat="1" ht="24.15" customHeight="1">
      <c r="A88" s="38"/>
      <c r="B88" s="39"/>
      <c r="C88" s="212" t="s">
        <v>161</v>
      </c>
      <c r="D88" s="212" t="s">
        <v>144</v>
      </c>
      <c r="E88" s="213" t="s">
        <v>308</v>
      </c>
      <c r="F88" s="214" t="s">
        <v>309</v>
      </c>
      <c r="G88" s="215" t="s">
        <v>157</v>
      </c>
      <c r="H88" s="216">
        <v>289.6</v>
      </c>
      <c r="I88" s="217"/>
      <c r="J88" s="218">
        <f>ROUND(I88*H88,2)</f>
        <v>0</v>
      </c>
      <c r="K88" s="214" t="s">
        <v>148</v>
      </c>
      <c r="L88" s="44"/>
      <c r="M88" s="219" t="s">
        <v>19</v>
      </c>
      <c r="N88" s="220" t="s">
        <v>42</v>
      </c>
      <c r="O88" s="84"/>
      <c r="P88" s="221">
        <f>O88*H88</f>
        <v>0</v>
      </c>
      <c r="Q88" s="221">
        <v>0</v>
      </c>
      <c r="R88" s="221">
        <f>Q88*H88</f>
        <v>0</v>
      </c>
      <c r="S88" s="221">
        <v>0</v>
      </c>
      <c r="T88" s="222">
        <f>S88*H88</f>
        <v>0</v>
      </c>
      <c r="U88" s="38"/>
      <c r="V88" s="38"/>
      <c r="W88" s="38"/>
      <c r="X88" s="38"/>
      <c r="Y88" s="38"/>
      <c r="Z88" s="38"/>
      <c r="AA88" s="38"/>
      <c r="AB88" s="38"/>
      <c r="AC88" s="38"/>
      <c r="AD88" s="38"/>
      <c r="AE88" s="38"/>
      <c r="AR88" s="223" t="s">
        <v>149</v>
      </c>
      <c r="AT88" s="223" t="s">
        <v>144</v>
      </c>
      <c r="AU88" s="223" t="s">
        <v>78</v>
      </c>
      <c r="AY88" s="17" t="s">
        <v>142</v>
      </c>
      <c r="BE88" s="224">
        <f>IF(N88="základní",J88,0)</f>
        <v>0</v>
      </c>
      <c r="BF88" s="224">
        <f>IF(N88="snížená",J88,0)</f>
        <v>0</v>
      </c>
      <c r="BG88" s="224">
        <f>IF(N88="zákl. přenesená",J88,0)</f>
        <v>0</v>
      </c>
      <c r="BH88" s="224">
        <f>IF(N88="sníž. přenesená",J88,0)</f>
        <v>0</v>
      </c>
      <c r="BI88" s="224">
        <f>IF(N88="nulová",J88,0)</f>
        <v>0</v>
      </c>
      <c r="BJ88" s="17" t="s">
        <v>78</v>
      </c>
      <c r="BK88" s="224">
        <f>ROUND(I88*H88,2)</f>
        <v>0</v>
      </c>
      <c r="BL88" s="17" t="s">
        <v>149</v>
      </c>
      <c r="BM88" s="223" t="s">
        <v>1515</v>
      </c>
    </row>
    <row r="89" spans="1:47" s="2" customFormat="1" ht="12">
      <c r="A89" s="38"/>
      <c r="B89" s="39"/>
      <c r="C89" s="40"/>
      <c r="D89" s="225" t="s">
        <v>151</v>
      </c>
      <c r="E89" s="40"/>
      <c r="F89" s="226" t="s">
        <v>311</v>
      </c>
      <c r="G89" s="40"/>
      <c r="H89" s="40"/>
      <c r="I89" s="227"/>
      <c r="J89" s="40"/>
      <c r="K89" s="40"/>
      <c r="L89" s="44"/>
      <c r="M89" s="228"/>
      <c r="N89" s="229"/>
      <c r="O89" s="84"/>
      <c r="P89" s="84"/>
      <c r="Q89" s="84"/>
      <c r="R89" s="84"/>
      <c r="S89" s="84"/>
      <c r="T89" s="85"/>
      <c r="U89" s="38"/>
      <c r="V89" s="38"/>
      <c r="W89" s="38"/>
      <c r="X89" s="38"/>
      <c r="Y89" s="38"/>
      <c r="Z89" s="38"/>
      <c r="AA89" s="38"/>
      <c r="AB89" s="38"/>
      <c r="AC89" s="38"/>
      <c r="AD89" s="38"/>
      <c r="AE89" s="38"/>
      <c r="AT89" s="17" t="s">
        <v>151</v>
      </c>
      <c r="AU89" s="17" t="s">
        <v>78</v>
      </c>
    </row>
    <row r="90" spans="1:47" s="2" customFormat="1" ht="12">
      <c r="A90" s="38"/>
      <c r="B90" s="39"/>
      <c r="C90" s="40"/>
      <c r="D90" s="225" t="s">
        <v>153</v>
      </c>
      <c r="E90" s="40"/>
      <c r="F90" s="230" t="s">
        <v>305</v>
      </c>
      <c r="G90" s="40"/>
      <c r="H90" s="40"/>
      <c r="I90" s="227"/>
      <c r="J90" s="40"/>
      <c r="K90" s="40"/>
      <c r="L90" s="44"/>
      <c r="M90" s="228"/>
      <c r="N90" s="229"/>
      <c r="O90" s="84"/>
      <c r="P90" s="84"/>
      <c r="Q90" s="84"/>
      <c r="R90" s="84"/>
      <c r="S90" s="84"/>
      <c r="T90" s="85"/>
      <c r="U90" s="38"/>
      <c r="V90" s="38"/>
      <c r="W90" s="38"/>
      <c r="X90" s="38"/>
      <c r="Y90" s="38"/>
      <c r="Z90" s="38"/>
      <c r="AA90" s="38"/>
      <c r="AB90" s="38"/>
      <c r="AC90" s="38"/>
      <c r="AD90" s="38"/>
      <c r="AE90" s="38"/>
      <c r="AT90" s="17" t="s">
        <v>153</v>
      </c>
      <c r="AU90" s="17" t="s">
        <v>78</v>
      </c>
    </row>
    <row r="91" spans="1:51" s="13" customFormat="1" ht="12">
      <c r="A91" s="13"/>
      <c r="B91" s="231"/>
      <c r="C91" s="232"/>
      <c r="D91" s="225" t="s">
        <v>172</v>
      </c>
      <c r="E91" s="233" t="s">
        <v>19</v>
      </c>
      <c r="F91" s="234" t="s">
        <v>1516</v>
      </c>
      <c r="G91" s="232"/>
      <c r="H91" s="235">
        <v>289.6</v>
      </c>
      <c r="I91" s="236"/>
      <c r="J91" s="232"/>
      <c r="K91" s="232"/>
      <c r="L91" s="237"/>
      <c r="M91" s="238"/>
      <c r="N91" s="239"/>
      <c r="O91" s="239"/>
      <c r="P91" s="239"/>
      <c r="Q91" s="239"/>
      <c r="R91" s="239"/>
      <c r="S91" s="239"/>
      <c r="T91" s="240"/>
      <c r="U91" s="13"/>
      <c r="V91" s="13"/>
      <c r="W91" s="13"/>
      <c r="X91" s="13"/>
      <c r="Y91" s="13"/>
      <c r="Z91" s="13"/>
      <c r="AA91" s="13"/>
      <c r="AB91" s="13"/>
      <c r="AC91" s="13"/>
      <c r="AD91" s="13"/>
      <c r="AE91" s="13"/>
      <c r="AT91" s="241" t="s">
        <v>172</v>
      </c>
      <c r="AU91" s="241" t="s">
        <v>78</v>
      </c>
      <c r="AV91" s="13" t="s">
        <v>80</v>
      </c>
      <c r="AW91" s="13" t="s">
        <v>33</v>
      </c>
      <c r="AX91" s="13" t="s">
        <v>78</v>
      </c>
      <c r="AY91" s="241" t="s">
        <v>142</v>
      </c>
    </row>
    <row r="92" spans="1:65" s="2" customFormat="1" ht="24.15" customHeight="1">
      <c r="A92" s="38"/>
      <c r="B92" s="39"/>
      <c r="C92" s="212" t="s">
        <v>149</v>
      </c>
      <c r="D92" s="212" t="s">
        <v>144</v>
      </c>
      <c r="E92" s="213" t="s">
        <v>1517</v>
      </c>
      <c r="F92" s="214" t="s">
        <v>1518</v>
      </c>
      <c r="G92" s="215" t="s">
        <v>157</v>
      </c>
      <c r="H92" s="216">
        <v>289.6</v>
      </c>
      <c r="I92" s="217"/>
      <c r="J92" s="218">
        <f>ROUND(I92*H92,2)</f>
        <v>0</v>
      </c>
      <c r="K92" s="214" t="s">
        <v>148</v>
      </c>
      <c r="L92" s="44"/>
      <c r="M92" s="219" t="s">
        <v>19</v>
      </c>
      <c r="N92" s="220" t="s">
        <v>42</v>
      </c>
      <c r="O92" s="84"/>
      <c r="P92" s="221">
        <f>O92*H92</f>
        <v>0</v>
      </c>
      <c r="Q92" s="221">
        <v>0</v>
      </c>
      <c r="R92" s="221">
        <f>Q92*H92</f>
        <v>0</v>
      </c>
      <c r="S92" s="221">
        <v>0</v>
      </c>
      <c r="T92" s="222">
        <f>S92*H92</f>
        <v>0</v>
      </c>
      <c r="U92" s="38"/>
      <c r="V92" s="38"/>
      <c r="W92" s="38"/>
      <c r="X92" s="38"/>
      <c r="Y92" s="38"/>
      <c r="Z92" s="38"/>
      <c r="AA92" s="38"/>
      <c r="AB92" s="38"/>
      <c r="AC92" s="38"/>
      <c r="AD92" s="38"/>
      <c r="AE92" s="38"/>
      <c r="AR92" s="223" t="s">
        <v>149</v>
      </c>
      <c r="AT92" s="223" t="s">
        <v>144</v>
      </c>
      <c r="AU92" s="223" t="s">
        <v>78</v>
      </c>
      <c r="AY92" s="17" t="s">
        <v>142</v>
      </c>
      <c r="BE92" s="224">
        <f>IF(N92="základní",J92,0)</f>
        <v>0</v>
      </c>
      <c r="BF92" s="224">
        <f>IF(N92="snížená",J92,0)</f>
        <v>0</v>
      </c>
      <c r="BG92" s="224">
        <f>IF(N92="zákl. přenesená",J92,0)</f>
        <v>0</v>
      </c>
      <c r="BH92" s="224">
        <f>IF(N92="sníž. přenesená",J92,0)</f>
        <v>0</v>
      </c>
      <c r="BI92" s="224">
        <f>IF(N92="nulová",J92,0)</f>
        <v>0</v>
      </c>
      <c r="BJ92" s="17" t="s">
        <v>78</v>
      </c>
      <c r="BK92" s="224">
        <f>ROUND(I92*H92,2)</f>
        <v>0</v>
      </c>
      <c r="BL92" s="17" t="s">
        <v>149</v>
      </c>
      <c r="BM92" s="223" t="s">
        <v>1519</v>
      </c>
    </row>
    <row r="93" spans="1:47" s="2" customFormat="1" ht="12">
      <c r="A93" s="38"/>
      <c r="B93" s="39"/>
      <c r="C93" s="40"/>
      <c r="D93" s="225" t="s">
        <v>151</v>
      </c>
      <c r="E93" s="40"/>
      <c r="F93" s="226" t="s">
        <v>1520</v>
      </c>
      <c r="G93" s="40"/>
      <c r="H93" s="40"/>
      <c r="I93" s="227"/>
      <c r="J93" s="40"/>
      <c r="K93" s="40"/>
      <c r="L93" s="44"/>
      <c r="M93" s="228"/>
      <c r="N93" s="229"/>
      <c r="O93" s="84"/>
      <c r="P93" s="84"/>
      <c r="Q93" s="84"/>
      <c r="R93" s="84"/>
      <c r="S93" s="84"/>
      <c r="T93" s="85"/>
      <c r="U93" s="38"/>
      <c r="V93" s="38"/>
      <c r="W93" s="38"/>
      <c r="X93" s="38"/>
      <c r="Y93" s="38"/>
      <c r="Z93" s="38"/>
      <c r="AA93" s="38"/>
      <c r="AB93" s="38"/>
      <c r="AC93" s="38"/>
      <c r="AD93" s="38"/>
      <c r="AE93" s="38"/>
      <c r="AT93" s="17" t="s">
        <v>151</v>
      </c>
      <c r="AU93" s="17" t="s">
        <v>78</v>
      </c>
    </row>
    <row r="94" spans="1:47" s="2" customFormat="1" ht="12">
      <c r="A94" s="38"/>
      <c r="B94" s="39"/>
      <c r="C94" s="40"/>
      <c r="D94" s="225" t="s">
        <v>153</v>
      </c>
      <c r="E94" s="40"/>
      <c r="F94" s="230" t="s">
        <v>324</v>
      </c>
      <c r="G94" s="40"/>
      <c r="H94" s="40"/>
      <c r="I94" s="227"/>
      <c r="J94" s="40"/>
      <c r="K94" s="40"/>
      <c r="L94" s="44"/>
      <c r="M94" s="228"/>
      <c r="N94" s="229"/>
      <c r="O94" s="84"/>
      <c r="P94" s="84"/>
      <c r="Q94" s="84"/>
      <c r="R94" s="84"/>
      <c r="S94" s="84"/>
      <c r="T94" s="85"/>
      <c r="U94" s="38"/>
      <c r="V94" s="38"/>
      <c r="W94" s="38"/>
      <c r="X94" s="38"/>
      <c r="Y94" s="38"/>
      <c r="Z94" s="38"/>
      <c r="AA94" s="38"/>
      <c r="AB94" s="38"/>
      <c r="AC94" s="38"/>
      <c r="AD94" s="38"/>
      <c r="AE94" s="38"/>
      <c r="AT94" s="17" t="s">
        <v>153</v>
      </c>
      <c r="AU94" s="17" t="s">
        <v>78</v>
      </c>
    </row>
    <row r="95" spans="1:51" s="13" customFormat="1" ht="12">
      <c r="A95" s="13"/>
      <c r="B95" s="231"/>
      <c r="C95" s="232"/>
      <c r="D95" s="225" t="s">
        <v>172</v>
      </c>
      <c r="E95" s="233" t="s">
        <v>19</v>
      </c>
      <c r="F95" s="234" t="s">
        <v>1516</v>
      </c>
      <c r="G95" s="232"/>
      <c r="H95" s="235">
        <v>289.6</v>
      </c>
      <c r="I95" s="236"/>
      <c r="J95" s="232"/>
      <c r="K95" s="232"/>
      <c r="L95" s="237"/>
      <c r="M95" s="238"/>
      <c r="N95" s="239"/>
      <c r="O95" s="239"/>
      <c r="P95" s="239"/>
      <c r="Q95" s="239"/>
      <c r="R95" s="239"/>
      <c r="S95" s="239"/>
      <c r="T95" s="240"/>
      <c r="U95" s="13"/>
      <c r="V95" s="13"/>
      <c r="W95" s="13"/>
      <c r="X95" s="13"/>
      <c r="Y95" s="13"/>
      <c r="Z95" s="13"/>
      <c r="AA95" s="13"/>
      <c r="AB95" s="13"/>
      <c r="AC95" s="13"/>
      <c r="AD95" s="13"/>
      <c r="AE95" s="13"/>
      <c r="AT95" s="241" t="s">
        <v>172</v>
      </c>
      <c r="AU95" s="241" t="s">
        <v>78</v>
      </c>
      <c r="AV95" s="13" t="s">
        <v>80</v>
      </c>
      <c r="AW95" s="13" t="s">
        <v>33</v>
      </c>
      <c r="AX95" s="13" t="s">
        <v>78</v>
      </c>
      <c r="AY95" s="241" t="s">
        <v>142</v>
      </c>
    </row>
    <row r="96" spans="1:65" s="2" customFormat="1" ht="24.15" customHeight="1">
      <c r="A96" s="38"/>
      <c r="B96" s="39"/>
      <c r="C96" s="212" t="s">
        <v>178</v>
      </c>
      <c r="D96" s="212" t="s">
        <v>144</v>
      </c>
      <c r="E96" s="213" t="s">
        <v>1089</v>
      </c>
      <c r="F96" s="214" t="s">
        <v>412</v>
      </c>
      <c r="G96" s="215" t="s">
        <v>157</v>
      </c>
      <c r="H96" s="216">
        <v>289.6</v>
      </c>
      <c r="I96" s="217"/>
      <c r="J96" s="218">
        <f>ROUND(I96*H96,2)</f>
        <v>0</v>
      </c>
      <c r="K96" s="214" t="s">
        <v>148</v>
      </c>
      <c r="L96" s="44"/>
      <c r="M96" s="219" t="s">
        <v>19</v>
      </c>
      <c r="N96" s="220" t="s">
        <v>42</v>
      </c>
      <c r="O96" s="84"/>
      <c r="P96" s="221">
        <f>O96*H96</f>
        <v>0</v>
      </c>
      <c r="Q96" s="221">
        <v>0.0020824</v>
      </c>
      <c r="R96" s="221">
        <f>Q96*H96</f>
        <v>0.60306304</v>
      </c>
      <c r="S96" s="221">
        <v>0</v>
      </c>
      <c r="T96" s="222">
        <f>S96*H96</f>
        <v>0</v>
      </c>
      <c r="U96" s="38"/>
      <c r="V96" s="38"/>
      <c r="W96" s="38"/>
      <c r="X96" s="38"/>
      <c r="Y96" s="38"/>
      <c r="Z96" s="38"/>
      <c r="AA96" s="38"/>
      <c r="AB96" s="38"/>
      <c r="AC96" s="38"/>
      <c r="AD96" s="38"/>
      <c r="AE96" s="38"/>
      <c r="AR96" s="223" t="s">
        <v>149</v>
      </c>
      <c r="AT96" s="223" t="s">
        <v>144</v>
      </c>
      <c r="AU96" s="223" t="s">
        <v>78</v>
      </c>
      <c r="AY96" s="17" t="s">
        <v>142</v>
      </c>
      <c r="BE96" s="224">
        <f>IF(N96="základní",J96,0)</f>
        <v>0</v>
      </c>
      <c r="BF96" s="224">
        <f>IF(N96="snížená",J96,0)</f>
        <v>0</v>
      </c>
      <c r="BG96" s="224">
        <f>IF(N96="zákl. přenesená",J96,0)</f>
        <v>0</v>
      </c>
      <c r="BH96" s="224">
        <f>IF(N96="sníž. přenesená",J96,0)</f>
        <v>0</v>
      </c>
      <c r="BI96" s="224">
        <f>IF(N96="nulová",J96,0)</f>
        <v>0</v>
      </c>
      <c r="BJ96" s="17" t="s">
        <v>78</v>
      </c>
      <c r="BK96" s="224">
        <f>ROUND(I96*H96,2)</f>
        <v>0</v>
      </c>
      <c r="BL96" s="17" t="s">
        <v>149</v>
      </c>
      <c r="BM96" s="223" t="s">
        <v>1521</v>
      </c>
    </row>
    <row r="97" spans="1:47" s="2" customFormat="1" ht="12">
      <c r="A97" s="38"/>
      <c r="B97" s="39"/>
      <c r="C97" s="40"/>
      <c r="D97" s="225" t="s">
        <v>151</v>
      </c>
      <c r="E97" s="40"/>
      <c r="F97" s="226" t="s">
        <v>414</v>
      </c>
      <c r="G97" s="40"/>
      <c r="H97" s="40"/>
      <c r="I97" s="227"/>
      <c r="J97" s="40"/>
      <c r="K97" s="40"/>
      <c r="L97" s="44"/>
      <c r="M97" s="228"/>
      <c r="N97" s="229"/>
      <c r="O97" s="84"/>
      <c r="P97" s="84"/>
      <c r="Q97" s="84"/>
      <c r="R97" s="84"/>
      <c r="S97" s="84"/>
      <c r="T97" s="85"/>
      <c r="U97" s="38"/>
      <c r="V97" s="38"/>
      <c r="W97" s="38"/>
      <c r="X97" s="38"/>
      <c r="Y97" s="38"/>
      <c r="Z97" s="38"/>
      <c r="AA97" s="38"/>
      <c r="AB97" s="38"/>
      <c r="AC97" s="38"/>
      <c r="AD97" s="38"/>
      <c r="AE97" s="38"/>
      <c r="AT97" s="17" t="s">
        <v>151</v>
      </c>
      <c r="AU97" s="17" t="s">
        <v>78</v>
      </c>
    </row>
    <row r="98" spans="1:47" s="2" customFormat="1" ht="12">
      <c r="A98" s="38"/>
      <c r="B98" s="39"/>
      <c r="C98" s="40"/>
      <c r="D98" s="225" t="s">
        <v>153</v>
      </c>
      <c r="E98" s="40"/>
      <c r="F98" s="230" t="s">
        <v>1091</v>
      </c>
      <c r="G98" s="40"/>
      <c r="H98" s="40"/>
      <c r="I98" s="227"/>
      <c r="J98" s="40"/>
      <c r="K98" s="40"/>
      <c r="L98" s="44"/>
      <c r="M98" s="228"/>
      <c r="N98" s="229"/>
      <c r="O98" s="84"/>
      <c r="P98" s="84"/>
      <c r="Q98" s="84"/>
      <c r="R98" s="84"/>
      <c r="S98" s="84"/>
      <c r="T98" s="85"/>
      <c r="U98" s="38"/>
      <c r="V98" s="38"/>
      <c r="W98" s="38"/>
      <c r="X98" s="38"/>
      <c r="Y98" s="38"/>
      <c r="Z98" s="38"/>
      <c r="AA98" s="38"/>
      <c r="AB98" s="38"/>
      <c r="AC98" s="38"/>
      <c r="AD98" s="38"/>
      <c r="AE98" s="38"/>
      <c r="AT98" s="17" t="s">
        <v>153</v>
      </c>
      <c r="AU98" s="17" t="s">
        <v>78</v>
      </c>
    </row>
    <row r="99" spans="1:51" s="13" customFormat="1" ht="12">
      <c r="A99" s="13"/>
      <c r="B99" s="231"/>
      <c r="C99" s="232"/>
      <c r="D99" s="225" t="s">
        <v>172</v>
      </c>
      <c r="E99" s="233" t="s">
        <v>19</v>
      </c>
      <c r="F99" s="234" t="s">
        <v>1516</v>
      </c>
      <c r="G99" s="232"/>
      <c r="H99" s="235">
        <v>289.6</v>
      </c>
      <c r="I99" s="236"/>
      <c r="J99" s="232"/>
      <c r="K99" s="232"/>
      <c r="L99" s="237"/>
      <c r="M99" s="238"/>
      <c r="N99" s="239"/>
      <c r="O99" s="239"/>
      <c r="P99" s="239"/>
      <c r="Q99" s="239"/>
      <c r="R99" s="239"/>
      <c r="S99" s="239"/>
      <c r="T99" s="240"/>
      <c r="U99" s="13"/>
      <c r="V99" s="13"/>
      <c r="W99" s="13"/>
      <c r="X99" s="13"/>
      <c r="Y99" s="13"/>
      <c r="Z99" s="13"/>
      <c r="AA99" s="13"/>
      <c r="AB99" s="13"/>
      <c r="AC99" s="13"/>
      <c r="AD99" s="13"/>
      <c r="AE99" s="13"/>
      <c r="AT99" s="241" t="s">
        <v>172</v>
      </c>
      <c r="AU99" s="241" t="s">
        <v>78</v>
      </c>
      <c r="AV99" s="13" t="s">
        <v>80</v>
      </c>
      <c r="AW99" s="13" t="s">
        <v>33</v>
      </c>
      <c r="AX99" s="13" t="s">
        <v>78</v>
      </c>
      <c r="AY99" s="241" t="s">
        <v>142</v>
      </c>
    </row>
    <row r="100" spans="1:65" s="2" customFormat="1" ht="24.15" customHeight="1">
      <c r="A100" s="38"/>
      <c r="B100" s="39"/>
      <c r="C100" s="212" t="s">
        <v>189</v>
      </c>
      <c r="D100" s="212" t="s">
        <v>144</v>
      </c>
      <c r="E100" s="213" t="s">
        <v>1522</v>
      </c>
      <c r="F100" s="214" t="s">
        <v>1523</v>
      </c>
      <c r="G100" s="215" t="s">
        <v>157</v>
      </c>
      <c r="H100" s="216">
        <v>1448</v>
      </c>
      <c r="I100" s="217"/>
      <c r="J100" s="218">
        <f>ROUND(I100*H100,2)</f>
        <v>0</v>
      </c>
      <c r="K100" s="214" t="s">
        <v>148</v>
      </c>
      <c r="L100" s="44"/>
      <c r="M100" s="219" t="s">
        <v>19</v>
      </c>
      <c r="N100" s="220" t="s">
        <v>42</v>
      </c>
      <c r="O100" s="84"/>
      <c r="P100" s="221">
        <f>O100*H100</f>
        <v>0</v>
      </c>
      <c r="Q100" s="221">
        <v>0</v>
      </c>
      <c r="R100" s="221">
        <f>Q100*H100</f>
        <v>0</v>
      </c>
      <c r="S100" s="221">
        <v>0</v>
      </c>
      <c r="T100" s="222">
        <f>S100*H100</f>
        <v>0</v>
      </c>
      <c r="U100" s="38"/>
      <c r="V100" s="38"/>
      <c r="W100" s="38"/>
      <c r="X100" s="38"/>
      <c r="Y100" s="38"/>
      <c r="Z100" s="38"/>
      <c r="AA100" s="38"/>
      <c r="AB100" s="38"/>
      <c r="AC100" s="38"/>
      <c r="AD100" s="38"/>
      <c r="AE100" s="38"/>
      <c r="AR100" s="223" t="s">
        <v>149</v>
      </c>
      <c r="AT100" s="223" t="s">
        <v>144</v>
      </c>
      <c r="AU100" s="223" t="s">
        <v>78</v>
      </c>
      <c r="AY100" s="17" t="s">
        <v>142</v>
      </c>
      <c r="BE100" s="224">
        <f>IF(N100="základní",J100,0)</f>
        <v>0</v>
      </c>
      <c r="BF100" s="224">
        <f>IF(N100="snížená",J100,0)</f>
        <v>0</v>
      </c>
      <c r="BG100" s="224">
        <f>IF(N100="zákl. přenesená",J100,0)</f>
        <v>0</v>
      </c>
      <c r="BH100" s="224">
        <f>IF(N100="sníž. přenesená",J100,0)</f>
        <v>0</v>
      </c>
      <c r="BI100" s="224">
        <f>IF(N100="nulová",J100,0)</f>
        <v>0</v>
      </c>
      <c r="BJ100" s="17" t="s">
        <v>78</v>
      </c>
      <c r="BK100" s="224">
        <f>ROUND(I100*H100,2)</f>
        <v>0</v>
      </c>
      <c r="BL100" s="17" t="s">
        <v>149</v>
      </c>
      <c r="BM100" s="223" t="s">
        <v>1524</v>
      </c>
    </row>
    <row r="101" spans="1:47" s="2" customFormat="1" ht="12">
      <c r="A101" s="38"/>
      <c r="B101" s="39"/>
      <c r="C101" s="40"/>
      <c r="D101" s="225" t="s">
        <v>151</v>
      </c>
      <c r="E101" s="40"/>
      <c r="F101" s="226" t="s">
        <v>1525</v>
      </c>
      <c r="G101" s="40"/>
      <c r="H101" s="40"/>
      <c r="I101" s="227"/>
      <c r="J101" s="40"/>
      <c r="K101" s="40"/>
      <c r="L101" s="44"/>
      <c r="M101" s="228"/>
      <c r="N101" s="229"/>
      <c r="O101" s="84"/>
      <c r="P101" s="84"/>
      <c r="Q101" s="84"/>
      <c r="R101" s="84"/>
      <c r="S101" s="84"/>
      <c r="T101" s="85"/>
      <c r="U101" s="38"/>
      <c r="V101" s="38"/>
      <c r="W101" s="38"/>
      <c r="X101" s="38"/>
      <c r="Y101" s="38"/>
      <c r="Z101" s="38"/>
      <c r="AA101" s="38"/>
      <c r="AB101" s="38"/>
      <c r="AC101" s="38"/>
      <c r="AD101" s="38"/>
      <c r="AE101" s="38"/>
      <c r="AT101" s="17" t="s">
        <v>151</v>
      </c>
      <c r="AU101" s="17" t="s">
        <v>78</v>
      </c>
    </row>
    <row r="102" spans="1:47" s="2" customFormat="1" ht="12">
      <c r="A102" s="38"/>
      <c r="B102" s="39"/>
      <c r="C102" s="40"/>
      <c r="D102" s="225" t="s">
        <v>153</v>
      </c>
      <c r="E102" s="40"/>
      <c r="F102" s="230" t="s">
        <v>1526</v>
      </c>
      <c r="G102" s="40"/>
      <c r="H102" s="40"/>
      <c r="I102" s="227"/>
      <c r="J102" s="40"/>
      <c r="K102" s="40"/>
      <c r="L102" s="44"/>
      <c r="M102" s="228"/>
      <c r="N102" s="229"/>
      <c r="O102" s="84"/>
      <c r="P102" s="84"/>
      <c r="Q102" s="84"/>
      <c r="R102" s="84"/>
      <c r="S102" s="84"/>
      <c r="T102" s="85"/>
      <c r="U102" s="38"/>
      <c r="V102" s="38"/>
      <c r="W102" s="38"/>
      <c r="X102" s="38"/>
      <c r="Y102" s="38"/>
      <c r="Z102" s="38"/>
      <c r="AA102" s="38"/>
      <c r="AB102" s="38"/>
      <c r="AC102" s="38"/>
      <c r="AD102" s="38"/>
      <c r="AE102" s="38"/>
      <c r="AT102" s="17" t="s">
        <v>153</v>
      </c>
      <c r="AU102" s="17" t="s">
        <v>78</v>
      </c>
    </row>
    <row r="103" spans="1:51" s="13" customFormat="1" ht="12">
      <c r="A103" s="13"/>
      <c r="B103" s="231"/>
      <c r="C103" s="232"/>
      <c r="D103" s="225" t="s">
        <v>172</v>
      </c>
      <c r="E103" s="233" t="s">
        <v>19</v>
      </c>
      <c r="F103" s="234" t="s">
        <v>1527</v>
      </c>
      <c r="G103" s="232"/>
      <c r="H103" s="235">
        <v>1448</v>
      </c>
      <c r="I103" s="236"/>
      <c r="J103" s="232"/>
      <c r="K103" s="232"/>
      <c r="L103" s="237"/>
      <c r="M103" s="238"/>
      <c r="N103" s="239"/>
      <c r="O103" s="239"/>
      <c r="P103" s="239"/>
      <c r="Q103" s="239"/>
      <c r="R103" s="239"/>
      <c r="S103" s="239"/>
      <c r="T103" s="240"/>
      <c r="U103" s="13"/>
      <c r="V103" s="13"/>
      <c r="W103" s="13"/>
      <c r="X103" s="13"/>
      <c r="Y103" s="13"/>
      <c r="Z103" s="13"/>
      <c r="AA103" s="13"/>
      <c r="AB103" s="13"/>
      <c r="AC103" s="13"/>
      <c r="AD103" s="13"/>
      <c r="AE103" s="13"/>
      <c r="AT103" s="241" t="s">
        <v>172</v>
      </c>
      <c r="AU103" s="241" t="s">
        <v>78</v>
      </c>
      <c r="AV103" s="13" t="s">
        <v>80</v>
      </c>
      <c r="AW103" s="13" t="s">
        <v>33</v>
      </c>
      <c r="AX103" s="13" t="s">
        <v>78</v>
      </c>
      <c r="AY103" s="241" t="s">
        <v>142</v>
      </c>
    </row>
    <row r="104" spans="1:65" s="2" customFormat="1" ht="14.4" customHeight="1">
      <c r="A104" s="38"/>
      <c r="B104" s="39"/>
      <c r="C104" s="212" t="s">
        <v>195</v>
      </c>
      <c r="D104" s="212" t="s">
        <v>144</v>
      </c>
      <c r="E104" s="213" t="s">
        <v>1528</v>
      </c>
      <c r="F104" s="214" t="s">
        <v>1529</v>
      </c>
      <c r="G104" s="215" t="s">
        <v>157</v>
      </c>
      <c r="H104" s="216">
        <v>1448</v>
      </c>
      <c r="I104" s="217"/>
      <c r="J104" s="218">
        <f>ROUND(I104*H104,2)</f>
        <v>0</v>
      </c>
      <c r="K104" s="214" t="s">
        <v>148</v>
      </c>
      <c r="L104" s="44"/>
      <c r="M104" s="219" t="s">
        <v>19</v>
      </c>
      <c r="N104" s="220" t="s">
        <v>42</v>
      </c>
      <c r="O104" s="84"/>
      <c r="P104" s="221">
        <f>O104*H104</f>
        <v>0</v>
      </c>
      <c r="Q104" s="221">
        <v>1.8E-05</v>
      </c>
      <c r="R104" s="221">
        <f>Q104*H104</f>
        <v>0.026064</v>
      </c>
      <c r="S104" s="221">
        <v>0</v>
      </c>
      <c r="T104" s="222">
        <f>S104*H104</f>
        <v>0</v>
      </c>
      <c r="U104" s="38"/>
      <c r="V104" s="38"/>
      <c r="W104" s="38"/>
      <c r="X104" s="38"/>
      <c r="Y104" s="38"/>
      <c r="Z104" s="38"/>
      <c r="AA104" s="38"/>
      <c r="AB104" s="38"/>
      <c r="AC104" s="38"/>
      <c r="AD104" s="38"/>
      <c r="AE104" s="38"/>
      <c r="AR104" s="223" t="s">
        <v>149</v>
      </c>
      <c r="AT104" s="223" t="s">
        <v>144</v>
      </c>
      <c r="AU104" s="223" t="s">
        <v>78</v>
      </c>
      <c r="AY104" s="17" t="s">
        <v>142</v>
      </c>
      <c r="BE104" s="224">
        <f>IF(N104="základní",J104,0)</f>
        <v>0</v>
      </c>
      <c r="BF104" s="224">
        <f>IF(N104="snížená",J104,0)</f>
        <v>0</v>
      </c>
      <c r="BG104" s="224">
        <f>IF(N104="zákl. přenesená",J104,0)</f>
        <v>0</v>
      </c>
      <c r="BH104" s="224">
        <f>IF(N104="sníž. přenesená",J104,0)</f>
        <v>0</v>
      </c>
      <c r="BI104" s="224">
        <f>IF(N104="nulová",J104,0)</f>
        <v>0</v>
      </c>
      <c r="BJ104" s="17" t="s">
        <v>78</v>
      </c>
      <c r="BK104" s="224">
        <f>ROUND(I104*H104,2)</f>
        <v>0</v>
      </c>
      <c r="BL104" s="17" t="s">
        <v>149</v>
      </c>
      <c r="BM104" s="223" t="s">
        <v>1530</v>
      </c>
    </row>
    <row r="105" spans="1:47" s="2" customFormat="1" ht="12">
      <c r="A105" s="38"/>
      <c r="B105" s="39"/>
      <c r="C105" s="40"/>
      <c r="D105" s="225" t="s">
        <v>151</v>
      </c>
      <c r="E105" s="40"/>
      <c r="F105" s="226" t="s">
        <v>1531</v>
      </c>
      <c r="G105" s="40"/>
      <c r="H105" s="40"/>
      <c r="I105" s="227"/>
      <c r="J105" s="40"/>
      <c r="K105" s="40"/>
      <c r="L105" s="44"/>
      <c r="M105" s="228"/>
      <c r="N105" s="229"/>
      <c r="O105" s="84"/>
      <c r="P105" s="84"/>
      <c r="Q105" s="84"/>
      <c r="R105" s="84"/>
      <c r="S105" s="84"/>
      <c r="T105" s="85"/>
      <c r="U105" s="38"/>
      <c r="V105" s="38"/>
      <c r="W105" s="38"/>
      <c r="X105" s="38"/>
      <c r="Y105" s="38"/>
      <c r="Z105" s="38"/>
      <c r="AA105" s="38"/>
      <c r="AB105" s="38"/>
      <c r="AC105" s="38"/>
      <c r="AD105" s="38"/>
      <c r="AE105" s="38"/>
      <c r="AT105" s="17" t="s">
        <v>151</v>
      </c>
      <c r="AU105" s="17" t="s">
        <v>78</v>
      </c>
    </row>
    <row r="106" spans="1:47" s="2" customFormat="1" ht="12">
      <c r="A106" s="38"/>
      <c r="B106" s="39"/>
      <c r="C106" s="40"/>
      <c r="D106" s="225" t="s">
        <v>153</v>
      </c>
      <c r="E106" s="40"/>
      <c r="F106" s="230" t="s">
        <v>1532</v>
      </c>
      <c r="G106" s="40"/>
      <c r="H106" s="40"/>
      <c r="I106" s="227"/>
      <c r="J106" s="40"/>
      <c r="K106" s="40"/>
      <c r="L106" s="44"/>
      <c r="M106" s="228"/>
      <c r="N106" s="229"/>
      <c r="O106" s="84"/>
      <c r="P106" s="84"/>
      <c r="Q106" s="84"/>
      <c r="R106" s="84"/>
      <c r="S106" s="84"/>
      <c r="T106" s="85"/>
      <c r="U106" s="38"/>
      <c r="V106" s="38"/>
      <c r="W106" s="38"/>
      <c r="X106" s="38"/>
      <c r="Y106" s="38"/>
      <c r="Z106" s="38"/>
      <c r="AA106" s="38"/>
      <c r="AB106" s="38"/>
      <c r="AC106" s="38"/>
      <c r="AD106" s="38"/>
      <c r="AE106" s="38"/>
      <c r="AT106" s="17" t="s">
        <v>153</v>
      </c>
      <c r="AU106" s="17" t="s">
        <v>78</v>
      </c>
    </row>
    <row r="107" spans="1:51" s="13" customFormat="1" ht="12">
      <c r="A107" s="13"/>
      <c r="B107" s="231"/>
      <c r="C107" s="232"/>
      <c r="D107" s="225" t="s">
        <v>172</v>
      </c>
      <c r="E107" s="233" t="s">
        <v>19</v>
      </c>
      <c r="F107" s="234" t="s">
        <v>1527</v>
      </c>
      <c r="G107" s="232"/>
      <c r="H107" s="235">
        <v>1448</v>
      </c>
      <c r="I107" s="236"/>
      <c r="J107" s="232"/>
      <c r="K107" s="232"/>
      <c r="L107" s="237"/>
      <c r="M107" s="238"/>
      <c r="N107" s="239"/>
      <c r="O107" s="239"/>
      <c r="P107" s="239"/>
      <c r="Q107" s="239"/>
      <c r="R107" s="239"/>
      <c r="S107" s="239"/>
      <c r="T107" s="240"/>
      <c r="U107" s="13"/>
      <c r="V107" s="13"/>
      <c r="W107" s="13"/>
      <c r="X107" s="13"/>
      <c r="Y107" s="13"/>
      <c r="Z107" s="13"/>
      <c r="AA107" s="13"/>
      <c r="AB107" s="13"/>
      <c r="AC107" s="13"/>
      <c r="AD107" s="13"/>
      <c r="AE107" s="13"/>
      <c r="AT107" s="241" t="s">
        <v>172</v>
      </c>
      <c r="AU107" s="241" t="s">
        <v>78</v>
      </c>
      <c r="AV107" s="13" t="s">
        <v>80</v>
      </c>
      <c r="AW107" s="13" t="s">
        <v>33</v>
      </c>
      <c r="AX107" s="13" t="s">
        <v>78</v>
      </c>
      <c r="AY107" s="241" t="s">
        <v>142</v>
      </c>
    </row>
    <row r="108" spans="1:65" s="2" customFormat="1" ht="14.4" customHeight="1">
      <c r="A108" s="38"/>
      <c r="B108" s="39"/>
      <c r="C108" s="212" t="s">
        <v>201</v>
      </c>
      <c r="D108" s="212" t="s">
        <v>144</v>
      </c>
      <c r="E108" s="213" t="s">
        <v>1092</v>
      </c>
      <c r="F108" s="214" t="s">
        <v>1093</v>
      </c>
      <c r="G108" s="215" t="s">
        <v>147</v>
      </c>
      <c r="H108" s="216">
        <v>289.6</v>
      </c>
      <c r="I108" s="217"/>
      <c r="J108" s="218">
        <f>ROUND(I108*H108,2)</f>
        <v>0</v>
      </c>
      <c r="K108" s="214" t="s">
        <v>148</v>
      </c>
      <c r="L108" s="44"/>
      <c r="M108" s="219" t="s">
        <v>19</v>
      </c>
      <c r="N108" s="220" t="s">
        <v>42</v>
      </c>
      <c r="O108" s="84"/>
      <c r="P108" s="221">
        <f>O108*H108</f>
        <v>0</v>
      </c>
      <c r="Q108" s="221">
        <v>0</v>
      </c>
      <c r="R108" s="221">
        <f>Q108*H108</f>
        <v>0</v>
      </c>
      <c r="S108" s="221">
        <v>0</v>
      </c>
      <c r="T108" s="222">
        <f>S108*H108</f>
        <v>0</v>
      </c>
      <c r="U108" s="38"/>
      <c r="V108" s="38"/>
      <c r="W108" s="38"/>
      <c r="X108" s="38"/>
      <c r="Y108" s="38"/>
      <c r="Z108" s="38"/>
      <c r="AA108" s="38"/>
      <c r="AB108" s="38"/>
      <c r="AC108" s="38"/>
      <c r="AD108" s="38"/>
      <c r="AE108" s="38"/>
      <c r="AR108" s="223" t="s">
        <v>149</v>
      </c>
      <c r="AT108" s="223" t="s">
        <v>144</v>
      </c>
      <c r="AU108" s="223" t="s">
        <v>78</v>
      </c>
      <c r="AY108" s="17" t="s">
        <v>142</v>
      </c>
      <c r="BE108" s="224">
        <f>IF(N108="základní",J108,0)</f>
        <v>0</v>
      </c>
      <c r="BF108" s="224">
        <f>IF(N108="snížená",J108,0)</f>
        <v>0</v>
      </c>
      <c r="BG108" s="224">
        <f>IF(N108="zákl. přenesená",J108,0)</f>
        <v>0</v>
      </c>
      <c r="BH108" s="224">
        <f>IF(N108="sníž. přenesená",J108,0)</f>
        <v>0</v>
      </c>
      <c r="BI108" s="224">
        <f>IF(N108="nulová",J108,0)</f>
        <v>0</v>
      </c>
      <c r="BJ108" s="17" t="s">
        <v>78</v>
      </c>
      <c r="BK108" s="224">
        <f>ROUND(I108*H108,2)</f>
        <v>0</v>
      </c>
      <c r="BL108" s="17" t="s">
        <v>149</v>
      </c>
      <c r="BM108" s="223" t="s">
        <v>1533</v>
      </c>
    </row>
    <row r="109" spans="1:47" s="2" customFormat="1" ht="12">
      <c r="A109" s="38"/>
      <c r="B109" s="39"/>
      <c r="C109" s="40"/>
      <c r="D109" s="225" t="s">
        <v>151</v>
      </c>
      <c r="E109" s="40"/>
      <c r="F109" s="226" t="s">
        <v>1095</v>
      </c>
      <c r="G109" s="40"/>
      <c r="H109" s="40"/>
      <c r="I109" s="227"/>
      <c r="J109" s="40"/>
      <c r="K109" s="40"/>
      <c r="L109" s="44"/>
      <c r="M109" s="228"/>
      <c r="N109" s="229"/>
      <c r="O109" s="84"/>
      <c r="P109" s="84"/>
      <c r="Q109" s="84"/>
      <c r="R109" s="84"/>
      <c r="S109" s="84"/>
      <c r="T109" s="85"/>
      <c r="U109" s="38"/>
      <c r="V109" s="38"/>
      <c r="W109" s="38"/>
      <c r="X109" s="38"/>
      <c r="Y109" s="38"/>
      <c r="Z109" s="38"/>
      <c r="AA109" s="38"/>
      <c r="AB109" s="38"/>
      <c r="AC109" s="38"/>
      <c r="AD109" s="38"/>
      <c r="AE109" s="38"/>
      <c r="AT109" s="17" t="s">
        <v>151</v>
      </c>
      <c r="AU109" s="17" t="s">
        <v>78</v>
      </c>
    </row>
    <row r="110" spans="1:47" s="2" customFormat="1" ht="12">
      <c r="A110" s="38"/>
      <c r="B110" s="39"/>
      <c r="C110" s="40"/>
      <c r="D110" s="225" t="s">
        <v>153</v>
      </c>
      <c r="E110" s="40"/>
      <c r="F110" s="230" t="s">
        <v>723</v>
      </c>
      <c r="G110" s="40"/>
      <c r="H110" s="40"/>
      <c r="I110" s="227"/>
      <c r="J110" s="40"/>
      <c r="K110" s="40"/>
      <c r="L110" s="44"/>
      <c r="M110" s="228"/>
      <c r="N110" s="229"/>
      <c r="O110" s="84"/>
      <c r="P110" s="84"/>
      <c r="Q110" s="84"/>
      <c r="R110" s="84"/>
      <c r="S110" s="84"/>
      <c r="T110" s="85"/>
      <c r="U110" s="38"/>
      <c r="V110" s="38"/>
      <c r="W110" s="38"/>
      <c r="X110" s="38"/>
      <c r="Y110" s="38"/>
      <c r="Z110" s="38"/>
      <c r="AA110" s="38"/>
      <c r="AB110" s="38"/>
      <c r="AC110" s="38"/>
      <c r="AD110" s="38"/>
      <c r="AE110" s="38"/>
      <c r="AT110" s="17" t="s">
        <v>153</v>
      </c>
      <c r="AU110" s="17" t="s">
        <v>78</v>
      </c>
    </row>
    <row r="111" spans="1:51" s="13" customFormat="1" ht="12">
      <c r="A111" s="13"/>
      <c r="B111" s="231"/>
      <c r="C111" s="232"/>
      <c r="D111" s="225" t="s">
        <v>172</v>
      </c>
      <c r="E111" s="233" t="s">
        <v>19</v>
      </c>
      <c r="F111" s="234" t="s">
        <v>1516</v>
      </c>
      <c r="G111" s="232"/>
      <c r="H111" s="235">
        <v>289.6</v>
      </c>
      <c r="I111" s="236"/>
      <c r="J111" s="232"/>
      <c r="K111" s="232"/>
      <c r="L111" s="237"/>
      <c r="M111" s="238"/>
      <c r="N111" s="239"/>
      <c r="O111" s="239"/>
      <c r="P111" s="239"/>
      <c r="Q111" s="239"/>
      <c r="R111" s="239"/>
      <c r="S111" s="239"/>
      <c r="T111" s="240"/>
      <c r="U111" s="13"/>
      <c r="V111" s="13"/>
      <c r="W111" s="13"/>
      <c r="X111" s="13"/>
      <c r="Y111" s="13"/>
      <c r="Z111" s="13"/>
      <c r="AA111" s="13"/>
      <c r="AB111" s="13"/>
      <c r="AC111" s="13"/>
      <c r="AD111" s="13"/>
      <c r="AE111" s="13"/>
      <c r="AT111" s="241" t="s">
        <v>172</v>
      </c>
      <c r="AU111" s="241" t="s">
        <v>78</v>
      </c>
      <c r="AV111" s="13" t="s">
        <v>80</v>
      </c>
      <c r="AW111" s="13" t="s">
        <v>33</v>
      </c>
      <c r="AX111" s="13" t="s">
        <v>78</v>
      </c>
      <c r="AY111" s="241" t="s">
        <v>142</v>
      </c>
    </row>
    <row r="112" spans="1:65" s="2" customFormat="1" ht="14.4" customHeight="1">
      <c r="A112" s="38"/>
      <c r="B112" s="39"/>
      <c r="C112" s="253" t="s">
        <v>207</v>
      </c>
      <c r="D112" s="253" t="s">
        <v>275</v>
      </c>
      <c r="E112" s="254" t="s">
        <v>724</v>
      </c>
      <c r="F112" s="255" t="s">
        <v>725</v>
      </c>
      <c r="G112" s="256" t="s">
        <v>181</v>
      </c>
      <c r="H112" s="257">
        <v>28.96</v>
      </c>
      <c r="I112" s="258"/>
      <c r="J112" s="259">
        <f>ROUND(I112*H112,2)</f>
        <v>0</v>
      </c>
      <c r="K112" s="255" t="s">
        <v>148</v>
      </c>
      <c r="L112" s="260"/>
      <c r="M112" s="261" t="s">
        <v>19</v>
      </c>
      <c r="N112" s="262" t="s">
        <v>42</v>
      </c>
      <c r="O112" s="84"/>
      <c r="P112" s="221">
        <f>O112*H112</f>
        <v>0</v>
      </c>
      <c r="Q112" s="221">
        <v>0.2</v>
      </c>
      <c r="R112" s="221">
        <f>Q112*H112</f>
        <v>5.792000000000001</v>
      </c>
      <c r="S112" s="221">
        <v>0</v>
      </c>
      <c r="T112" s="222">
        <f>S112*H112</f>
        <v>0</v>
      </c>
      <c r="U112" s="38"/>
      <c r="V112" s="38"/>
      <c r="W112" s="38"/>
      <c r="X112" s="38"/>
      <c r="Y112" s="38"/>
      <c r="Z112" s="38"/>
      <c r="AA112" s="38"/>
      <c r="AB112" s="38"/>
      <c r="AC112" s="38"/>
      <c r="AD112" s="38"/>
      <c r="AE112" s="38"/>
      <c r="AR112" s="223" t="s">
        <v>201</v>
      </c>
      <c r="AT112" s="223" t="s">
        <v>275</v>
      </c>
      <c r="AU112" s="223" t="s">
        <v>78</v>
      </c>
      <c r="AY112" s="17" t="s">
        <v>142</v>
      </c>
      <c r="BE112" s="224">
        <f>IF(N112="základní",J112,0)</f>
        <v>0</v>
      </c>
      <c r="BF112" s="224">
        <f>IF(N112="snížená",J112,0)</f>
        <v>0</v>
      </c>
      <c r="BG112" s="224">
        <f>IF(N112="zákl. přenesená",J112,0)</f>
        <v>0</v>
      </c>
      <c r="BH112" s="224">
        <f>IF(N112="sníž. přenesená",J112,0)</f>
        <v>0</v>
      </c>
      <c r="BI112" s="224">
        <f>IF(N112="nulová",J112,0)</f>
        <v>0</v>
      </c>
      <c r="BJ112" s="17" t="s">
        <v>78</v>
      </c>
      <c r="BK112" s="224">
        <f>ROUND(I112*H112,2)</f>
        <v>0</v>
      </c>
      <c r="BL112" s="17" t="s">
        <v>149</v>
      </c>
      <c r="BM112" s="223" t="s">
        <v>1534</v>
      </c>
    </row>
    <row r="113" spans="1:47" s="2" customFormat="1" ht="12">
      <c r="A113" s="38"/>
      <c r="B113" s="39"/>
      <c r="C113" s="40"/>
      <c r="D113" s="225" t="s">
        <v>151</v>
      </c>
      <c r="E113" s="40"/>
      <c r="F113" s="226" t="s">
        <v>725</v>
      </c>
      <c r="G113" s="40"/>
      <c r="H113" s="40"/>
      <c r="I113" s="227"/>
      <c r="J113" s="40"/>
      <c r="K113" s="40"/>
      <c r="L113" s="44"/>
      <c r="M113" s="228"/>
      <c r="N113" s="229"/>
      <c r="O113" s="84"/>
      <c r="P113" s="84"/>
      <c r="Q113" s="84"/>
      <c r="R113" s="84"/>
      <c r="S113" s="84"/>
      <c r="T113" s="85"/>
      <c r="U113" s="38"/>
      <c r="V113" s="38"/>
      <c r="W113" s="38"/>
      <c r="X113" s="38"/>
      <c r="Y113" s="38"/>
      <c r="Z113" s="38"/>
      <c r="AA113" s="38"/>
      <c r="AB113" s="38"/>
      <c r="AC113" s="38"/>
      <c r="AD113" s="38"/>
      <c r="AE113" s="38"/>
      <c r="AT113" s="17" t="s">
        <v>151</v>
      </c>
      <c r="AU113" s="17" t="s">
        <v>78</v>
      </c>
    </row>
    <row r="114" spans="1:51" s="13" customFormat="1" ht="12">
      <c r="A114" s="13"/>
      <c r="B114" s="231"/>
      <c r="C114" s="232"/>
      <c r="D114" s="225" t="s">
        <v>172</v>
      </c>
      <c r="E114" s="233" t="s">
        <v>19</v>
      </c>
      <c r="F114" s="234" t="s">
        <v>1535</v>
      </c>
      <c r="G114" s="232"/>
      <c r="H114" s="235">
        <v>28.96</v>
      </c>
      <c r="I114" s="236"/>
      <c r="J114" s="232"/>
      <c r="K114" s="232"/>
      <c r="L114" s="237"/>
      <c r="M114" s="238"/>
      <c r="N114" s="239"/>
      <c r="O114" s="239"/>
      <c r="P114" s="239"/>
      <c r="Q114" s="239"/>
      <c r="R114" s="239"/>
      <c r="S114" s="239"/>
      <c r="T114" s="240"/>
      <c r="U114" s="13"/>
      <c r="V114" s="13"/>
      <c r="W114" s="13"/>
      <c r="X114" s="13"/>
      <c r="Y114" s="13"/>
      <c r="Z114" s="13"/>
      <c r="AA114" s="13"/>
      <c r="AB114" s="13"/>
      <c r="AC114" s="13"/>
      <c r="AD114" s="13"/>
      <c r="AE114" s="13"/>
      <c r="AT114" s="241" t="s">
        <v>172</v>
      </c>
      <c r="AU114" s="241" t="s">
        <v>78</v>
      </c>
      <c r="AV114" s="13" t="s">
        <v>80</v>
      </c>
      <c r="AW114" s="13" t="s">
        <v>33</v>
      </c>
      <c r="AX114" s="13" t="s">
        <v>78</v>
      </c>
      <c r="AY114" s="241" t="s">
        <v>142</v>
      </c>
    </row>
    <row r="115" spans="1:65" s="2" customFormat="1" ht="14.4" customHeight="1">
      <c r="A115" s="38"/>
      <c r="B115" s="39"/>
      <c r="C115" s="212" t="s">
        <v>212</v>
      </c>
      <c r="D115" s="212" t="s">
        <v>144</v>
      </c>
      <c r="E115" s="213" t="s">
        <v>1098</v>
      </c>
      <c r="F115" s="214" t="s">
        <v>1099</v>
      </c>
      <c r="G115" s="215" t="s">
        <v>181</v>
      </c>
      <c r="H115" s="216">
        <v>144.8</v>
      </c>
      <c r="I115" s="217"/>
      <c r="J115" s="218">
        <f>ROUND(I115*H115,2)</f>
        <v>0</v>
      </c>
      <c r="K115" s="214" t="s">
        <v>148</v>
      </c>
      <c r="L115" s="44"/>
      <c r="M115" s="219" t="s">
        <v>19</v>
      </c>
      <c r="N115" s="220" t="s">
        <v>42</v>
      </c>
      <c r="O115" s="84"/>
      <c r="P115" s="221">
        <f>O115*H115</f>
        <v>0</v>
      </c>
      <c r="Q115" s="221">
        <v>0</v>
      </c>
      <c r="R115" s="221">
        <f>Q115*H115</f>
        <v>0</v>
      </c>
      <c r="S115" s="221">
        <v>0</v>
      </c>
      <c r="T115" s="222">
        <f>S115*H115</f>
        <v>0</v>
      </c>
      <c r="U115" s="38"/>
      <c r="V115" s="38"/>
      <c r="W115" s="38"/>
      <c r="X115" s="38"/>
      <c r="Y115" s="38"/>
      <c r="Z115" s="38"/>
      <c r="AA115" s="38"/>
      <c r="AB115" s="38"/>
      <c r="AC115" s="38"/>
      <c r="AD115" s="38"/>
      <c r="AE115" s="38"/>
      <c r="AR115" s="223" t="s">
        <v>149</v>
      </c>
      <c r="AT115" s="223" t="s">
        <v>144</v>
      </c>
      <c r="AU115" s="223" t="s">
        <v>78</v>
      </c>
      <c r="AY115" s="17" t="s">
        <v>142</v>
      </c>
      <c r="BE115" s="224">
        <f>IF(N115="základní",J115,0)</f>
        <v>0</v>
      </c>
      <c r="BF115" s="224">
        <f>IF(N115="snížená",J115,0)</f>
        <v>0</v>
      </c>
      <c r="BG115" s="224">
        <f>IF(N115="zákl. přenesená",J115,0)</f>
        <v>0</v>
      </c>
      <c r="BH115" s="224">
        <f>IF(N115="sníž. přenesená",J115,0)</f>
        <v>0</v>
      </c>
      <c r="BI115" s="224">
        <f>IF(N115="nulová",J115,0)</f>
        <v>0</v>
      </c>
      <c r="BJ115" s="17" t="s">
        <v>78</v>
      </c>
      <c r="BK115" s="224">
        <f>ROUND(I115*H115,2)</f>
        <v>0</v>
      </c>
      <c r="BL115" s="17" t="s">
        <v>149</v>
      </c>
      <c r="BM115" s="223" t="s">
        <v>1536</v>
      </c>
    </row>
    <row r="116" spans="1:47" s="2" customFormat="1" ht="12">
      <c r="A116" s="38"/>
      <c r="B116" s="39"/>
      <c r="C116" s="40"/>
      <c r="D116" s="225" t="s">
        <v>151</v>
      </c>
      <c r="E116" s="40"/>
      <c r="F116" s="226" t="s">
        <v>1101</v>
      </c>
      <c r="G116" s="40"/>
      <c r="H116" s="40"/>
      <c r="I116" s="227"/>
      <c r="J116" s="40"/>
      <c r="K116" s="40"/>
      <c r="L116" s="44"/>
      <c r="M116" s="228"/>
      <c r="N116" s="229"/>
      <c r="O116" s="84"/>
      <c r="P116" s="84"/>
      <c r="Q116" s="84"/>
      <c r="R116" s="84"/>
      <c r="S116" s="84"/>
      <c r="T116" s="85"/>
      <c r="U116" s="38"/>
      <c r="V116" s="38"/>
      <c r="W116" s="38"/>
      <c r="X116" s="38"/>
      <c r="Y116" s="38"/>
      <c r="Z116" s="38"/>
      <c r="AA116" s="38"/>
      <c r="AB116" s="38"/>
      <c r="AC116" s="38"/>
      <c r="AD116" s="38"/>
      <c r="AE116" s="38"/>
      <c r="AT116" s="17" t="s">
        <v>151</v>
      </c>
      <c r="AU116" s="17" t="s">
        <v>78</v>
      </c>
    </row>
    <row r="117" spans="1:47" s="2" customFormat="1" ht="12">
      <c r="A117" s="38"/>
      <c r="B117" s="39"/>
      <c r="C117" s="40"/>
      <c r="D117" s="225" t="s">
        <v>252</v>
      </c>
      <c r="E117" s="40"/>
      <c r="F117" s="230" t="s">
        <v>1102</v>
      </c>
      <c r="G117" s="40"/>
      <c r="H117" s="40"/>
      <c r="I117" s="227"/>
      <c r="J117" s="40"/>
      <c r="K117" s="40"/>
      <c r="L117" s="44"/>
      <c r="M117" s="228"/>
      <c r="N117" s="229"/>
      <c r="O117" s="84"/>
      <c r="P117" s="84"/>
      <c r="Q117" s="84"/>
      <c r="R117" s="84"/>
      <c r="S117" s="84"/>
      <c r="T117" s="85"/>
      <c r="U117" s="38"/>
      <c r="V117" s="38"/>
      <c r="W117" s="38"/>
      <c r="X117" s="38"/>
      <c r="Y117" s="38"/>
      <c r="Z117" s="38"/>
      <c r="AA117" s="38"/>
      <c r="AB117" s="38"/>
      <c r="AC117" s="38"/>
      <c r="AD117" s="38"/>
      <c r="AE117" s="38"/>
      <c r="AT117" s="17" t="s">
        <v>252</v>
      </c>
      <c r="AU117" s="17" t="s">
        <v>78</v>
      </c>
    </row>
    <row r="118" spans="1:51" s="13" customFormat="1" ht="12">
      <c r="A118" s="13"/>
      <c r="B118" s="231"/>
      <c r="C118" s="232"/>
      <c r="D118" s="225" t="s">
        <v>172</v>
      </c>
      <c r="E118" s="233" t="s">
        <v>19</v>
      </c>
      <c r="F118" s="234" t="s">
        <v>1537</v>
      </c>
      <c r="G118" s="232"/>
      <c r="H118" s="235">
        <v>144.8</v>
      </c>
      <c r="I118" s="236"/>
      <c r="J118" s="232"/>
      <c r="K118" s="232"/>
      <c r="L118" s="237"/>
      <c r="M118" s="238"/>
      <c r="N118" s="239"/>
      <c r="O118" s="239"/>
      <c r="P118" s="239"/>
      <c r="Q118" s="239"/>
      <c r="R118" s="239"/>
      <c r="S118" s="239"/>
      <c r="T118" s="240"/>
      <c r="U118" s="13"/>
      <c r="V118" s="13"/>
      <c r="W118" s="13"/>
      <c r="X118" s="13"/>
      <c r="Y118" s="13"/>
      <c r="Z118" s="13"/>
      <c r="AA118" s="13"/>
      <c r="AB118" s="13"/>
      <c r="AC118" s="13"/>
      <c r="AD118" s="13"/>
      <c r="AE118" s="13"/>
      <c r="AT118" s="241" t="s">
        <v>172</v>
      </c>
      <c r="AU118" s="241" t="s">
        <v>78</v>
      </c>
      <c r="AV118" s="13" t="s">
        <v>80</v>
      </c>
      <c r="AW118" s="13" t="s">
        <v>33</v>
      </c>
      <c r="AX118" s="13" t="s">
        <v>78</v>
      </c>
      <c r="AY118" s="241" t="s">
        <v>142</v>
      </c>
    </row>
    <row r="119" spans="1:65" s="2" customFormat="1" ht="14.4" customHeight="1">
      <c r="A119" s="38"/>
      <c r="B119" s="39"/>
      <c r="C119" s="212" t="s">
        <v>217</v>
      </c>
      <c r="D119" s="212" t="s">
        <v>144</v>
      </c>
      <c r="E119" s="213" t="s">
        <v>440</v>
      </c>
      <c r="F119" s="214" t="s">
        <v>441</v>
      </c>
      <c r="G119" s="215" t="s">
        <v>181</v>
      </c>
      <c r="H119" s="216">
        <v>144.8</v>
      </c>
      <c r="I119" s="217"/>
      <c r="J119" s="218">
        <f>ROUND(I119*H119,2)</f>
        <v>0</v>
      </c>
      <c r="K119" s="214" t="s">
        <v>148</v>
      </c>
      <c r="L119" s="44"/>
      <c r="M119" s="219" t="s">
        <v>19</v>
      </c>
      <c r="N119" s="220" t="s">
        <v>42</v>
      </c>
      <c r="O119" s="84"/>
      <c r="P119" s="221">
        <f>O119*H119</f>
        <v>0</v>
      </c>
      <c r="Q119" s="221">
        <v>0</v>
      </c>
      <c r="R119" s="221">
        <f>Q119*H119</f>
        <v>0</v>
      </c>
      <c r="S119" s="221">
        <v>0</v>
      </c>
      <c r="T119" s="222">
        <f>S119*H119</f>
        <v>0</v>
      </c>
      <c r="U119" s="38"/>
      <c r="V119" s="38"/>
      <c r="W119" s="38"/>
      <c r="X119" s="38"/>
      <c r="Y119" s="38"/>
      <c r="Z119" s="38"/>
      <c r="AA119" s="38"/>
      <c r="AB119" s="38"/>
      <c r="AC119" s="38"/>
      <c r="AD119" s="38"/>
      <c r="AE119" s="38"/>
      <c r="AR119" s="223" t="s">
        <v>149</v>
      </c>
      <c r="AT119" s="223" t="s">
        <v>144</v>
      </c>
      <c r="AU119" s="223" t="s">
        <v>78</v>
      </c>
      <c r="AY119" s="17" t="s">
        <v>142</v>
      </c>
      <c r="BE119" s="224">
        <f>IF(N119="základní",J119,0)</f>
        <v>0</v>
      </c>
      <c r="BF119" s="224">
        <f>IF(N119="snížená",J119,0)</f>
        <v>0</v>
      </c>
      <c r="BG119" s="224">
        <f>IF(N119="zákl. přenesená",J119,0)</f>
        <v>0</v>
      </c>
      <c r="BH119" s="224">
        <f>IF(N119="sníž. přenesená",J119,0)</f>
        <v>0</v>
      </c>
      <c r="BI119" s="224">
        <f>IF(N119="nulová",J119,0)</f>
        <v>0</v>
      </c>
      <c r="BJ119" s="17" t="s">
        <v>78</v>
      </c>
      <c r="BK119" s="224">
        <f>ROUND(I119*H119,2)</f>
        <v>0</v>
      </c>
      <c r="BL119" s="17" t="s">
        <v>149</v>
      </c>
      <c r="BM119" s="223" t="s">
        <v>1538</v>
      </c>
    </row>
    <row r="120" spans="1:47" s="2" customFormat="1" ht="12">
      <c r="A120" s="38"/>
      <c r="B120" s="39"/>
      <c r="C120" s="40"/>
      <c r="D120" s="225" t="s">
        <v>151</v>
      </c>
      <c r="E120" s="40"/>
      <c r="F120" s="226" t="s">
        <v>443</v>
      </c>
      <c r="G120" s="40"/>
      <c r="H120" s="40"/>
      <c r="I120" s="227"/>
      <c r="J120" s="40"/>
      <c r="K120" s="40"/>
      <c r="L120" s="44"/>
      <c r="M120" s="228"/>
      <c r="N120" s="229"/>
      <c r="O120" s="84"/>
      <c r="P120" s="84"/>
      <c r="Q120" s="84"/>
      <c r="R120" s="84"/>
      <c r="S120" s="84"/>
      <c r="T120" s="85"/>
      <c r="U120" s="38"/>
      <c r="V120" s="38"/>
      <c r="W120" s="38"/>
      <c r="X120" s="38"/>
      <c r="Y120" s="38"/>
      <c r="Z120" s="38"/>
      <c r="AA120" s="38"/>
      <c r="AB120" s="38"/>
      <c r="AC120" s="38"/>
      <c r="AD120" s="38"/>
      <c r="AE120" s="38"/>
      <c r="AT120" s="17" t="s">
        <v>151</v>
      </c>
      <c r="AU120" s="17" t="s">
        <v>78</v>
      </c>
    </row>
    <row r="121" spans="1:47" s="2" customFormat="1" ht="12">
      <c r="A121" s="38"/>
      <c r="B121" s="39"/>
      <c r="C121" s="40"/>
      <c r="D121" s="225" t="s">
        <v>153</v>
      </c>
      <c r="E121" s="40"/>
      <c r="F121" s="230" t="s">
        <v>444</v>
      </c>
      <c r="G121" s="40"/>
      <c r="H121" s="40"/>
      <c r="I121" s="227"/>
      <c r="J121" s="40"/>
      <c r="K121" s="40"/>
      <c r="L121" s="44"/>
      <c r="M121" s="228"/>
      <c r="N121" s="229"/>
      <c r="O121" s="84"/>
      <c r="P121" s="84"/>
      <c r="Q121" s="84"/>
      <c r="R121" s="84"/>
      <c r="S121" s="84"/>
      <c r="T121" s="85"/>
      <c r="U121" s="38"/>
      <c r="V121" s="38"/>
      <c r="W121" s="38"/>
      <c r="X121" s="38"/>
      <c r="Y121" s="38"/>
      <c r="Z121" s="38"/>
      <c r="AA121" s="38"/>
      <c r="AB121" s="38"/>
      <c r="AC121" s="38"/>
      <c r="AD121" s="38"/>
      <c r="AE121" s="38"/>
      <c r="AT121" s="17" t="s">
        <v>153</v>
      </c>
      <c r="AU121" s="17" t="s">
        <v>78</v>
      </c>
    </row>
    <row r="122" spans="1:51" s="13" customFormat="1" ht="12">
      <c r="A122" s="13"/>
      <c r="B122" s="231"/>
      <c r="C122" s="232"/>
      <c r="D122" s="225" t="s">
        <v>172</v>
      </c>
      <c r="E122" s="233" t="s">
        <v>19</v>
      </c>
      <c r="F122" s="234" t="s">
        <v>1537</v>
      </c>
      <c r="G122" s="232"/>
      <c r="H122" s="235">
        <v>144.8</v>
      </c>
      <c r="I122" s="236"/>
      <c r="J122" s="232"/>
      <c r="K122" s="232"/>
      <c r="L122" s="237"/>
      <c r="M122" s="238"/>
      <c r="N122" s="239"/>
      <c r="O122" s="239"/>
      <c r="P122" s="239"/>
      <c r="Q122" s="239"/>
      <c r="R122" s="239"/>
      <c r="S122" s="239"/>
      <c r="T122" s="240"/>
      <c r="U122" s="13"/>
      <c r="V122" s="13"/>
      <c r="W122" s="13"/>
      <c r="X122" s="13"/>
      <c r="Y122" s="13"/>
      <c r="Z122" s="13"/>
      <c r="AA122" s="13"/>
      <c r="AB122" s="13"/>
      <c r="AC122" s="13"/>
      <c r="AD122" s="13"/>
      <c r="AE122" s="13"/>
      <c r="AT122" s="241" t="s">
        <v>172</v>
      </c>
      <c r="AU122" s="241" t="s">
        <v>78</v>
      </c>
      <c r="AV122" s="13" t="s">
        <v>80</v>
      </c>
      <c r="AW122" s="13" t="s">
        <v>33</v>
      </c>
      <c r="AX122" s="13" t="s">
        <v>78</v>
      </c>
      <c r="AY122" s="241" t="s">
        <v>142</v>
      </c>
    </row>
    <row r="123" spans="1:65" s="2" customFormat="1" ht="14.4" customHeight="1">
      <c r="A123" s="38"/>
      <c r="B123" s="39"/>
      <c r="C123" s="253" t="s">
        <v>223</v>
      </c>
      <c r="D123" s="253" t="s">
        <v>275</v>
      </c>
      <c r="E123" s="254" t="s">
        <v>1539</v>
      </c>
      <c r="F123" s="255" t="s">
        <v>1540</v>
      </c>
      <c r="G123" s="256" t="s">
        <v>157</v>
      </c>
      <c r="H123" s="257">
        <v>289.6</v>
      </c>
      <c r="I123" s="258"/>
      <c r="J123" s="259">
        <f>ROUND(I123*H123,2)</f>
        <v>0</v>
      </c>
      <c r="K123" s="255" t="s">
        <v>19</v>
      </c>
      <c r="L123" s="260"/>
      <c r="M123" s="261" t="s">
        <v>19</v>
      </c>
      <c r="N123" s="262" t="s">
        <v>42</v>
      </c>
      <c r="O123" s="84"/>
      <c r="P123" s="221">
        <f>O123*H123</f>
        <v>0</v>
      </c>
      <c r="Q123" s="221">
        <v>0.004</v>
      </c>
      <c r="R123" s="221">
        <f>Q123*H123</f>
        <v>1.1584</v>
      </c>
      <c r="S123" s="221">
        <v>0</v>
      </c>
      <c r="T123" s="222">
        <f>S123*H123</f>
        <v>0</v>
      </c>
      <c r="U123" s="38"/>
      <c r="V123" s="38"/>
      <c r="W123" s="38"/>
      <c r="X123" s="38"/>
      <c r="Y123" s="38"/>
      <c r="Z123" s="38"/>
      <c r="AA123" s="38"/>
      <c r="AB123" s="38"/>
      <c r="AC123" s="38"/>
      <c r="AD123" s="38"/>
      <c r="AE123" s="38"/>
      <c r="AR123" s="223" t="s">
        <v>201</v>
      </c>
      <c r="AT123" s="223" t="s">
        <v>275</v>
      </c>
      <c r="AU123" s="223" t="s">
        <v>78</v>
      </c>
      <c r="AY123" s="17" t="s">
        <v>142</v>
      </c>
      <c r="BE123" s="224">
        <f>IF(N123="základní",J123,0)</f>
        <v>0</v>
      </c>
      <c r="BF123" s="224">
        <f>IF(N123="snížená",J123,0)</f>
        <v>0</v>
      </c>
      <c r="BG123" s="224">
        <f>IF(N123="zákl. přenesená",J123,0)</f>
        <v>0</v>
      </c>
      <c r="BH123" s="224">
        <f>IF(N123="sníž. přenesená",J123,0)</f>
        <v>0</v>
      </c>
      <c r="BI123" s="224">
        <f>IF(N123="nulová",J123,0)</f>
        <v>0</v>
      </c>
      <c r="BJ123" s="17" t="s">
        <v>78</v>
      </c>
      <c r="BK123" s="224">
        <f>ROUND(I123*H123,2)</f>
        <v>0</v>
      </c>
      <c r="BL123" s="17" t="s">
        <v>149</v>
      </c>
      <c r="BM123" s="223" t="s">
        <v>1541</v>
      </c>
    </row>
    <row r="124" spans="1:47" s="2" customFormat="1" ht="12">
      <c r="A124" s="38"/>
      <c r="B124" s="39"/>
      <c r="C124" s="40"/>
      <c r="D124" s="225" t="s">
        <v>151</v>
      </c>
      <c r="E124" s="40"/>
      <c r="F124" s="226" t="s">
        <v>1540</v>
      </c>
      <c r="G124" s="40"/>
      <c r="H124" s="40"/>
      <c r="I124" s="227"/>
      <c r="J124" s="40"/>
      <c r="K124" s="40"/>
      <c r="L124" s="44"/>
      <c r="M124" s="228"/>
      <c r="N124" s="229"/>
      <c r="O124" s="84"/>
      <c r="P124" s="84"/>
      <c r="Q124" s="84"/>
      <c r="R124" s="84"/>
      <c r="S124" s="84"/>
      <c r="T124" s="85"/>
      <c r="U124" s="38"/>
      <c r="V124" s="38"/>
      <c r="W124" s="38"/>
      <c r="X124" s="38"/>
      <c r="Y124" s="38"/>
      <c r="Z124" s="38"/>
      <c r="AA124" s="38"/>
      <c r="AB124" s="38"/>
      <c r="AC124" s="38"/>
      <c r="AD124" s="38"/>
      <c r="AE124" s="38"/>
      <c r="AT124" s="17" t="s">
        <v>151</v>
      </c>
      <c r="AU124" s="17" t="s">
        <v>78</v>
      </c>
    </row>
    <row r="125" spans="1:51" s="13" customFormat="1" ht="12">
      <c r="A125" s="13"/>
      <c r="B125" s="231"/>
      <c r="C125" s="232"/>
      <c r="D125" s="225" t="s">
        <v>172</v>
      </c>
      <c r="E125" s="233" t="s">
        <v>19</v>
      </c>
      <c r="F125" s="234" t="s">
        <v>1516</v>
      </c>
      <c r="G125" s="232"/>
      <c r="H125" s="235">
        <v>289.6</v>
      </c>
      <c r="I125" s="236"/>
      <c r="J125" s="232"/>
      <c r="K125" s="232"/>
      <c r="L125" s="237"/>
      <c r="M125" s="238"/>
      <c r="N125" s="239"/>
      <c r="O125" s="239"/>
      <c r="P125" s="239"/>
      <c r="Q125" s="239"/>
      <c r="R125" s="239"/>
      <c r="S125" s="239"/>
      <c r="T125" s="240"/>
      <c r="U125" s="13"/>
      <c r="V125" s="13"/>
      <c r="W125" s="13"/>
      <c r="X125" s="13"/>
      <c r="Y125" s="13"/>
      <c r="Z125" s="13"/>
      <c r="AA125" s="13"/>
      <c r="AB125" s="13"/>
      <c r="AC125" s="13"/>
      <c r="AD125" s="13"/>
      <c r="AE125" s="13"/>
      <c r="AT125" s="241" t="s">
        <v>172</v>
      </c>
      <c r="AU125" s="241" t="s">
        <v>78</v>
      </c>
      <c r="AV125" s="13" t="s">
        <v>80</v>
      </c>
      <c r="AW125" s="13" t="s">
        <v>33</v>
      </c>
      <c r="AX125" s="13" t="s">
        <v>78</v>
      </c>
      <c r="AY125" s="241" t="s">
        <v>142</v>
      </c>
    </row>
    <row r="126" spans="1:65" s="2" customFormat="1" ht="24.15" customHeight="1">
      <c r="A126" s="38"/>
      <c r="B126" s="39"/>
      <c r="C126" s="212" t="s">
        <v>228</v>
      </c>
      <c r="D126" s="212" t="s">
        <v>144</v>
      </c>
      <c r="E126" s="213" t="s">
        <v>1542</v>
      </c>
      <c r="F126" s="214" t="s">
        <v>1543</v>
      </c>
      <c r="G126" s="215" t="s">
        <v>248</v>
      </c>
      <c r="H126" s="216">
        <v>7.58</v>
      </c>
      <c r="I126" s="217"/>
      <c r="J126" s="218">
        <f>ROUND(I126*H126,2)</f>
        <v>0</v>
      </c>
      <c r="K126" s="214" t="s">
        <v>148</v>
      </c>
      <c r="L126" s="44"/>
      <c r="M126" s="219" t="s">
        <v>19</v>
      </c>
      <c r="N126" s="220" t="s">
        <v>42</v>
      </c>
      <c r="O126" s="84"/>
      <c r="P126" s="221">
        <f>O126*H126</f>
        <v>0</v>
      </c>
      <c r="Q126" s="221">
        <v>0</v>
      </c>
      <c r="R126" s="221">
        <f>Q126*H126</f>
        <v>0</v>
      </c>
      <c r="S126" s="221">
        <v>0</v>
      </c>
      <c r="T126" s="222">
        <f>S126*H126</f>
        <v>0</v>
      </c>
      <c r="U126" s="38"/>
      <c r="V126" s="38"/>
      <c r="W126" s="38"/>
      <c r="X126" s="38"/>
      <c r="Y126" s="38"/>
      <c r="Z126" s="38"/>
      <c r="AA126" s="38"/>
      <c r="AB126" s="38"/>
      <c r="AC126" s="38"/>
      <c r="AD126" s="38"/>
      <c r="AE126" s="38"/>
      <c r="AR126" s="223" t="s">
        <v>149</v>
      </c>
      <c r="AT126" s="223" t="s">
        <v>144</v>
      </c>
      <c r="AU126" s="223" t="s">
        <v>78</v>
      </c>
      <c r="AY126" s="17" t="s">
        <v>142</v>
      </c>
      <c r="BE126" s="224">
        <f>IF(N126="základní",J126,0)</f>
        <v>0</v>
      </c>
      <c r="BF126" s="224">
        <f>IF(N126="snížená",J126,0)</f>
        <v>0</v>
      </c>
      <c r="BG126" s="224">
        <f>IF(N126="zákl. přenesená",J126,0)</f>
        <v>0</v>
      </c>
      <c r="BH126" s="224">
        <f>IF(N126="sníž. přenesená",J126,0)</f>
        <v>0</v>
      </c>
      <c r="BI126" s="224">
        <f>IF(N126="nulová",J126,0)</f>
        <v>0</v>
      </c>
      <c r="BJ126" s="17" t="s">
        <v>78</v>
      </c>
      <c r="BK126" s="224">
        <f>ROUND(I126*H126,2)</f>
        <v>0</v>
      </c>
      <c r="BL126" s="17" t="s">
        <v>149</v>
      </c>
      <c r="BM126" s="223" t="s">
        <v>1544</v>
      </c>
    </row>
    <row r="127" spans="1:47" s="2" customFormat="1" ht="12">
      <c r="A127" s="38"/>
      <c r="B127" s="39"/>
      <c r="C127" s="40"/>
      <c r="D127" s="225" t="s">
        <v>151</v>
      </c>
      <c r="E127" s="40"/>
      <c r="F127" s="226" t="s">
        <v>1545</v>
      </c>
      <c r="G127" s="40"/>
      <c r="H127" s="40"/>
      <c r="I127" s="227"/>
      <c r="J127" s="40"/>
      <c r="K127" s="40"/>
      <c r="L127" s="44"/>
      <c r="M127" s="228"/>
      <c r="N127" s="229"/>
      <c r="O127" s="84"/>
      <c r="P127" s="84"/>
      <c r="Q127" s="84"/>
      <c r="R127" s="84"/>
      <c r="S127" s="84"/>
      <c r="T127" s="85"/>
      <c r="U127" s="38"/>
      <c r="V127" s="38"/>
      <c r="W127" s="38"/>
      <c r="X127" s="38"/>
      <c r="Y127" s="38"/>
      <c r="Z127" s="38"/>
      <c r="AA127" s="38"/>
      <c r="AB127" s="38"/>
      <c r="AC127" s="38"/>
      <c r="AD127" s="38"/>
      <c r="AE127" s="38"/>
      <c r="AT127" s="17" t="s">
        <v>151</v>
      </c>
      <c r="AU127" s="17" t="s">
        <v>78</v>
      </c>
    </row>
    <row r="128" spans="1:65" s="2" customFormat="1" ht="24.15" customHeight="1">
      <c r="A128" s="38"/>
      <c r="B128" s="39"/>
      <c r="C128" s="212" t="s">
        <v>233</v>
      </c>
      <c r="D128" s="212" t="s">
        <v>144</v>
      </c>
      <c r="E128" s="213" t="s">
        <v>1546</v>
      </c>
      <c r="F128" s="214" t="s">
        <v>1547</v>
      </c>
      <c r="G128" s="215" t="s">
        <v>157</v>
      </c>
      <c r="H128" s="216">
        <v>1448</v>
      </c>
      <c r="I128" s="217"/>
      <c r="J128" s="218">
        <f>ROUND(I128*H128,2)</f>
        <v>0</v>
      </c>
      <c r="K128" s="214" t="s">
        <v>19</v>
      </c>
      <c r="L128" s="44"/>
      <c r="M128" s="219" t="s">
        <v>19</v>
      </c>
      <c r="N128" s="220" t="s">
        <v>42</v>
      </c>
      <c r="O128" s="84"/>
      <c r="P128" s="221">
        <f>O128*H128</f>
        <v>0</v>
      </c>
      <c r="Q128" s="221">
        <v>0</v>
      </c>
      <c r="R128" s="221">
        <f>Q128*H128</f>
        <v>0</v>
      </c>
      <c r="S128" s="221">
        <v>0</v>
      </c>
      <c r="T128" s="222">
        <f>S128*H128</f>
        <v>0</v>
      </c>
      <c r="U128" s="38"/>
      <c r="V128" s="38"/>
      <c r="W128" s="38"/>
      <c r="X128" s="38"/>
      <c r="Y128" s="38"/>
      <c r="Z128" s="38"/>
      <c r="AA128" s="38"/>
      <c r="AB128" s="38"/>
      <c r="AC128" s="38"/>
      <c r="AD128" s="38"/>
      <c r="AE128" s="38"/>
      <c r="AR128" s="223" t="s">
        <v>149</v>
      </c>
      <c r="AT128" s="223" t="s">
        <v>144</v>
      </c>
      <c r="AU128" s="223" t="s">
        <v>78</v>
      </c>
      <c r="AY128" s="17" t="s">
        <v>142</v>
      </c>
      <c r="BE128" s="224">
        <f>IF(N128="základní",J128,0)</f>
        <v>0</v>
      </c>
      <c r="BF128" s="224">
        <f>IF(N128="snížená",J128,0)</f>
        <v>0</v>
      </c>
      <c r="BG128" s="224">
        <f>IF(N128="zákl. přenesená",J128,0)</f>
        <v>0</v>
      </c>
      <c r="BH128" s="224">
        <f>IF(N128="sníž. přenesená",J128,0)</f>
        <v>0</v>
      </c>
      <c r="BI128" s="224">
        <f>IF(N128="nulová",J128,0)</f>
        <v>0</v>
      </c>
      <c r="BJ128" s="17" t="s">
        <v>78</v>
      </c>
      <c r="BK128" s="224">
        <f>ROUND(I128*H128,2)</f>
        <v>0</v>
      </c>
      <c r="BL128" s="17" t="s">
        <v>149</v>
      </c>
      <c r="BM128" s="223" t="s">
        <v>1548</v>
      </c>
    </row>
    <row r="129" spans="1:47" s="2" customFormat="1" ht="12">
      <c r="A129" s="38"/>
      <c r="B129" s="39"/>
      <c r="C129" s="40"/>
      <c r="D129" s="225" t="s">
        <v>151</v>
      </c>
      <c r="E129" s="40"/>
      <c r="F129" s="226" t="s">
        <v>1547</v>
      </c>
      <c r="G129" s="40"/>
      <c r="H129" s="40"/>
      <c r="I129" s="227"/>
      <c r="J129" s="40"/>
      <c r="K129" s="40"/>
      <c r="L129" s="44"/>
      <c r="M129" s="228"/>
      <c r="N129" s="229"/>
      <c r="O129" s="84"/>
      <c r="P129" s="84"/>
      <c r="Q129" s="84"/>
      <c r="R129" s="84"/>
      <c r="S129" s="84"/>
      <c r="T129" s="85"/>
      <c r="U129" s="38"/>
      <c r="V129" s="38"/>
      <c r="W129" s="38"/>
      <c r="X129" s="38"/>
      <c r="Y129" s="38"/>
      <c r="Z129" s="38"/>
      <c r="AA129" s="38"/>
      <c r="AB129" s="38"/>
      <c r="AC129" s="38"/>
      <c r="AD129" s="38"/>
      <c r="AE129" s="38"/>
      <c r="AT129" s="17" t="s">
        <v>151</v>
      </c>
      <c r="AU129" s="17" t="s">
        <v>78</v>
      </c>
    </row>
    <row r="130" spans="1:51" s="13" customFormat="1" ht="12">
      <c r="A130" s="13"/>
      <c r="B130" s="231"/>
      <c r="C130" s="232"/>
      <c r="D130" s="225" t="s">
        <v>172</v>
      </c>
      <c r="E130" s="233" t="s">
        <v>19</v>
      </c>
      <c r="F130" s="234" t="s">
        <v>1527</v>
      </c>
      <c r="G130" s="232"/>
      <c r="H130" s="235">
        <v>1448</v>
      </c>
      <c r="I130" s="236"/>
      <c r="J130" s="232"/>
      <c r="K130" s="232"/>
      <c r="L130" s="237"/>
      <c r="M130" s="267"/>
      <c r="N130" s="268"/>
      <c r="O130" s="268"/>
      <c r="P130" s="268"/>
      <c r="Q130" s="268"/>
      <c r="R130" s="268"/>
      <c r="S130" s="268"/>
      <c r="T130" s="269"/>
      <c r="U130" s="13"/>
      <c r="V130" s="13"/>
      <c r="W130" s="13"/>
      <c r="X130" s="13"/>
      <c r="Y130" s="13"/>
      <c r="Z130" s="13"/>
      <c r="AA130" s="13"/>
      <c r="AB130" s="13"/>
      <c r="AC130" s="13"/>
      <c r="AD130" s="13"/>
      <c r="AE130" s="13"/>
      <c r="AT130" s="241" t="s">
        <v>172</v>
      </c>
      <c r="AU130" s="241" t="s">
        <v>78</v>
      </c>
      <c r="AV130" s="13" t="s">
        <v>80</v>
      </c>
      <c r="AW130" s="13" t="s">
        <v>33</v>
      </c>
      <c r="AX130" s="13" t="s">
        <v>78</v>
      </c>
      <c r="AY130" s="241" t="s">
        <v>142</v>
      </c>
    </row>
    <row r="131" spans="1:31" s="2" customFormat="1" ht="6.95" customHeight="1">
      <c r="A131" s="38"/>
      <c r="B131" s="59"/>
      <c r="C131" s="60"/>
      <c r="D131" s="60"/>
      <c r="E131" s="60"/>
      <c r="F131" s="60"/>
      <c r="G131" s="60"/>
      <c r="H131" s="60"/>
      <c r="I131" s="60"/>
      <c r="J131" s="60"/>
      <c r="K131" s="60"/>
      <c r="L131" s="44"/>
      <c r="M131" s="38"/>
      <c r="O131" s="38"/>
      <c r="P131" s="38"/>
      <c r="Q131" s="38"/>
      <c r="R131" s="38"/>
      <c r="S131" s="38"/>
      <c r="T131" s="38"/>
      <c r="U131" s="38"/>
      <c r="V131" s="38"/>
      <c r="W131" s="38"/>
      <c r="X131" s="38"/>
      <c r="Y131" s="38"/>
      <c r="Z131" s="38"/>
      <c r="AA131" s="38"/>
      <c r="AB131" s="38"/>
      <c r="AC131" s="38"/>
      <c r="AD131" s="38"/>
      <c r="AE131" s="38"/>
    </row>
  </sheetData>
  <sheetProtection password="CC35" sheet="1" objects="1" scenarios="1" formatColumns="0" formatRows="0" autoFilter="0"/>
  <autoFilter ref="C79:K130"/>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0" customWidth="1"/>
    <col min="2" max="2" width="1.7109375" style="270" customWidth="1"/>
    <col min="3" max="4" width="5.00390625" style="270" customWidth="1"/>
    <col min="5" max="5" width="11.7109375" style="270" customWidth="1"/>
    <col min="6" max="6" width="9.140625" style="270" customWidth="1"/>
    <col min="7" max="7" width="5.00390625" style="270" customWidth="1"/>
    <col min="8" max="8" width="77.8515625" style="270" customWidth="1"/>
    <col min="9" max="10" width="20.00390625" style="270" customWidth="1"/>
    <col min="11" max="11" width="1.7109375" style="270" customWidth="1"/>
  </cols>
  <sheetData>
    <row r="1" s="1" customFormat="1" ht="37.5" customHeight="1"/>
    <row r="2" spans="2:11" s="1" customFormat="1" ht="7.5" customHeight="1">
      <c r="B2" s="271"/>
      <c r="C2" s="272"/>
      <c r="D2" s="272"/>
      <c r="E2" s="272"/>
      <c r="F2" s="272"/>
      <c r="G2" s="272"/>
      <c r="H2" s="272"/>
      <c r="I2" s="272"/>
      <c r="J2" s="272"/>
      <c r="K2" s="273"/>
    </row>
    <row r="3" spans="2:11" s="15" customFormat="1" ht="45" customHeight="1">
      <c r="B3" s="274"/>
      <c r="C3" s="275" t="s">
        <v>1549</v>
      </c>
      <c r="D3" s="275"/>
      <c r="E3" s="275"/>
      <c r="F3" s="275"/>
      <c r="G3" s="275"/>
      <c r="H3" s="275"/>
      <c r="I3" s="275"/>
      <c r="J3" s="275"/>
      <c r="K3" s="276"/>
    </row>
    <row r="4" spans="2:11" s="1" customFormat="1" ht="25.5" customHeight="1">
      <c r="B4" s="277"/>
      <c r="C4" s="278" t="s">
        <v>1550</v>
      </c>
      <c r="D4" s="278"/>
      <c r="E4" s="278"/>
      <c r="F4" s="278"/>
      <c r="G4" s="278"/>
      <c r="H4" s="278"/>
      <c r="I4" s="278"/>
      <c r="J4" s="278"/>
      <c r="K4" s="279"/>
    </row>
    <row r="5" spans="2:11" s="1" customFormat="1" ht="5.25" customHeight="1">
      <c r="B5" s="277"/>
      <c r="C5" s="280"/>
      <c r="D5" s="280"/>
      <c r="E5" s="280"/>
      <c r="F5" s="280"/>
      <c r="G5" s="280"/>
      <c r="H5" s="280"/>
      <c r="I5" s="280"/>
      <c r="J5" s="280"/>
      <c r="K5" s="279"/>
    </row>
    <row r="6" spans="2:11" s="1" customFormat="1" ht="15" customHeight="1">
      <c r="B6" s="277"/>
      <c r="C6" s="281" t="s">
        <v>1551</v>
      </c>
      <c r="D6" s="281"/>
      <c r="E6" s="281"/>
      <c r="F6" s="281"/>
      <c r="G6" s="281"/>
      <c r="H6" s="281"/>
      <c r="I6" s="281"/>
      <c r="J6" s="281"/>
      <c r="K6" s="279"/>
    </row>
    <row r="7" spans="2:11" s="1" customFormat="1" ht="15" customHeight="1">
      <c r="B7" s="282"/>
      <c r="C7" s="281" t="s">
        <v>1552</v>
      </c>
      <c r="D7" s="281"/>
      <c r="E7" s="281"/>
      <c r="F7" s="281"/>
      <c r="G7" s="281"/>
      <c r="H7" s="281"/>
      <c r="I7" s="281"/>
      <c r="J7" s="281"/>
      <c r="K7" s="279"/>
    </row>
    <row r="8" spans="2:11" s="1" customFormat="1" ht="12.75" customHeight="1">
      <c r="B8" s="282"/>
      <c r="C8" s="281"/>
      <c r="D8" s="281"/>
      <c r="E8" s="281"/>
      <c r="F8" s="281"/>
      <c r="G8" s="281"/>
      <c r="H8" s="281"/>
      <c r="I8" s="281"/>
      <c r="J8" s="281"/>
      <c r="K8" s="279"/>
    </row>
    <row r="9" spans="2:11" s="1" customFormat="1" ht="15" customHeight="1">
      <c r="B9" s="282"/>
      <c r="C9" s="281" t="s">
        <v>1553</v>
      </c>
      <c r="D9" s="281"/>
      <c r="E9" s="281"/>
      <c r="F9" s="281"/>
      <c r="G9" s="281"/>
      <c r="H9" s="281"/>
      <c r="I9" s="281"/>
      <c r="J9" s="281"/>
      <c r="K9" s="279"/>
    </row>
    <row r="10" spans="2:11" s="1" customFormat="1" ht="15" customHeight="1">
      <c r="B10" s="282"/>
      <c r="C10" s="281"/>
      <c r="D10" s="281" t="s">
        <v>1554</v>
      </c>
      <c r="E10" s="281"/>
      <c r="F10" s="281"/>
      <c r="G10" s="281"/>
      <c r="H10" s="281"/>
      <c r="I10" s="281"/>
      <c r="J10" s="281"/>
      <c r="K10" s="279"/>
    </row>
    <row r="11" spans="2:11" s="1" customFormat="1" ht="15" customHeight="1">
      <c r="B11" s="282"/>
      <c r="C11" s="283"/>
      <c r="D11" s="281" t="s">
        <v>1555</v>
      </c>
      <c r="E11" s="281"/>
      <c r="F11" s="281"/>
      <c r="G11" s="281"/>
      <c r="H11" s="281"/>
      <c r="I11" s="281"/>
      <c r="J11" s="281"/>
      <c r="K11" s="279"/>
    </row>
    <row r="12" spans="2:11" s="1" customFormat="1" ht="15" customHeight="1">
      <c r="B12" s="282"/>
      <c r="C12" s="283"/>
      <c r="D12" s="281"/>
      <c r="E12" s="281"/>
      <c r="F12" s="281"/>
      <c r="G12" s="281"/>
      <c r="H12" s="281"/>
      <c r="I12" s="281"/>
      <c r="J12" s="281"/>
      <c r="K12" s="279"/>
    </row>
    <row r="13" spans="2:11" s="1" customFormat="1" ht="15" customHeight="1">
      <c r="B13" s="282"/>
      <c r="C13" s="283"/>
      <c r="D13" s="284" t="s">
        <v>1556</v>
      </c>
      <c r="E13" s="281"/>
      <c r="F13" s="281"/>
      <c r="G13" s="281"/>
      <c r="H13" s="281"/>
      <c r="I13" s="281"/>
      <c r="J13" s="281"/>
      <c r="K13" s="279"/>
    </row>
    <row r="14" spans="2:11" s="1" customFormat="1" ht="12.75" customHeight="1">
      <c r="B14" s="282"/>
      <c r="C14" s="283"/>
      <c r="D14" s="283"/>
      <c r="E14" s="283"/>
      <c r="F14" s="283"/>
      <c r="G14" s="283"/>
      <c r="H14" s="283"/>
      <c r="I14" s="283"/>
      <c r="J14" s="283"/>
      <c r="K14" s="279"/>
    </row>
    <row r="15" spans="2:11" s="1" customFormat="1" ht="15" customHeight="1">
      <c r="B15" s="282"/>
      <c r="C15" s="283"/>
      <c r="D15" s="281" t="s">
        <v>1557</v>
      </c>
      <c r="E15" s="281"/>
      <c r="F15" s="281"/>
      <c r="G15" s="281"/>
      <c r="H15" s="281"/>
      <c r="I15" s="281"/>
      <c r="J15" s="281"/>
      <c r="K15" s="279"/>
    </row>
    <row r="16" spans="2:11" s="1" customFormat="1" ht="15" customHeight="1">
      <c r="B16" s="282"/>
      <c r="C16" s="283"/>
      <c r="D16" s="281" t="s">
        <v>1558</v>
      </c>
      <c r="E16" s="281"/>
      <c r="F16" s="281"/>
      <c r="G16" s="281"/>
      <c r="H16" s="281"/>
      <c r="I16" s="281"/>
      <c r="J16" s="281"/>
      <c r="K16" s="279"/>
    </row>
    <row r="17" spans="2:11" s="1" customFormat="1" ht="15" customHeight="1">
      <c r="B17" s="282"/>
      <c r="C17" s="283"/>
      <c r="D17" s="281" t="s">
        <v>1559</v>
      </c>
      <c r="E17" s="281"/>
      <c r="F17" s="281"/>
      <c r="G17" s="281"/>
      <c r="H17" s="281"/>
      <c r="I17" s="281"/>
      <c r="J17" s="281"/>
      <c r="K17" s="279"/>
    </row>
    <row r="18" spans="2:11" s="1" customFormat="1" ht="15" customHeight="1">
      <c r="B18" s="282"/>
      <c r="C18" s="283"/>
      <c r="D18" s="283"/>
      <c r="E18" s="285" t="s">
        <v>77</v>
      </c>
      <c r="F18" s="281" t="s">
        <v>1560</v>
      </c>
      <c r="G18" s="281"/>
      <c r="H18" s="281"/>
      <c r="I18" s="281"/>
      <c r="J18" s="281"/>
      <c r="K18" s="279"/>
    </row>
    <row r="19" spans="2:11" s="1" customFormat="1" ht="15" customHeight="1">
      <c r="B19" s="282"/>
      <c r="C19" s="283"/>
      <c r="D19" s="283"/>
      <c r="E19" s="285" t="s">
        <v>1561</v>
      </c>
      <c r="F19" s="281" t="s">
        <v>1562</v>
      </c>
      <c r="G19" s="281"/>
      <c r="H19" s="281"/>
      <c r="I19" s="281"/>
      <c r="J19" s="281"/>
      <c r="K19" s="279"/>
    </row>
    <row r="20" spans="2:11" s="1" customFormat="1" ht="15" customHeight="1">
      <c r="B20" s="282"/>
      <c r="C20" s="283"/>
      <c r="D20" s="283"/>
      <c r="E20" s="285" t="s">
        <v>1563</v>
      </c>
      <c r="F20" s="281" t="s">
        <v>1564</v>
      </c>
      <c r="G20" s="281"/>
      <c r="H20" s="281"/>
      <c r="I20" s="281"/>
      <c r="J20" s="281"/>
      <c r="K20" s="279"/>
    </row>
    <row r="21" spans="2:11" s="1" customFormat="1" ht="15" customHeight="1">
      <c r="B21" s="282"/>
      <c r="C21" s="283"/>
      <c r="D21" s="283"/>
      <c r="E21" s="285" t="s">
        <v>1565</v>
      </c>
      <c r="F21" s="281" t="s">
        <v>1566</v>
      </c>
      <c r="G21" s="281"/>
      <c r="H21" s="281"/>
      <c r="I21" s="281"/>
      <c r="J21" s="281"/>
      <c r="K21" s="279"/>
    </row>
    <row r="22" spans="2:11" s="1" customFormat="1" ht="15" customHeight="1">
      <c r="B22" s="282"/>
      <c r="C22" s="283"/>
      <c r="D22" s="283"/>
      <c r="E22" s="285" t="s">
        <v>1567</v>
      </c>
      <c r="F22" s="281" t="s">
        <v>1568</v>
      </c>
      <c r="G22" s="281"/>
      <c r="H22" s="281"/>
      <c r="I22" s="281"/>
      <c r="J22" s="281"/>
      <c r="K22" s="279"/>
    </row>
    <row r="23" spans="2:11" s="1" customFormat="1" ht="15" customHeight="1">
      <c r="B23" s="282"/>
      <c r="C23" s="283"/>
      <c r="D23" s="283"/>
      <c r="E23" s="285" t="s">
        <v>84</v>
      </c>
      <c r="F23" s="281" t="s">
        <v>1569</v>
      </c>
      <c r="G23" s="281"/>
      <c r="H23" s="281"/>
      <c r="I23" s="281"/>
      <c r="J23" s="281"/>
      <c r="K23" s="279"/>
    </row>
    <row r="24" spans="2:11" s="1" customFormat="1" ht="12.75" customHeight="1">
      <c r="B24" s="282"/>
      <c r="C24" s="283"/>
      <c r="D24" s="283"/>
      <c r="E24" s="283"/>
      <c r="F24" s="283"/>
      <c r="G24" s="283"/>
      <c r="H24" s="283"/>
      <c r="I24" s="283"/>
      <c r="J24" s="283"/>
      <c r="K24" s="279"/>
    </row>
    <row r="25" spans="2:11" s="1" customFormat="1" ht="15" customHeight="1">
      <c r="B25" s="282"/>
      <c r="C25" s="281" t="s">
        <v>1570</v>
      </c>
      <c r="D25" s="281"/>
      <c r="E25" s="281"/>
      <c r="F25" s="281"/>
      <c r="G25" s="281"/>
      <c r="H25" s="281"/>
      <c r="I25" s="281"/>
      <c r="J25" s="281"/>
      <c r="K25" s="279"/>
    </row>
    <row r="26" spans="2:11" s="1" customFormat="1" ht="15" customHeight="1">
      <c r="B26" s="282"/>
      <c r="C26" s="281" t="s">
        <v>1571</v>
      </c>
      <c r="D26" s="281"/>
      <c r="E26" s="281"/>
      <c r="F26" s="281"/>
      <c r="G26" s="281"/>
      <c r="H26" s="281"/>
      <c r="I26" s="281"/>
      <c r="J26" s="281"/>
      <c r="K26" s="279"/>
    </row>
    <row r="27" spans="2:11" s="1" customFormat="1" ht="15" customHeight="1">
      <c r="B27" s="282"/>
      <c r="C27" s="281"/>
      <c r="D27" s="281" t="s">
        <v>1572</v>
      </c>
      <c r="E27" s="281"/>
      <c r="F27" s="281"/>
      <c r="G27" s="281"/>
      <c r="H27" s="281"/>
      <c r="I27" s="281"/>
      <c r="J27" s="281"/>
      <c r="K27" s="279"/>
    </row>
    <row r="28" spans="2:11" s="1" customFormat="1" ht="15" customHeight="1">
      <c r="B28" s="282"/>
      <c r="C28" s="283"/>
      <c r="D28" s="281" t="s">
        <v>1573</v>
      </c>
      <c r="E28" s="281"/>
      <c r="F28" s="281"/>
      <c r="G28" s="281"/>
      <c r="H28" s="281"/>
      <c r="I28" s="281"/>
      <c r="J28" s="281"/>
      <c r="K28" s="279"/>
    </row>
    <row r="29" spans="2:11" s="1" customFormat="1" ht="12.75" customHeight="1">
      <c r="B29" s="282"/>
      <c r="C29" s="283"/>
      <c r="D29" s="283"/>
      <c r="E29" s="283"/>
      <c r="F29" s="283"/>
      <c r="G29" s="283"/>
      <c r="H29" s="283"/>
      <c r="I29" s="283"/>
      <c r="J29" s="283"/>
      <c r="K29" s="279"/>
    </row>
    <row r="30" spans="2:11" s="1" customFormat="1" ht="15" customHeight="1">
      <c r="B30" s="282"/>
      <c r="C30" s="283"/>
      <c r="D30" s="281" t="s">
        <v>1574</v>
      </c>
      <c r="E30" s="281"/>
      <c r="F30" s="281"/>
      <c r="G30" s="281"/>
      <c r="H30" s="281"/>
      <c r="I30" s="281"/>
      <c r="J30" s="281"/>
      <c r="K30" s="279"/>
    </row>
    <row r="31" spans="2:11" s="1" customFormat="1" ht="15" customHeight="1">
      <c r="B31" s="282"/>
      <c r="C31" s="283"/>
      <c r="D31" s="281" t="s">
        <v>1575</v>
      </c>
      <c r="E31" s="281"/>
      <c r="F31" s="281"/>
      <c r="G31" s="281"/>
      <c r="H31" s="281"/>
      <c r="I31" s="281"/>
      <c r="J31" s="281"/>
      <c r="K31" s="279"/>
    </row>
    <row r="32" spans="2:11" s="1" customFormat="1" ht="12.75" customHeight="1">
      <c r="B32" s="282"/>
      <c r="C32" s="283"/>
      <c r="D32" s="283"/>
      <c r="E32" s="283"/>
      <c r="F32" s="283"/>
      <c r="G32" s="283"/>
      <c r="H32" s="283"/>
      <c r="I32" s="283"/>
      <c r="J32" s="283"/>
      <c r="K32" s="279"/>
    </row>
    <row r="33" spans="2:11" s="1" customFormat="1" ht="15" customHeight="1">
      <c r="B33" s="282"/>
      <c r="C33" s="283"/>
      <c r="D33" s="281" t="s">
        <v>1576</v>
      </c>
      <c r="E33" s="281"/>
      <c r="F33" s="281"/>
      <c r="G33" s="281"/>
      <c r="H33" s="281"/>
      <c r="I33" s="281"/>
      <c r="J33" s="281"/>
      <c r="K33" s="279"/>
    </row>
    <row r="34" spans="2:11" s="1" customFormat="1" ht="15" customHeight="1">
      <c r="B34" s="282"/>
      <c r="C34" s="283"/>
      <c r="D34" s="281" t="s">
        <v>1577</v>
      </c>
      <c r="E34" s="281"/>
      <c r="F34" s="281"/>
      <c r="G34" s="281"/>
      <c r="H34" s="281"/>
      <c r="I34" s="281"/>
      <c r="J34" s="281"/>
      <c r="K34" s="279"/>
    </row>
    <row r="35" spans="2:11" s="1" customFormat="1" ht="15" customHeight="1">
      <c r="B35" s="282"/>
      <c r="C35" s="283"/>
      <c r="D35" s="281" t="s">
        <v>1578</v>
      </c>
      <c r="E35" s="281"/>
      <c r="F35" s="281"/>
      <c r="G35" s="281"/>
      <c r="H35" s="281"/>
      <c r="I35" s="281"/>
      <c r="J35" s="281"/>
      <c r="K35" s="279"/>
    </row>
    <row r="36" spans="2:11" s="1" customFormat="1" ht="15" customHeight="1">
      <c r="B36" s="282"/>
      <c r="C36" s="283"/>
      <c r="D36" s="281"/>
      <c r="E36" s="284" t="s">
        <v>128</v>
      </c>
      <c r="F36" s="281"/>
      <c r="G36" s="281" t="s">
        <v>1579</v>
      </c>
      <c r="H36" s="281"/>
      <c r="I36" s="281"/>
      <c r="J36" s="281"/>
      <c r="K36" s="279"/>
    </row>
    <row r="37" spans="2:11" s="1" customFormat="1" ht="30.75" customHeight="1">
      <c r="B37" s="282"/>
      <c r="C37" s="283"/>
      <c r="D37" s="281"/>
      <c r="E37" s="284" t="s">
        <v>1580</v>
      </c>
      <c r="F37" s="281"/>
      <c r="G37" s="281" t="s">
        <v>1581</v>
      </c>
      <c r="H37" s="281"/>
      <c r="I37" s="281"/>
      <c r="J37" s="281"/>
      <c r="K37" s="279"/>
    </row>
    <row r="38" spans="2:11" s="1" customFormat="1" ht="15" customHeight="1">
      <c r="B38" s="282"/>
      <c r="C38" s="283"/>
      <c r="D38" s="281"/>
      <c r="E38" s="284" t="s">
        <v>52</v>
      </c>
      <c r="F38" s="281"/>
      <c r="G38" s="281" t="s">
        <v>1582</v>
      </c>
      <c r="H38" s="281"/>
      <c r="I38" s="281"/>
      <c r="J38" s="281"/>
      <c r="K38" s="279"/>
    </row>
    <row r="39" spans="2:11" s="1" customFormat="1" ht="15" customHeight="1">
      <c r="B39" s="282"/>
      <c r="C39" s="283"/>
      <c r="D39" s="281"/>
      <c r="E39" s="284" t="s">
        <v>53</v>
      </c>
      <c r="F39" s="281"/>
      <c r="G39" s="281" t="s">
        <v>1583</v>
      </c>
      <c r="H39" s="281"/>
      <c r="I39" s="281"/>
      <c r="J39" s="281"/>
      <c r="K39" s="279"/>
    </row>
    <row r="40" spans="2:11" s="1" customFormat="1" ht="15" customHeight="1">
      <c r="B40" s="282"/>
      <c r="C40" s="283"/>
      <c r="D40" s="281"/>
      <c r="E40" s="284" t="s">
        <v>129</v>
      </c>
      <c r="F40" s="281"/>
      <c r="G40" s="281" t="s">
        <v>1584</v>
      </c>
      <c r="H40" s="281"/>
      <c r="I40" s="281"/>
      <c r="J40" s="281"/>
      <c r="K40" s="279"/>
    </row>
    <row r="41" spans="2:11" s="1" customFormat="1" ht="15" customHeight="1">
      <c r="B41" s="282"/>
      <c r="C41" s="283"/>
      <c r="D41" s="281"/>
      <c r="E41" s="284" t="s">
        <v>130</v>
      </c>
      <c r="F41" s="281"/>
      <c r="G41" s="281" t="s">
        <v>1585</v>
      </c>
      <c r="H41" s="281"/>
      <c r="I41" s="281"/>
      <c r="J41" s="281"/>
      <c r="K41" s="279"/>
    </row>
    <row r="42" spans="2:11" s="1" customFormat="1" ht="15" customHeight="1">
      <c r="B42" s="282"/>
      <c r="C42" s="283"/>
      <c r="D42" s="281"/>
      <c r="E42" s="284" t="s">
        <v>1586</v>
      </c>
      <c r="F42" s="281"/>
      <c r="G42" s="281" t="s">
        <v>1587</v>
      </c>
      <c r="H42" s="281"/>
      <c r="I42" s="281"/>
      <c r="J42" s="281"/>
      <c r="K42" s="279"/>
    </row>
    <row r="43" spans="2:11" s="1" customFormat="1" ht="15" customHeight="1">
      <c r="B43" s="282"/>
      <c r="C43" s="283"/>
      <c r="D43" s="281"/>
      <c r="E43" s="284"/>
      <c r="F43" s="281"/>
      <c r="G43" s="281" t="s">
        <v>1588</v>
      </c>
      <c r="H43" s="281"/>
      <c r="I43" s="281"/>
      <c r="J43" s="281"/>
      <c r="K43" s="279"/>
    </row>
    <row r="44" spans="2:11" s="1" customFormat="1" ht="15" customHeight="1">
      <c r="B44" s="282"/>
      <c r="C44" s="283"/>
      <c r="D44" s="281"/>
      <c r="E44" s="284" t="s">
        <v>1589</v>
      </c>
      <c r="F44" s="281"/>
      <c r="G44" s="281" t="s">
        <v>1590</v>
      </c>
      <c r="H44" s="281"/>
      <c r="I44" s="281"/>
      <c r="J44" s="281"/>
      <c r="K44" s="279"/>
    </row>
    <row r="45" spans="2:11" s="1" customFormat="1" ht="15" customHeight="1">
      <c r="B45" s="282"/>
      <c r="C45" s="283"/>
      <c r="D45" s="281"/>
      <c r="E45" s="284" t="s">
        <v>132</v>
      </c>
      <c r="F45" s="281"/>
      <c r="G45" s="281" t="s">
        <v>1591</v>
      </c>
      <c r="H45" s="281"/>
      <c r="I45" s="281"/>
      <c r="J45" s="281"/>
      <c r="K45" s="279"/>
    </row>
    <row r="46" spans="2:11" s="1" customFormat="1" ht="12.75" customHeight="1">
      <c r="B46" s="282"/>
      <c r="C46" s="283"/>
      <c r="D46" s="281"/>
      <c r="E46" s="281"/>
      <c r="F46" s="281"/>
      <c r="G46" s="281"/>
      <c r="H46" s="281"/>
      <c r="I46" s="281"/>
      <c r="J46" s="281"/>
      <c r="K46" s="279"/>
    </row>
    <row r="47" spans="2:11" s="1" customFormat="1" ht="15" customHeight="1">
      <c r="B47" s="282"/>
      <c r="C47" s="283"/>
      <c r="D47" s="281" t="s">
        <v>1592</v>
      </c>
      <c r="E47" s="281"/>
      <c r="F47" s="281"/>
      <c r="G47" s="281"/>
      <c r="H47" s="281"/>
      <c r="I47" s="281"/>
      <c r="J47" s="281"/>
      <c r="K47" s="279"/>
    </row>
    <row r="48" spans="2:11" s="1" customFormat="1" ht="15" customHeight="1">
      <c r="B48" s="282"/>
      <c r="C48" s="283"/>
      <c r="D48" s="283"/>
      <c r="E48" s="281" t="s">
        <v>1593</v>
      </c>
      <c r="F48" s="281"/>
      <c r="G48" s="281"/>
      <c r="H48" s="281"/>
      <c r="I48" s="281"/>
      <c r="J48" s="281"/>
      <c r="K48" s="279"/>
    </row>
    <row r="49" spans="2:11" s="1" customFormat="1" ht="15" customHeight="1">
      <c r="B49" s="282"/>
      <c r="C49" s="283"/>
      <c r="D49" s="283"/>
      <c r="E49" s="281" t="s">
        <v>1594</v>
      </c>
      <c r="F49" s="281"/>
      <c r="G49" s="281"/>
      <c r="H49" s="281"/>
      <c r="I49" s="281"/>
      <c r="J49" s="281"/>
      <c r="K49" s="279"/>
    </row>
    <row r="50" spans="2:11" s="1" customFormat="1" ht="15" customHeight="1">
      <c r="B50" s="282"/>
      <c r="C50" s="283"/>
      <c r="D50" s="283"/>
      <c r="E50" s="281" t="s">
        <v>1595</v>
      </c>
      <c r="F50" s="281"/>
      <c r="G50" s="281"/>
      <c r="H50" s="281"/>
      <c r="I50" s="281"/>
      <c r="J50" s="281"/>
      <c r="K50" s="279"/>
    </row>
    <row r="51" spans="2:11" s="1" customFormat="1" ht="15" customHeight="1">
      <c r="B51" s="282"/>
      <c r="C51" s="283"/>
      <c r="D51" s="281" t="s">
        <v>1596</v>
      </c>
      <c r="E51" s="281"/>
      <c r="F51" s="281"/>
      <c r="G51" s="281"/>
      <c r="H51" s="281"/>
      <c r="I51" s="281"/>
      <c r="J51" s="281"/>
      <c r="K51" s="279"/>
    </row>
    <row r="52" spans="2:11" s="1" customFormat="1" ht="25.5" customHeight="1">
      <c r="B52" s="277"/>
      <c r="C52" s="278" t="s">
        <v>1597</v>
      </c>
      <c r="D52" s="278"/>
      <c r="E52" s="278"/>
      <c r="F52" s="278"/>
      <c r="G52" s="278"/>
      <c r="H52" s="278"/>
      <c r="I52" s="278"/>
      <c r="J52" s="278"/>
      <c r="K52" s="279"/>
    </row>
    <row r="53" spans="2:11" s="1" customFormat="1" ht="5.25" customHeight="1">
      <c r="B53" s="277"/>
      <c r="C53" s="280"/>
      <c r="D53" s="280"/>
      <c r="E53" s="280"/>
      <c r="F53" s="280"/>
      <c r="G53" s="280"/>
      <c r="H53" s="280"/>
      <c r="I53" s="280"/>
      <c r="J53" s="280"/>
      <c r="K53" s="279"/>
    </row>
    <row r="54" spans="2:11" s="1" customFormat="1" ht="15" customHeight="1">
      <c r="B54" s="277"/>
      <c r="C54" s="281" t="s">
        <v>1598</v>
      </c>
      <c r="D54" s="281"/>
      <c r="E54" s="281"/>
      <c r="F54" s="281"/>
      <c r="G54" s="281"/>
      <c r="H54" s="281"/>
      <c r="I54" s="281"/>
      <c r="J54" s="281"/>
      <c r="K54" s="279"/>
    </row>
    <row r="55" spans="2:11" s="1" customFormat="1" ht="15" customHeight="1">
      <c r="B55" s="277"/>
      <c r="C55" s="281" t="s">
        <v>1599</v>
      </c>
      <c r="D55" s="281"/>
      <c r="E55" s="281"/>
      <c r="F55" s="281"/>
      <c r="G55" s="281"/>
      <c r="H55" s="281"/>
      <c r="I55" s="281"/>
      <c r="J55" s="281"/>
      <c r="K55" s="279"/>
    </row>
    <row r="56" spans="2:11" s="1" customFormat="1" ht="12.75" customHeight="1">
      <c r="B56" s="277"/>
      <c r="C56" s="281"/>
      <c r="D56" s="281"/>
      <c r="E56" s="281"/>
      <c r="F56" s="281"/>
      <c r="G56" s="281"/>
      <c r="H56" s="281"/>
      <c r="I56" s="281"/>
      <c r="J56" s="281"/>
      <c r="K56" s="279"/>
    </row>
    <row r="57" spans="2:11" s="1" customFormat="1" ht="15" customHeight="1">
      <c r="B57" s="277"/>
      <c r="C57" s="281" t="s">
        <v>1600</v>
      </c>
      <c r="D57" s="281"/>
      <c r="E57" s="281"/>
      <c r="F57" s="281"/>
      <c r="G57" s="281"/>
      <c r="H57" s="281"/>
      <c r="I57" s="281"/>
      <c r="J57" s="281"/>
      <c r="K57" s="279"/>
    </row>
    <row r="58" spans="2:11" s="1" customFormat="1" ht="15" customHeight="1">
      <c r="B58" s="277"/>
      <c r="C58" s="283"/>
      <c r="D58" s="281" t="s">
        <v>1601</v>
      </c>
      <c r="E58" s="281"/>
      <c r="F58" s="281"/>
      <c r="G58" s="281"/>
      <c r="H58" s="281"/>
      <c r="I58" s="281"/>
      <c r="J58" s="281"/>
      <c r="K58" s="279"/>
    </row>
    <row r="59" spans="2:11" s="1" customFormat="1" ht="15" customHeight="1">
      <c r="B59" s="277"/>
      <c r="C59" s="283"/>
      <c r="D59" s="281" t="s">
        <v>1602</v>
      </c>
      <c r="E59" s="281"/>
      <c r="F59" s="281"/>
      <c r="G59" s="281"/>
      <c r="H59" s="281"/>
      <c r="I59" s="281"/>
      <c r="J59" s="281"/>
      <c r="K59" s="279"/>
    </row>
    <row r="60" spans="2:11" s="1" customFormat="1" ht="15" customHeight="1">
      <c r="B60" s="277"/>
      <c r="C60" s="283"/>
      <c r="D60" s="281" t="s">
        <v>1603</v>
      </c>
      <c r="E60" s="281"/>
      <c r="F60" s="281"/>
      <c r="G60" s="281"/>
      <c r="H60" s="281"/>
      <c r="I60" s="281"/>
      <c r="J60" s="281"/>
      <c r="K60" s="279"/>
    </row>
    <row r="61" spans="2:11" s="1" customFormat="1" ht="15" customHeight="1">
      <c r="B61" s="277"/>
      <c r="C61" s="283"/>
      <c r="D61" s="281" t="s">
        <v>1604</v>
      </c>
      <c r="E61" s="281"/>
      <c r="F61" s="281"/>
      <c r="G61" s="281"/>
      <c r="H61" s="281"/>
      <c r="I61" s="281"/>
      <c r="J61" s="281"/>
      <c r="K61" s="279"/>
    </row>
    <row r="62" spans="2:11" s="1" customFormat="1" ht="15" customHeight="1">
      <c r="B62" s="277"/>
      <c r="C62" s="283"/>
      <c r="D62" s="286" t="s">
        <v>1605</v>
      </c>
      <c r="E62" s="286"/>
      <c r="F62" s="286"/>
      <c r="G62" s="286"/>
      <c r="H62" s="286"/>
      <c r="I62" s="286"/>
      <c r="J62" s="286"/>
      <c r="K62" s="279"/>
    </row>
    <row r="63" spans="2:11" s="1" customFormat="1" ht="15" customHeight="1">
      <c r="B63" s="277"/>
      <c r="C63" s="283"/>
      <c r="D63" s="281" t="s">
        <v>1606</v>
      </c>
      <c r="E63" s="281"/>
      <c r="F63" s="281"/>
      <c r="G63" s="281"/>
      <c r="H63" s="281"/>
      <c r="I63" s="281"/>
      <c r="J63" s="281"/>
      <c r="K63" s="279"/>
    </row>
    <row r="64" spans="2:11" s="1" customFormat="1" ht="12.75" customHeight="1">
      <c r="B64" s="277"/>
      <c r="C64" s="283"/>
      <c r="D64" s="283"/>
      <c r="E64" s="287"/>
      <c r="F64" s="283"/>
      <c r="G64" s="283"/>
      <c r="H64" s="283"/>
      <c r="I64" s="283"/>
      <c r="J64" s="283"/>
      <c r="K64" s="279"/>
    </row>
    <row r="65" spans="2:11" s="1" customFormat="1" ht="15" customHeight="1">
      <c r="B65" s="277"/>
      <c r="C65" s="283"/>
      <c r="D65" s="281" t="s">
        <v>1607</v>
      </c>
      <c r="E65" s="281"/>
      <c r="F65" s="281"/>
      <c r="G65" s="281"/>
      <c r="H65" s="281"/>
      <c r="I65" s="281"/>
      <c r="J65" s="281"/>
      <c r="K65" s="279"/>
    </row>
    <row r="66" spans="2:11" s="1" customFormat="1" ht="15" customHeight="1">
      <c r="B66" s="277"/>
      <c r="C66" s="283"/>
      <c r="D66" s="286" t="s">
        <v>1608</v>
      </c>
      <c r="E66" s="286"/>
      <c r="F66" s="286"/>
      <c r="G66" s="286"/>
      <c r="H66" s="286"/>
      <c r="I66" s="286"/>
      <c r="J66" s="286"/>
      <c r="K66" s="279"/>
    </row>
    <row r="67" spans="2:11" s="1" customFormat="1" ht="15" customHeight="1">
      <c r="B67" s="277"/>
      <c r="C67" s="283"/>
      <c r="D67" s="281" t="s">
        <v>1609</v>
      </c>
      <c r="E67" s="281"/>
      <c r="F67" s="281"/>
      <c r="G67" s="281"/>
      <c r="H67" s="281"/>
      <c r="I67" s="281"/>
      <c r="J67" s="281"/>
      <c r="K67" s="279"/>
    </row>
    <row r="68" spans="2:11" s="1" customFormat="1" ht="15" customHeight="1">
      <c r="B68" s="277"/>
      <c r="C68" s="283"/>
      <c r="D68" s="281" t="s">
        <v>1610</v>
      </c>
      <c r="E68" s="281"/>
      <c r="F68" s="281"/>
      <c r="G68" s="281"/>
      <c r="H68" s="281"/>
      <c r="I68" s="281"/>
      <c r="J68" s="281"/>
      <c r="K68" s="279"/>
    </row>
    <row r="69" spans="2:11" s="1" customFormat="1" ht="15" customHeight="1">
      <c r="B69" s="277"/>
      <c r="C69" s="283"/>
      <c r="D69" s="281" t="s">
        <v>1611</v>
      </c>
      <c r="E69" s="281"/>
      <c r="F69" s="281"/>
      <c r="G69" s="281"/>
      <c r="H69" s="281"/>
      <c r="I69" s="281"/>
      <c r="J69" s="281"/>
      <c r="K69" s="279"/>
    </row>
    <row r="70" spans="2:11" s="1" customFormat="1" ht="15" customHeight="1">
      <c r="B70" s="277"/>
      <c r="C70" s="283"/>
      <c r="D70" s="281" t="s">
        <v>1612</v>
      </c>
      <c r="E70" s="281"/>
      <c r="F70" s="281"/>
      <c r="G70" s="281"/>
      <c r="H70" s="281"/>
      <c r="I70" s="281"/>
      <c r="J70" s="281"/>
      <c r="K70" s="279"/>
    </row>
    <row r="71" spans="2:11" s="1" customFormat="1" ht="12.75" customHeight="1">
      <c r="B71" s="288"/>
      <c r="C71" s="289"/>
      <c r="D71" s="289"/>
      <c r="E71" s="289"/>
      <c r="F71" s="289"/>
      <c r="G71" s="289"/>
      <c r="H71" s="289"/>
      <c r="I71" s="289"/>
      <c r="J71" s="289"/>
      <c r="K71" s="290"/>
    </row>
    <row r="72" spans="2:11" s="1" customFormat="1" ht="18.75" customHeight="1">
      <c r="B72" s="291"/>
      <c r="C72" s="291"/>
      <c r="D72" s="291"/>
      <c r="E72" s="291"/>
      <c r="F72" s="291"/>
      <c r="G72" s="291"/>
      <c r="H72" s="291"/>
      <c r="I72" s="291"/>
      <c r="J72" s="291"/>
      <c r="K72" s="292"/>
    </row>
    <row r="73" spans="2:11" s="1" customFormat="1" ht="18.75" customHeight="1">
      <c r="B73" s="292"/>
      <c r="C73" s="292"/>
      <c r="D73" s="292"/>
      <c r="E73" s="292"/>
      <c r="F73" s="292"/>
      <c r="G73" s="292"/>
      <c r="H73" s="292"/>
      <c r="I73" s="292"/>
      <c r="J73" s="292"/>
      <c r="K73" s="292"/>
    </row>
    <row r="74" spans="2:11" s="1" customFormat="1" ht="7.5" customHeight="1">
      <c r="B74" s="293"/>
      <c r="C74" s="294"/>
      <c r="D74" s="294"/>
      <c r="E74" s="294"/>
      <c r="F74" s="294"/>
      <c r="G74" s="294"/>
      <c r="H74" s="294"/>
      <c r="I74" s="294"/>
      <c r="J74" s="294"/>
      <c r="K74" s="295"/>
    </row>
    <row r="75" spans="2:11" s="1" customFormat="1" ht="45" customHeight="1">
      <c r="B75" s="296"/>
      <c r="C75" s="297" t="s">
        <v>1613</v>
      </c>
      <c r="D75" s="297"/>
      <c r="E75" s="297"/>
      <c r="F75" s="297"/>
      <c r="G75" s="297"/>
      <c r="H75" s="297"/>
      <c r="I75" s="297"/>
      <c r="J75" s="297"/>
      <c r="K75" s="298"/>
    </row>
    <row r="76" spans="2:11" s="1" customFormat="1" ht="17.25" customHeight="1">
      <c r="B76" s="296"/>
      <c r="C76" s="299" t="s">
        <v>1614</v>
      </c>
      <c r="D76" s="299"/>
      <c r="E76" s="299"/>
      <c r="F76" s="299" t="s">
        <v>1615</v>
      </c>
      <c r="G76" s="300"/>
      <c r="H76" s="299" t="s">
        <v>53</v>
      </c>
      <c r="I76" s="299" t="s">
        <v>56</v>
      </c>
      <c r="J76" s="299" t="s">
        <v>1616</v>
      </c>
      <c r="K76" s="298"/>
    </row>
    <row r="77" spans="2:11" s="1" customFormat="1" ht="17.25" customHeight="1">
      <c r="B77" s="296"/>
      <c r="C77" s="301" t="s">
        <v>1617</v>
      </c>
      <c r="D77" s="301"/>
      <c r="E77" s="301"/>
      <c r="F77" s="302" t="s">
        <v>1618</v>
      </c>
      <c r="G77" s="303"/>
      <c r="H77" s="301"/>
      <c r="I77" s="301"/>
      <c r="J77" s="301" t="s">
        <v>1619</v>
      </c>
      <c r="K77" s="298"/>
    </row>
    <row r="78" spans="2:11" s="1" customFormat="1" ht="5.25" customHeight="1">
      <c r="B78" s="296"/>
      <c r="C78" s="304"/>
      <c r="D78" s="304"/>
      <c r="E78" s="304"/>
      <c r="F78" s="304"/>
      <c r="G78" s="305"/>
      <c r="H78" s="304"/>
      <c r="I78" s="304"/>
      <c r="J78" s="304"/>
      <c r="K78" s="298"/>
    </row>
    <row r="79" spans="2:11" s="1" customFormat="1" ht="15" customHeight="1">
      <c r="B79" s="296"/>
      <c r="C79" s="284" t="s">
        <v>52</v>
      </c>
      <c r="D79" s="306"/>
      <c r="E79" s="306"/>
      <c r="F79" s="307" t="s">
        <v>1620</v>
      </c>
      <c r="G79" s="308"/>
      <c r="H79" s="284" t="s">
        <v>1621</v>
      </c>
      <c r="I79" s="284" t="s">
        <v>1622</v>
      </c>
      <c r="J79" s="284">
        <v>20</v>
      </c>
      <c r="K79" s="298"/>
    </row>
    <row r="80" spans="2:11" s="1" customFormat="1" ht="15" customHeight="1">
      <c r="B80" s="296"/>
      <c r="C80" s="284" t="s">
        <v>1623</v>
      </c>
      <c r="D80" s="284"/>
      <c r="E80" s="284"/>
      <c r="F80" s="307" t="s">
        <v>1620</v>
      </c>
      <c r="G80" s="308"/>
      <c r="H80" s="284" t="s">
        <v>1624</v>
      </c>
      <c r="I80" s="284" t="s">
        <v>1622</v>
      </c>
      <c r="J80" s="284">
        <v>120</v>
      </c>
      <c r="K80" s="298"/>
    </row>
    <row r="81" spans="2:11" s="1" customFormat="1" ht="15" customHeight="1">
      <c r="B81" s="309"/>
      <c r="C81" s="284" t="s">
        <v>1625</v>
      </c>
      <c r="D81" s="284"/>
      <c r="E81" s="284"/>
      <c r="F81" s="307" t="s">
        <v>1626</v>
      </c>
      <c r="G81" s="308"/>
      <c r="H81" s="284" t="s">
        <v>1627</v>
      </c>
      <c r="I81" s="284" t="s">
        <v>1622</v>
      </c>
      <c r="J81" s="284">
        <v>50</v>
      </c>
      <c r="K81" s="298"/>
    </row>
    <row r="82" spans="2:11" s="1" customFormat="1" ht="15" customHeight="1">
      <c r="B82" s="309"/>
      <c r="C82" s="284" t="s">
        <v>1628</v>
      </c>
      <c r="D82" s="284"/>
      <c r="E82" s="284"/>
      <c r="F82" s="307" t="s">
        <v>1620</v>
      </c>
      <c r="G82" s="308"/>
      <c r="H82" s="284" t="s">
        <v>1629</v>
      </c>
      <c r="I82" s="284" t="s">
        <v>1630</v>
      </c>
      <c r="J82" s="284"/>
      <c r="K82" s="298"/>
    </row>
    <row r="83" spans="2:11" s="1" customFormat="1" ht="15" customHeight="1">
      <c r="B83" s="309"/>
      <c r="C83" s="310" t="s">
        <v>1631</v>
      </c>
      <c r="D83" s="310"/>
      <c r="E83" s="310"/>
      <c r="F83" s="311" t="s">
        <v>1626</v>
      </c>
      <c r="G83" s="310"/>
      <c r="H83" s="310" t="s">
        <v>1632</v>
      </c>
      <c r="I83" s="310" t="s">
        <v>1622</v>
      </c>
      <c r="J83" s="310">
        <v>15</v>
      </c>
      <c r="K83" s="298"/>
    </row>
    <row r="84" spans="2:11" s="1" customFormat="1" ht="15" customHeight="1">
      <c r="B84" s="309"/>
      <c r="C84" s="310" t="s">
        <v>1633</v>
      </c>
      <c r="D84" s="310"/>
      <c r="E84" s="310"/>
      <c r="F84" s="311" t="s">
        <v>1626</v>
      </c>
      <c r="G84" s="310"/>
      <c r="H84" s="310" t="s">
        <v>1634</v>
      </c>
      <c r="I84" s="310" t="s">
        <v>1622</v>
      </c>
      <c r="J84" s="310">
        <v>15</v>
      </c>
      <c r="K84" s="298"/>
    </row>
    <row r="85" spans="2:11" s="1" customFormat="1" ht="15" customHeight="1">
      <c r="B85" s="309"/>
      <c r="C85" s="310" t="s">
        <v>1635</v>
      </c>
      <c r="D85" s="310"/>
      <c r="E85" s="310"/>
      <c r="F85" s="311" t="s">
        <v>1626</v>
      </c>
      <c r="G85" s="310"/>
      <c r="H85" s="310" t="s">
        <v>1636</v>
      </c>
      <c r="I85" s="310" t="s">
        <v>1622</v>
      </c>
      <c r="J85" s="310">
        <v>20</v>
      </c>
      <c r="K85" s="298"/>
    </row>
    <row r="86" spans="2:11" s="1" customFormat="1" ht="15" customHeight="1">
      <c r="B86" s="309"/>
      <c r="C86" s="310" t="s">
        <v>1637</v>
      </c>
      <c r="D86" s="310"/>
      <c r="E86" s="310"/>
      <c r="F86" s="311" t="s">
        <v>1626</v>
      </c>
      <c r="G86" s="310"/>
      <c r="H86" s="310" t="s">
        <v>1638</v>
      </c>
      <c r="I86" s="310" t="s">
        <v>1622</v>
      </c>
      <c r="J86" s="310">
        <v>20</v>
      </c>
      <c r="K86" s="298"/>
    </row>
    <row r="87" spans="2:11" s="1" customFormat="1" ht="15" customHeight="1">
      <c r="B87" s="309"/>
      <c r="C87" s="284" t="s">
        <v>1639</v>
      </c>
      <c r="D87" s="284"/>
      <c r="E87" s="284"/>
      <c r="F87" s="307" t="s">
        <v>1626</v>
      </c>
      <c r="G87" s="308"/>
      <c r="H87" s="284" t="s">
        <v>1640</v>
      </c>
      <c r="I87" s="284" t="s">
        <v>1622</v>
      </c>
      <c r="J87" s="284">
        <v>50</v>
      </c>
      <c r="K87" s="298"/>
    </row>
    <row r="88" spans="2:11" s="1" customFormat="1" ht="15" customHeight="1">
      <c r="B88" s="309"/>
      <c r="C88" s="284" t="s">
        <v>1641</v>
      </c>
      <c r="D88" s="284"/>
      <c r="E88" s="284"/>
      <c r="F88" s="307" t="s">
        <v>1626</v>
      </c>
      <c r="G88" s="308"/>
      <c r="H88" s="284" t="s">
        <v>1642</v>
      </c>
      <c r="I88" s="284" t="s">
        <v>1622</v>
      </c>
      <c r="J88" s="284">
        <v>20</v>
      </c>
      <c r="K88" s="298"/>
    </row>
    <row r="89" spans="2:11" s="1" customFormat="1" ht="15" customHeight="1">
      <c r="B89" s="309"/>
      <c r="C89" s="284" t="s">
        <v>1643</v>
      </c>
      <c r="D89" s="284"/>
      <c r="E89" s="284"/>
      <c r="F89" s="307" t="s">
        <v>1626</v>
      </c>
      <c r="G89" s="308"/>
      <c r="H89" s="284" t="s">
        <v>1644</v>
      </c>
      <c r="I89" s="284" t="s">
        <v>1622</v>
      </c>
      <c r="J89" s="284">
        <v>20</v>
      </c>
      <c r="K89" s="298"/>
    </row>
    <row r="90" spans="2:11" s="1" customFormat="1" ht="15" customHeight="1">
      <c r="B90" s="309"/>
      <c r="C90" s="284" t="s">
        <v>1645</v>
      </c>
      <c r="D90" s="284"/>
      <c r="E90" s="284"/>
      <c r="F90" s="307" t="s">
        <v>1626</v>
      </c>
      <c r="G90" s="308"/>
      <c r="H90" s="284" t="s">
        <v>1646</v>
      </c>
      <c r="I90" s="284" t="s">
        <v>1622</v>
      </c>
      <c r="J90" s="284">
        <v>50</v>
      </c>
      <c r="K90" s="298"/>
    </row>
    <row r="91" spans="2:11" s="1" customFormat="1" ht="15" customHeight="1">
      <c r="B91" s="309"/>
      <c r="C91" s="284" t="s">
        <v>1647</v>
      </c>
      <c r="D91" s="284"/>
      <c r="E91" s="284"/>
      <c r="F91" s="307" t="s">
        <v>1626</v>
      </c>
      <c r="G91" s="308"/>
      <c r="H91" s="284" t="s">
        <v>1647</v>
      </c>
      <c r="I91" s="284" t="s">
        <v>1622</v>
      </c>
      <c r="J91" s="284">
        <v>50</v>
      </c>
      <c r="K91" s="298"/>
    </row>
    <row r="92" spans="2:11" s="1" customFormat="1" ht="15" customHeight="1">
      <c r="B92" s="309"/>
      <c r="C92" s="284" t="s">
        <v>1648</v>
      </c>
      <c r="D92" s="284"/>
      <c r="E92" s="284"/>
      <c r="F92" s="307" t="s">
        <v>1626</v>
      </c>
      <c r="G92" s="308"/>
      <c r="H92" s="284" t="s">
        <v>1649</v>
      </c>
      <c r="I92" s="284" t="s">
        <v>1622</v>
      </c>
      <c r="J92" s="284">
        <v>255</v>
      </c>
      <c r="K92" s="298"/>
    </row>
    <row r="93" spans="2:11" s="1" customFormat="1" ht="15" customHeight="1">
      <c r="B93" s="309"/>
      <c r="C93" s="284" t="s">
        <v>1650</v>
      </c>
      <c r="D93" s="284"/>
      <c r="E93" s="284"/>
      <c r="F93" s="307" t="s">
        <v>1620</v>
      </c>
      <c r="G93" s="308"/>
      <c r="H93" s="284" t="s">
        <v>1651</v>
      </c>
      <c r="I93" s="284" t="s">
        <v>1652</v>
      </c>
      <c r="J93" s="284"/>
      <c r="K93" s="298"/>
    </row>
    <row r="94" spans="2:11" s="1" customFormat="1" ht="15" customHeight="1">
      <c r="B94" s="309"/>
      <c r="C94" s="284" t="s">
        <v>1653</v>
      </c>
      <c r="D94" s="284"/>
      <c r="E94" s="284"/>
      <c r="F94" s="307" t="s">
        <v>1620</v>
      </c>
      <c r="G94" s="308"/>
      <c r="H94" s="284" t="s">
        <v>1654</v>
      </c>
      <c r="I94" s="284" t="s">
        <v>1655</v>
      </c>
      <c r="J94" s="284"/>
      <c r="K94" s="298"/>
    </row>
    <row r="95" spans="2:11" s="1" customFormat="1" ht="15" customHeight="1">
      <c r="B95" s="309"/>
      <c r="C95" s="284" t="s">
        <v>1656</v>
      </c>
      <c r="D95" s="284"/>
      <c r="E95" s="284"/>
      <c r="F95" s="307" t="s">
        <v>1620</v>
      </c>
      <c r="G95" s="308"/>
      <c r="H95" s="284" t="s">
        <v>1656</v>
      </c>
      <c r="I95" s="284" t="s">
        <v>1655</v>
      </c>
      <c r="J95" s="284"/>
      <c r="K95" s="298"/>
    </row>
    <row r="96" spans="2:11" s="1" customFormat="1" ht="15" customHeight="1">
      <c r="B96" s="309"/>
      <c r="C96" s="284" t="s">
        <v>37</v>
      </c>
      <c r="D96" s="284"/>
      <c r="E96" s="284"/>
      <c r="F96" s="307" t="s">
        <v>1620</v>
      </c>
      <c r="G96" s="308"/>
      <c r="H96" s="284" t="s">
        <v>1657</v>
      </c>
      <c r="I96" s="284" t="s">
        <v>1655</v>
      </c>
      <c r="J96" s="284"/>
      <c r="K96" s="298"/>
    </row>
    <row r="97" spans="2:11" s="1" customFormat="1" ht="15" customHeight="1">
      <c r="B97" s="309"/>
      <c r="C97" s="284" t="s">
        <v>47</v>
      </c>
      <c r="D97" s="284"/>
      <c r="E97" s="284"/>
      <c r="F97" s="307" t="s">
        <v>1620</v>
      </c>
      <c r="G97" s="308"/>
      <c r="H97" s="284" t="s">
        <v>1658</v>
      </c>
      <c r="I97" s="284" t="s">
        <v>1655</v>
      </c>
      <c r="J97" s="284"/>
      <c r="K97" s="298"/>
    </row>
    <row r="98" spans="2:11" s="1" customFormat="1" ht="15" customHeight="1">
      <c r="B98" s="312"/>
      <c r="C98" s="313"/>
      <c r="D98" s="313"/>
      <c r="E98" s="313"/>
      <c r="F98" s="313"/>
      <c r="G98" s="313"/>
      <c r="H98" s="313"/>
      <c r="I98" s="313"/>
      <c r="J98" s="313"/>
      <c r="K98" s="314"/>
    </row>
    <row r="99" spans="2:11" s="1" customFormat="1" ht="18.75" customHeight="1">
      <c r="B99" s="315"/>
      <c r="C99" s="316"/>
      <c r="D99" s="316"/>
      <c r="E99" s="316"/>
      <c r="F99" s="316"/>
      <c r="G99" s="316"/>
      <c r="H99" s="316"/>
      <c r="I99" s="316"/>
      <c r="J99" s="316"/>
      <c r="K99" s="315"/>
    </row>
    <row r="100" spans="2:11" s="1" customFormat="1" ht="18.75" customHeight="1">
      <c r="B100" s="292"/>
      <c r="C100" s="292"/>
      <c r="D100" s="292"/>
      <c r="E100" s="292"/>
      <c r="F100" s="292"/>
      <c r="G100" s="292"/>
      <c r="H100" s="292"/>
      <c r="I100" s="292"/>
      <c r="J100" s="292"/>
      <c r="K100" s="292"/>
    </row>
    <row r="101" spans="2:11" s="1" customFormat="1" ht="7.5" customHeight="1">
      <c r="B101" s="293"/>
      <c r="C101" s="294"/>
      <c r="D101" s="294"/>
      <c r="E101" s="294"/>
      <c r="F101" s="294"/>
      <c r="G101" s="294"/>
      <c r="H101" s="294"/>
      <c r="I101" s="294"/>
      <c r="J101" s="294"/>
      <c r="K101" s="295"/>
    </row>
    <row r="102" spans="2:11" s="1" customFormat="1" ht="45" customHeight="1">
      <c r="B102" s="296"/>
      <c r="C102" s="297" t="s">
        <v>1659</v>
      </c>
      <c r="D102" s="297"/>
      <c r="E102" s="297"/>
      <c r="F102" s="297"/>
      <c r="G102" s="297"/>
      <c r="H102" s="297"/>
      <c r="I102" s="297"/>
      <c r="J102" s="297"/>
      <c r="K102" s="298"/>
    </row>
    <row r="103" spans="2:11" s="1" customFormat="1" ht="17.25" customHeight="1">
      <c r="B103" s="296"/>
      <c r="C103" s="299" t="s">
        <v>1614</v>
      </c>
      <c r="D103" s="299"/>
      <c r="E103" s="299"/>
      <c r="F103" s="299" t="s">
        <v>1615</v>
      </c>
      <c r="G103" s="300"/>
      <c r="H103" s="299" t="s">
        <v>53</v>
      </c>
      <c r="I103" s="299" t="s">
        <v>56</v>
      </c>
      <c r="J103" s="299" t="s">
        <v>1616</v>
      </c>
      <c r="K103" s="298"/>
    </row>
    <row r="104" spans="2:11" s="1" customFormat="1" ht="17.25" customHeight="1">
      <c r="B104" s="296"/>
      <c r="C104" s="301" t="s">
        <v>1617</v>
      </c>
      <c r="D104" s="301"/>
      <c r="E104" s="301"/>
      <c r="F104" s="302" t="s">
        <v>1618</v>
      </c>
      <c r="G104" s="303"/>
      <c r="H104" s="301"/>
      <c r="I104" s="301"/>
      <c r="J104" s="301" t="s">
        <v>1619</v>
      </c>
      <c r="K104" s="298"/>
    </row>
    <row r="105" spans="2:11" s="1" customFormat="1" ht="5.25" customHeight="1">
      <c r="B105" s="296"/>
      <c r="C105" s="299"/>
      <c r="D105" s="299"/>
      <c r="E105" s="299"/>
      <c r="F105" s="299"/>
      <c r="G105" s="317"/>
      <c r="H105" s="299"/>
      <c r="I105" s="299"/>
      <c r="J105" s="299"/>
      <c r="K105" s="298"/>
    </row>
    <row r="106" spans="2:11" s="1" customFormat="1" ht="15" customHeight="1">
      <c r="B106" s="296"/>
      <c r="C106" s="284" t="s">
        <v>52</v>
      </c>
      <c r="D106" s="306"/>
      <c r="E106" s="306"/>
      <c r="F106" s="307" t="s">
        <v>1620</v>
      </c>
      <c r="G106" s="284"/>
      <c r="H106" s="284" t="s">
        <v>1660</v>
      </c>
      <c r="I106" s="284" t="s">
        <v>1622</v>
      </c>
      <c r="J106" s="284">
        <v>20</v>
      </c>
      <c r="K106" s="298"/>
    </row>
    <row r="107" spans="2:11" s="1" customFormat="1" ht="15" customHeight="1">
      <c r="B107" s="296"/>
      <c r="C107" s="284" t="s">
        <v>1623</v>
      </c>
      <c r="D107" s="284"/>
      <c r="E107" s="284"/>
      <c r="F107" s="307" t="s">
        <v>1620</v>
      </c>
      <c r="G107" s="284"/>
      <c r="H107" s="284" t="s">
        <v>1660</v>
      </c>
      <c r="I107" s="284" t="s">
        <v>1622</v>
      </c>
      <c r="J107" s="284">
        <v>120</v>
      </c>
      <c r="K107" s="298"/>
    </row>
    <row r="108" spans="2:11" s="1" customFormat="1" ht="15" customHeight="1">
      <c r="B108" s="309"/>
      <c r="C108" s="284" t="s">
        <v>1625</v>
      </c>
      <c r="D108" s="284"/>
      <c r="E108" s="284"/>
      <c r="F108" s="307" t="s">
        <v>1626</v>
      </c>
      <c r="G108" s="284"/>
      <c r="H108" s="284" t="s">
        <v>1660</v>
      </c>
      <c r="I108" s="284" t="s">
        <v>1622</v>
      </c>
      <c r="J108" s="284">
        <v>50</v>
      </c>
      <c r="K108" s="298"/>
    </row>
    <row r="109" spans="2:11" s="1" customFormat="1" ht="15" customHeight="1">
      <c r="B109" s="309"/>
      <c r="C109" s="284" t="s">
        <v>1628</v>
      </c>
      <c r="D109" s="284"/>
      <c r="E109" s="284"/>
      <c r="F109" s="307" t="s">
        <v>1620</v>
      </c>
      <c r="G109" s="284"/>
      <c r="H109" s="284" t="s">
        <v>1660</v>
      </c>
      <c r="I109" s="284" t="s">
        <v>1630</v>
      </c>
      <c r="J109" s="284"/>
      <c r="K109" s="298"/>
    </row>
    <row r="110" spans="2:11" s="1" customFormat="1" ht="15" customHeight="1">
      <c r="B110" s="309"/>
      <c r="C110" s="284" t="s">
        <v>1639</v>
      </c>
      <c r="D110" s="284"/>
      <c r="E110" s="284"/>
      <c r="F110" s="307" t="s">
        <v>1626</v>
      </c>
      <c r="G110" s="284"/>
      <c r="H110" s="284" t="s">
        <v>1660</v>
      </c>
      <c r="I110" s="284" t="s">
        <v>1622</v>
      </c>
      <c r="J110" s="284">
        <v>50</v>
      </c>
      <c r="K110" s="298"/>
    </row>
    <row r="111" spans="2:11" s="1" customFormat="1" ht="15" customHeight="1">
      <c r="B111" s="309"/>
      <c r="C111" s="284" t="s">
        <v>1647</v>
      </c>
      <c r="D111" s="284"/>
      <c r="E111" s="284"/>
      <c r="F111" s="307" t="s">
        <v>1626</v>
      </c>
      <c r="G111" s="284"/>
      <c r="H111" s="284" t="s">
        <v>1660</v>
      </c>
      <c r="I111" s="284" t="s">
        <v>1622</v>
      </c>
      <c r="J111" s="284">
        <v>50</v>
      </c>
      <c r="K111" s="298"/>
    </row>
    <row r="112" spans="2:11" s="1" customFormat="1" ht="15" customHeight="1">
      <c r="B112" s="309"/>
      <c r="C112" s="284" t="s">
        <v>1645</v>
      </c>
      <c r="D112" s="284"/>
      <c r="E112" s="284"/>
      <c r="F112" s="307" t="s">
        <v>1626</v>
      </c>
      <c r="G112" s="284"/>
      <c r="H112" s="284" t="s">
        <v>1660</v>
      </c>
      <c r="I112" s="284" t="s">
        <v>1622</v>
      </c>
      <c r="J112" s="284">
        <v>50</v>
      </c>
      <c r="K112" s="298"/>
    </row>
    <row r="113" spans="2:11" s="1" customFormat="1" ht="15" customHeight="1">
      <c r="B113" s="309"/>
      <c r="C113" s="284" t="s">
        <v>52</v>
      </c>
      <c r="D113" s="284"/>
      <c r="E113" s="284"/>
      <c r="F113" s="307" t="s">
        <v>1620</v>
      </c>
      <c r="G113" s="284"/>
      <c r="H113" s="284" t="s">
        <v>1661</v>
      </c>
      <c r="I113" s="284" t="s">
        <v>1622</v>
      </c>
      <c r="J113" s="284">
        <v>20</v>
      </c>
      <c r="K113" s="298"/>
    </row>
    <row r="114" spans="2:11" s="1" customFormat="1" ht="15" customHeight="1">
      <c r="B114" s="309"/>
      <c r="C114" s="284" t="s">
        <v>1662</v>
      </c>
      <c r="D114" s="284"/>
      <c r="E114" s="284"/>
      <c r="F114" s="307" t="s">
        <v>1620</v>
      </c>
      <c r="G114" s="284"/>
      <c r="H114" s="284" t="s">
        <v>1663</v>
      </c>
      <c r="I114" s="284" t="s">
        <v>1622</v>
      </c>
      <c r="J114" s="284">
        <v>120</v>
      </c>
      <c r="K114" s="298"/>
    </row>
    <row r="115" spans="2:11" s="1" customFormat="1" ht="15" customHeight="1">
      <c r="B115" s="309"/>
      <c r="C115" s="284" t="s">
        <v>37</v>
      </c>
      <c r="D115" s="284"/>
      <c r="E115" s="284"/>
      <c r="F115" s="307" t="s">
        <v>1620</v>
      </c>
      <c r="G115" s="284"/>
      <c r="H115" s="284" t="s">
        <v>1664</v>
      </c>
      <c r="I115" s="284" t="s">
        <v>1655</v>
      </c>
      <c r="J115" s="284"/>
      <c r="K115" s="298"/>
    </row>
    <row r="116" spans="2:11" s="1" customFormat="1" ht="15" customHeight="1">
      <c r="B116" s="309"/>
      <c r="C116" s="284" t="s">
        <v>47</v>
      </c>
      <c r="D116" s="284"/>
      <c r="E116" s="284"/>
      <c r="F116" s="307" t="s">
        <v>1620</v>
      </c>
      <c r="G116" s="284"/>
      <c r="H116" s="284" t="s">
        <v>1665</v>
      </c>
      <c r="I116" s="284" t="s">
        <v>1655</v>
      </c>
      <c r="J116" s="284"/>
      <c r="K116" s="298"/>
    </row>
    <row r="117" spans="2:11" s="1" customFormat="1" ht="15" customHeight="1">
      <c r="B117" s="309"/>
      <c r="C117" s="284" t="s">
        <v>56</v>
      </c>
      <c r="D117" s="284"/>
      <c r="E117" s="284"/>
      <c r="F117" s="307" t="s">
        <v>1620</v>
      </c>
      <c r="G117" s="284"/>
      <c r="H117" s="284" t="s">
        <v>1666</v>
      </c>
      <c r="I117" s="284" t="s">
        <v>1667</v>
      </c>
      <c r="J117" s="284"/>
      <c r="K117" s="298"/>
    </row>
    <row r="118" spans="2:11" s="1" customFormat="1" ht="15" customHeight="1">
      <c r="B118" s="312"/>
      <c r="C118" s="318"/>
      <c r="D118" s="318"/>
      <c r="E118" s="318"/>
      <c r="F118" s="318"/>
      <c r="G118" s="318"/>
      <c r="H118" s="318"/>
      <c r="I118" s="318"/>
      <c r="J118" s="318"/>
      <c r="K118" s="314"/>
    </row>
    <row r="119" spans="2:11" s="1" customFormat="1" ht="18.75" customHeight="1">
      <c r="B119" s="319"/>
      <c r="C119" s="320"/>
      <c r="D119" s="320"/>
      <c r="E119" s="320"/>
      <c r="F119" s="321"/>
      <c r="G119" s="320"/>
      <c r="H119" s="320"/>
      <c r="I119" s="320"/>
      <c r="J119" s="320"/>
      <c r="K119" s="319"/>
    </row>
    <row r="120" spans="2:11" s="1" customFormat="1" ht="18.75" customHeight="1">
      <c r="B120" s="292"/>
      <c r="C120" s="292"/>
      <c r="D120" s="292"/>
      <c r="E120" s="292"/>
      <c r="F120" s="292"/>
      <c r="G120" s="292"/>
      <c r="H120" s="292"/>
      <c r="I120" s="292"/>
      <c r="J120" s="292"/>
      <c r="K120" s="292"/>
    </row>
    <row r="121" spans="2:11" s="1" customFormat="1" ht="7.5" customHeight="1">
      <c r="B121" s="322"/>
      <c r="C121" s="323"/>
      <c r="D121" s="323"/>
      <c r="E121" s="323"/>
      <c r="F121" s="323"/>
      <c r="G121" s="323"/>
      <c r="H121" s="323"/>
      <c r="I121" s="323"/>
      <c r="J121" s="323"/>
      <c r="K121" s="324"/>
    </row>
    <row r="122" spans="2:11" s="1" customFormat="1" ht="45" customHeight="1">
      <c r="B122" s="325"/>
      <c r="C122" s="275" t="s">
        <v>1668</v>
      </c>
      <c r="D122" s="275"/>
      <c r="E122" s="275"/>
      <c r="F122" s="275"/>
      <c r="G122" s="275"/>
      <c r="H122" s="275"/>
      <c r="I122" s="275"/>
      <c r="J122" s="275"/>
      <c r="K122" s="326"/>
    </row>
    <row r="123" spans="2:11" s="1" customFormat="1" ht="17.25" customHeight="1">
      <c r="B123" s="327"/>
      <c r="C123" s="299" t="s">
        <v>1614</v>
      </c>
      <c r="D123" s="299"/>
      <c r="E123" s="299"/>
      <c r="F123" s="299" t="s">
        <v>1615</v>
      </c>
      <c r="G123" s="300"/>
      <c r="H123" s="299" t="s">
        <v>53</v>
      </c>
      <c r="I123" s="299" t="s">
        <v>56</v>
      </c>
      <c r="J123" s="299" t="s">
        <v>1616</v>
      </c>
      <c r="K123" s="328"/>
    </row>
    <row r="124" spans="2:11" s="1" customFormat="1" ht="17.25" customHeight="1">
      <c r="B124" s="327"/>
      <c r="C124" s="301" t="s">
        <v>1617</v>
      </c>
      <c r="D124" s="301"/>
      <c r="E124" s="301"/>
      <c r="F124" s="302" t="s">
        <v>1618</v>
      </c>
      <c r="G124" s="303"/>
      <c r="H124" s="301"/>
      <c r="I124" s="301"/>
      <c r="J124" s="301" t="s">
        <v>1619</v>
      </c>
      <c r="K124" s="328"/>
    </row>
    <row r="125" spans="2:11" s="1" customFormat="1" ht="5.25" customHeight="1">
      <c r="B125" s="329"/>
      <c r="C125" s="304"/>
      <c r="D125" s="304"/>
      <c r="E125" s="304"/>
      <c r="F125" s="304"/>
      <c r="G125" s="330"/>
      <c r="H125" s="304"/>
      <c r="I125" s="304"/>
      <c r="J125" s="304"/>
      <c r="K125" s="331"/>
    </row>
    <row r="126" spans="2:11" s="1" customFormat="1" ht="15" customHeight="1">
      <c r="B126" s="329"/>
      <c r="C126" s="284" t="s">
        <v>1623</v>
      </c>
      <c r="D126" s="306"/>
      <c r="E126" s="306"/>
      <c r="F126" s="307" t="s">
        <v>1620</v>
      </c>
      <c r="G126" s="284"/>
      <c r="H126" s="284" t="s">
        <v>1660</v>
      </c>
      <c r="I126" s="284" t="s">
        <v>1622</v>
      </c>
      <c r="J126" s="284">
        <v>120</v>
      </c>
      <c r="K126" s="332"/>
    </row>
    <row r="127" spans="2:11" s="1" customFormat="1" ht="15" customHeight="1">
      <c r="B127" s="329"/>
      <c r="C127" s="284" t="s">
        <v>1669</v>
      </c>
      <c r="D127" s="284"/>
      <c r="E127" s="284"/>
      <c r="F127" s="307" t="s">
        <v>1620</v>
      </c>
      <c r="G127" s="284"/>
      <c r="H127" s="284" t="s">
        <v>1670</v>
      </c>
      <c r="I127" s="284" t="s">
        <v>1622</v>
      </c>
      <c r="J127" s="284" t="s">
        <v>1671</v>
      </c>
      <c r="K127" s="332"/>
    </row>
    <row r="128" spans="2:11" s="1" customFormat="1" ht="15" customHeight="1">
      <c r="B128" s="329"/>
      <c r="C128" s="284" t="s">
        <v>84</v>
      </c>
      <c r="D128" s="284"/>
      <c r="E128" s="284"/>
      <c r="F128" s="307" t="s">
        <v>1620</v>
      </c>
      <c r="G128" s="284"/>
      <c r="H128" s="284" t="s">
        <v>1672</v>
      </c>
      <c r="I128" s="284" t="s">
        <v>1622</v>
      </c>
      <c r="J128" s="284" t="s">
        <v>1671</v>
      </c>
      <c r="K128" s="332"/>
    </row>
    <row r="129" spans="2:11" s="1" customFormat="1" ht="15" customHeight="1">
      <c r="B129" s="329"/>
      <c r="C129" s="284" t="s">
        <v>1631</v>
      </c>
      <c r="D129" s="284"/>
      <c r="E129" s="284"/>
      <c r="F129" s="307" t="s">
        <v>1626</v>
      </c>
      <c r="G129" s="284"/>
      <c r="H129" s="284" t="s">
        <v>1632</v>
      </c>
      <c r="I129" s="284" t="s">
        <v>1622</v>
      </c>
      <c r="J129" s="284">
        <v>15</v>
      </c>
      <c r="K129" s="332"/>
    </row>
    <row r="130" spans="2:11" s="1" customFormat="1" ht="15" customHeight="1">
      <c r="B130" s="329"/>
      <c r="C130" s="310" t="s">
        <v>1633</v>
      </c>
      <c r="D130" s="310"/>
      <c r="E130" s="310"/>
      <c r="F130" s="311" t="s">
        <v>1626</v>
      </c>
      <c r="G130" s="310"/>
      <c r="H130" s="310" t="s">
        <v>1634</v>
      </c>
      <c r="I130" s="310" t="s">
        <v>1622</v>
      </c>
      <c r="J130" s="310">
        <v>15</v>
      </c>
      <c r="K130" s="332"/>
    </row>
    <row r="131" spans="2:11" s="1" customFormat="1" ht="15" customHeight="1">
      <c r="B131" s="329"/>
      <c r="C131" s="310" t="s">
        <v>1635</v>
      </c>
      <c r="D131" s="310"/>
      <c r="E131" s="310"/>
      <c r="F131" s="311" t="s">
        <v>1626</v>
      </c>
      <c r="G131" s="310"/>
      <c r="H131" s="310" t="s">
        <v>1636</v>
      </c>
      <c r="I131" s="310" t="s">
        <v>1622</v>
      </c>
      <c r="J131" s="310">
        <v>20</v>
      </c>
      <c r="K131" s="332"/>
    </row>
    <row r="132" spans="2:11" s="1" customFormat="1" ht="15" customHeight="1">
      <c r="B132" s="329"/>
      <c r="C132" s="310" t="s">
        <v>1637</v>
      </c>
      <c r="D132" s="310"/>
      <c r="E132" s="310"/>
      <c r="F132" s="311" t="s">
        <v>1626</v>
      </c>
      <c r="G132" s="310"/>
      <c r="H132" s="310" t="s">
        <v>1638</v>
      </c>
      <c r="I132" s="310" t="s">
        <v>1622</v>
      </c>
      <c r="J132" s="310">
        <v>20</v>
      </c>
      <c r="K132" s="332"/>
    </row>
    <row r="133" spans="2:11" s="1" customFormat="1" ht="15" customHeight="1">
      <c r="B133" s="329"/>
      <c r="C133" s="284" t="s">
        <v>1625</v>
      </c>
      <c r="D133" s="284"/>
      <c r="E133" s="284"/>
      <c r="F133" s="307" t="s">
        <v>1626</v>
      </c>
      <c r="G133" s="284"/>
      <c r="H133" s="284" t="s">
        <v>1660</v>
      </c>
      <c r="I133" s="284" t="s">
        <v>1622</v>
      </c>
      <c r="J133" s="284">
        <v>50</v>
      </c>
      <c r="K133" s="332"/>
    </row>
    <row r="134" spans="2:11" s="1" customFormat="1" ht="15" customHeight="1">
      <c r="B134" s="329"/>
      <c r="C134" s="284" t="s">
        <v>1639</v>
      </c>
      <c r="D134" s="284"/>
      <c r="E134" s="284"/>
      <c r="F134" s="307" t="s">
        <v>1626</v>
      </c>
      <c r="G134" s="284"/>
      <c r="H134" s="284" t="s">
        <v>1660</v>
      </c>
      <c r="I134" s="284" t="s">
        <v>1622</v>
      </c>
      <c r="J134" s="284">
        <v>50</v>
      </c>
      <c r="K134" s="332"/>
    </row>
    <row r="135" spans="2:11" s="1" customFormat="1" ht="15" customHeight="1">
      <c r="B135" s="329"/>
      <c r="C135" s="284" t="s">
        <v>1645</v>
      </c>
      <c r="D135" s="284"/>
      <c r="E135" s="284"/>
      <c r="F135" s="307" t="s">
        <v>1626</v>
      </c>
      <c r="G135" s="284"/>
      <c r="H135" s="284" t="s">
        <v>1660</v>
      </c>
      <c r="I135" s="284" t="s">
        <v>1622</v>
      </c>
      <c r="J135" s="284">
        <v>50</v>
      </c>
      <c r="K135" s="332"/>
    </row>
    <row r="136" spans="2:11" s="1" customFormat="1" ht="15" customHeight="1">
      <c r="B136" s="329"/>
      <c r="C136" s="284" t="s">
        <v>1647</v>
      </c>
      <c r="D136" s="284"/>
      <c r="E136" s="284"/>
      <c r="F136" s="307" t="s">
        <v>1626</v>
      </c>
      <c r="G136" s="284"/>
      <c r="H136" s="284" t="s">
        <v>1660</v>
      </c>
      <c r="I136" s="284" t="s">
        <v>1622</v>
      </c>
      <c r="J136" s="284">
        <v>50</v>
      </c>
      <c r="K136" s="332"/>
    </row>
    <row r="137" spans="2:11" s="1" customFormat="1" ht="15" customHeight="1">
      <c r="B137" s="329"/>
      <c r="C137" s="284" t="s">
        <v>1648</v>
      </c>
      <c r="D137" s="284"/>
      <c r="E137" s="284"/>
      <c r="F137" s="307" t="s">
        <v>1626</v>
      </c>
      <c r="G137" s="284"/>
      <c r="H137" s="284" t="s">
        <v>1673</v>
      </c>
      <c r="I137" s="284" t="s">
        <v>1622</v>
      </c>
      <c r="J137" s="284">
        <v>255</v>
      </c>
      <c r="K137" s="332"/>
    </row>
    <row r="138" spans="2:11" s="1" customFormat="1" ht="15" customHeight="1">
      <c r="B138" s="329"/>
      <c r="C138" s="284" t="s">
        <v>1650</v>
      </c>
      <c r="D138" s="284"/>
      <c r="E138" s="284"/>
      <c r="F138" s="307" t="s">
        <v>1620</v>
      </c>
      <c r="G138" s="284"/>
      <c r="H138" s="284" t="s">
        <v>1674</v>
      </c>
      <c r="I138" s="284" t="s">
        <v>1652</v>
      </c>
      <c r="J138" s="284"/>
      <c r="K138" s="332"/>
    </row>
    <row r="139" spans="2:11" s="1" customFormat="1" ht="15" customHeight="1">
      <c r="B139" s="329"/>
      <c r="C139" s="284" t="s">
        <v>1653</v>
      </c>
      <c r="D139" s="284"/>
      <c r="E139" s="284"/>
      <c r="F139" s="307" t="s">
        <v>1620</v>
      </c>
      <c r="G139" s="284"/>
      <c r="H139" s="284" t="s">
        <v>1675</v>
      </c>
      <c r="I139" s="284" t="s">
        <v>1655</v>
      </c>
      <c r="J139" s="284"/>
      <c r="K139" s="332"/>
    </row>
    <row r="140" spans="2:11" s="1" customFormat="1" ht="15" customHeight="1">
      <c r="B140" s="329"/>
      <c r="C140" s="284" t="s">
        <v>1656</v>
      </c>
      <c r="D140" s="284"/>
      <c r="E140" s="284"/>
      <c r="F140" s="307" t="s">
        <v>1620</v>
      </c>
      <c r="G140" s="284"/>
      <c r="H140" s="284" t="s">
        <v>1656</v>
      </c>
      <c r="I140" s="284" t="s">
        <v>1655</v>
      </c>
      <c r="J140" s="284"/>
      <c r="K140" s="332"/>
    </row>
    <row r="141" spans="2:11" s="1" customFormat="1" ht="15" customHeight="1">
      <c r="B141" s="329"/>
      <c r="C141" s="284" t="s">
        <v>37</v>
      </c>
      <c r="D141" s="284"/>
      <c r="E141" s="284"/>
      <c r="F141" s="307" t="s">
        <v>1620</v>
      </c>
      <c r="G141" s="284"/>
      <c r="H141" s="284" t="s">
        <v>1676</v>
      </c>
      <c r="I141" s="284" t="s">
        <v>1655</v>
      </c>
      <c r="J141" s="284"/>
      <c r="K141" s="332"/>
    </row>
    <row r="142" spans="2:11" s="1" customFormat="1" ht="15" customHeight="1">
      <c r="B142" s="329"/>
      <c r="C142" s="284" t="s">
        <v>1677</v>
      </c>
      <c r="D142" s="284"/>
      <c r="E142" s="284"/>
      <c r="F142" s="307" t="s">
        <v>1620</v>
      </c>
      <c r="G142" s="284"/>
      <c r="H142" s="284" t="s">
        <v>1678</v>
      </c>
      <c r="I142" s="284" t="s">
        <v>1655</v>
      </c>
      <c r="J142" s="284"/>
      <c r="K142" s="332"/>
    </row>
    <row r="143" spans="2:11" s="1" customFormat="1" ht="15" customHeight="1">
      <c r="B143" s="333"/>
      <c r="C143" s="334"/>
      <c r="D143" s="334"/>
      <c r="E143" s="334"/>
      <c r="F143" s="334"/>
      <c r="G143" s="334"/>
      <c r="H143" s="334"/>
      <c r="I143" s="334"/>
      <c r="J143" s="334"/>
      <c r="K143" s="335"/>
    </row>
    <row r="144" spans="2:11" s="1" customFormat="1" ht="18.75" customHeight="1">
      <c r="B144" s="320"/>
      <c r="C144" s="320"/>
      <c r="D144" s="320"/>
      <c r="E144" s="320"/>
      <c r="F144" s="321"/>
      <c r="G144" s="320"/>
      <c r="H144" s="320"/>
      <c r="I144" s="320"/>
      <c r="J144" s="320"/>
      <c r="K144" s="320"/>
    </row>
    <row r="145" spans="2:11" s="1" customFormat="1" ht="18.75" customHeight="1">
      <c r="B145" s="292"/>
      <c r="C145" s="292"/>
      <c r="D145" s="292"/>
      <c r="E145" s="292"/>
      <c r="F145" s="292"/>
      <c r="G145" s="292"/>
      <c r="H145" s="292"/>
      <c r="I145" s="292"/>
      <c r="J145" s="292"/>
      <c r="K145" s="292"/>
    </row>
    <row r="146" spans="2:11" s="1" customFormat="1" ht="7.5" customHeight="1">
      <c r="B146" s="293"/>
      <c r="C146" s="294"/>
      <c r="D146" s="294"/>
      <c r="E146" s="294"/>
      <c r="F146" s="294"/>
      <c r="G146" s="294"/>
      <c r="H146" s="294"/>
      <c r="I146" s="294"/>
      <c r="J146" s="294"/>
      <c r="K146" s="295"/>
    </row>
    <row r="147" spans="2:11" s="1" customFormat="1" ht="45" customHeight="1">
      <c r="B147" s="296"/>
      <c r="C147" s="297" t="s">
        <v>1679</v>
      </c>
      <c r="D147" s="297"/>
      <c r="E147" s="297"/>
      <c r="F147" s="297"/>
      <c r="G147" s="297"/>
      <c r="H147" s="297"/>
      <c r="I147" s="297"/>
      <c r="J147" s="297"/>
      <c r="K147" s="298"/>
    </row>
    <row r="148" spans="2:11" s="1" customFormat="1" ht="17.25" customHeight="1">
      <c r="B148" s="296"/>
      <c r="C148" s="299" t="s">
        <v>1614</v>
      </c>
      <c r="D148" s="299"/>
      <c r="E148" s="299"/>
      <c r="F148" s="299" t="s">
        <v>1615</v>
      </c>
      <c r="G148" s="300"/>
      <c r="H148" s="299" t="s">
        <v>53</v>
      </c>
      <c r="I148" s="299" t="s">
        <v>56</v>
      </c>
      <c r="J148" s="299" t="s">
        <v>1616</v>
      </c>
      <c r="K148" s="298"/>
    </row>
    <row r="149" spans="2:11" s="1" customFormat="1" ht="17.25" customHeight="1">
      <c r="B149" s="296"/>
      <c r="C149" s="301" t="s">
        <v>1617</v>
      </c>
      <c r="D149" s="301"/>
      <c r="E149" s="301"/>
      <c r="F149" s="302" t="s">
        <v>1618</v>
      </c>
      <c r="G149" s="303"/>
      <c r="H149" s="301"/>
      <c r="I149" s="301"/>
      <c r="J149" s="301" t="s">
        <v>1619</v>
      </c>
      <c r="K149" s="298"/>
    </row>
    <row r="150" spans="2:11" s="1" customFormat="1" ht="5.25" customHeight="1">
      <c r="B150" s="309"/>
      <c r="C150" s="304"/>
      <c r="D150" s="304"/>
      <c r="E150" s="304"/>
      <c r="F150" s="304"/>
      <c r="G150" s="305"/>
      <c r="H150" s="304"/>
      <c r="I150" s="304"/>
      <c r="J150" s="304"/>
      <c r="K150" s="332"/>
    </row>
    <row r="151" spans="2:11" s="1" customFormat="1" ht="15" customHeight="1">
      <c r="B151" s="309"/>
      <c r="C151" s="336" t="s">
        <v>1623</v>
      </c>
      <c r="D151" s="284"/>
      <c r="E151" s="284"/>
      <c r="F151" s="337" t="s">
        <v>1620</v>
      </c>
      <c r="G151" s="284"/>
      <c r="H151" s="336" t="s">
        <v>1660</v>
      </c>
      <c r="I151" s="336" t="s">
        <v>1622</v>
      </c>
      <c r="J151" s="336">
        <v>120</v>
      </c>
      <c r="K151" s="332"/>
    </row>
    <row r="152" spans="2:11" s="1" customFormat="1" ht="15" customHeight="1">
      <c r="B152" s="309"/>
      <c r="C152" s="336" t="s">
        <v>1669</v>
      </c>
      <c r="D152" s="284"/>
      <c r="E152" s="284"/>
      <c r="F152" s="337" t="s">
        <v>1620</v>
      </c>
      <c r="G152" s="284"/>
      <c r="H152" s="336" t="s">
        <v>1680</v>
      </c>
      <c r="I152" s="336" t="s">
        <v>1622</v>
      </c>
      <c r="J152" s="336" t="s">
        <v>1671</v>
      </c>
      <c r="K152" s="332"/>
    </row>
    <row r="153" spans="2:11" s="1" customFormat="1" ht="15" customHeight="1">
      <c r="B153" s="309"/>
      <c r="C153" s="336" t="s">
        <v>84</v>
      </c>
      <c r="D153" s="284"/>
      <c r="E153" s="284"/>
      <c r="F153" s="337" t="s">
        <v>1620</v>
      </c>
      <c r="G153" s="284"/>
      <c r="H153" s="336" t="s">
        <v>1681</v>
      </c>
      <c r="I153" s="336" t="s">
        <v>1622</v>
      </c>
      <c r="J153" s="336" t="s">
        <v>1671</v>
      </c>
      <c r="K153" s="332"/>
    </row>
    <row r="154" spans="2:11" s="1" customFormat="1" ht="15" customHeight="1">
      <c r="B154" s="309"/>
      <c r="C154" s="336" t="s">
        <v>1625</v>
      </c>
      <c r="D154" s="284"/>
      <c r="E154" s="284"/>
      <c r="F154" s="337" t="s">
        <v>1626</v>
      </c>
      <c r="G154" s="284"/>
      <c r="H154" s="336" t="s">
        <v>1660</v>
      </c>
      <c r="I154" s="336" t="s">
        <v>1622</v>
      </c>
      <c r="J154" s="336">
        <v>50</v>
      </c>
      <c r="K154" s="332"/>
    </row>
    <row r="155" spans="2:11" s="1" customFormat="1" ht="15" customHeight="1">
      <c r="B155" s="309"/>
      <c r="C155" s="336" t="s">
        <v>1628</v>
      </c>
      <c r="D155" s="284"/>
      <c r="E155" s="284"/>
      <c r="F155" s="337" t="s">
        <v>1620</v>
      </c>
      <c r="G155" s="284"/>
      <c r="H155" s="336" t="s">
        <v>1660</v>
      </c>
      <c r="I155" s="336" t="s">
        <v>1630</v>
      </c>
      <c r="J155" s="336"/>
      <c r="K155" s="332"/>
    </row>
    <row r="156" spans="2:11" s="1" customFormat="1" ht="15" customHeight="1">
      <c r="B156" s="309"/>
      <c r="C156" s="336" t="s">
        <v>1639</v>
      </c>
      <c r="D156" s="284"/>
      <c r="E156" s="284"/>
      <c r="F156" s="337" t="s">
        <v>1626</v>
      </c>
      <c r="G156" s="284"/>
      <c r="H156" s="336" t="s">
        <v>1660</v>
      </c>
      <c r="I156" s="336" t="s">
        <v>1622</v>
      </c>
      <c r="J156" s="336">
        <v>50</v>
      </c>
      <c r="K156" s="332"/>
    </row>
    <row r="157" spans="2:11" s="1" customFormat="1" ht="15" customHeight="1">
      <c r="B157" s="309"/>
      <c r="C157" s="336" t="s">
        <v>1647</v>
      </c>
      <c r="D157" s="284"/>
      <c r="E157" s="284"/>
      <c r="F157" s="337" t="s">
        <v>1626</v>
      </c>
      <c r="G157" s="284"/>
      <c r="H157" s="336" t="s">
        <v>1660</v>
      </c>
      <c r="I157" s="336" t="s">
        <v>1622</v>
      </c>
      <c r="J157" s="336">
        <v>50</v>
      </c>
      <c r="K157" s="332"/>
    </row>
    <row r="158" spans="2:11" s="1" customFormat="1" ht="15" customHeight="1">
      <c r="B158" s="309"/>
      <c r="C158" s="336" t="s">
        <v>1645</v>
      </c>
      <c r="D158" s="284"/>
      <c r="E158" s="284"/>
      <c r="F158" s="337" t="s">
        <v>1626</v>
      </c>
      <c r="G158" s="284"/>
      <c r="H158" s="336" t="s">
        <v>1660</v>
      </c>
      <c r="I158" s="336" t="s">
        <v>1622</v>
      </c>
      <c r="J158" s="336">
        <v>50</v>
      </c>
      <c r="K158" s="332"/>
    </row>
    <row r="159" spans="2:11" s="1" customFormat="1" ht="15" customHeight="1">
      <c r="B159" s="309"/>
      <c r="C159" s="336" t="s">
        <v>115</v>
      </c>
      <c r="D159" s="284"/>
      <c r="E159" s="284"/>
      <c r="F159" s="337" t="s">
        <v>1620</v>
      </c>
      <c r="G159" s="284"/>
      <c r="H159" s="336" t="s">
        <v>1682</v>
      </c>
      <c r="I159" s="336" t="s">
        <v>1622</v>
      </c>
      <c r="J159" s="336" t="s">
        <v>1683</v>
      </c>
      <c r="K159" s="332"/>
    </row>
    <row r="160" spans="2:11" s="1" customFormat="1" ht="15" customHeight="1">
      <c r="B160" s="309"/>
      <c r="C160" s="336" t="s">
        <v>1684</v>
      </c>
      <c r="D160" s="284"/>
      <c r="E160" s="284"/>
      <c r="F160" s="337" t="s">
        <v>1620</v>
      </c>
      <c r="G160" s="284"/>
      <c r="H160" s="336" t="s">
        <v>1685</v>
      </c>
      <c r="I160" s="336" t="s">
        <v>1655</v>
      </c>
      <c r="J160" s="336"/>
      <c r="K160" s="332"/>
    </row>
    <row r="161" spans="2:11" s="1" customFormat="1" ht="15" customHeight="1">
      <c r="B161" s="338"/>
      <c r="C161" s="318"/>
      <c r="D161" s="318"/>
      <c r="E161" s="318"/>
      <c r="F161" s="318"/>
      <c r="G161" s="318"/>
      <c r="H161" s="318"/>
      <c r="I161" s="318"/>
      <c r="J161" s="318"/>
      <c r="K161" s="339"/>
    </row>
    <row r="162" spans="2:11" s="1" customFormat="1" ht="18.75" customHeight="1">
      <c r="B162" s="320"/>
      <c r="C162" s="330"/>
      <c r="D162" s="330"/>
      <c r="E162" s="330"/>
      <c r="F162" s="340"/>
      <c r="G162" s="330"/>
      <c r="H162" s="330"/>
      <c r="I162" s="330"/>
      <c r="J162" s="330"/>
      <c r="K162" s="320"/>
    </row>
    <row r="163" spans="2:11" s="1" customFormat="1" ht="18.75" customHeight="1">
      <c r="B163" s="292"/>
      <c r="C163" s="292"/>
      <c r="D163" s="292"/>
      <c r="E163" s="292"/>
      <c r="F163" s="292"/>
      <c r="G163" s="292"/>
      <c r="H163" s="292"/>
      <c r="I163" s="292"/>
      <c r="J163" s="292"/>
      <c r="K163" s="292"/>
    </row>
    <row r="164" spans="2:11" s="1" customFormat="1" ht="7.5" customHeight="1">
      <c r="B164" s="271"/>
      <c r="C164" s="272"/>
      <c r="D164" s="272"/>
      <c r="E164" s="272"/>
      <c r="F164" s="272"/>
      <c r="G164" s="272"/>
      <c r="H164" s="272"/>
      <c r="I164" s="272"/>
      <c r="J164" s="272"/>
      <c r="K164" s="273"/>
    </row>
    <row r="165" spans="2:11" s="1" customFormat="1" ht="45" customHeight="1">
      <c r="B165" s="274"/>
      <c r="C165" s="275" t="s">
        <v>1686</v>
      </c>
      <c r="D165" s="275"/>
      <c r="E165" s="275"/>
      <c r="F165" s="275"/>
      <c r="G165" s="275"/>
      <c r="H165" s="275"/>
      <c r="I165" s="275"/>
      <c r="J165" s="275"/>
      <c r="K165" s="276"/>
    </row>
    <row r="166" spans="2:11" s="1" customFormat="1" ht="17.25" customHeight="1">
      <c r="B166" s="274"/>
      <c r="C166" s="299" t="s">
        <v>1614</v>
      </c>
      <c r="D166" s="299"/>
      <c r="E166" s="299"/>
      <c r="F166" s="299" t="s">
        <v>1615</v>
      </c>
      <c r="G166" s="341"/>
      <c r="H166" s="342" t="s">
        <v>53</v>
      </c>
      <c r="I166" s="342" t="s">
        <v>56</v>
      </c>
      <c r="J166" s="299" t="s">
        <v>1616</v>
      </c>
      <c r="K166" s="276"/>
    </row>
    <row r="167" spans="2:11" s="1" customFormat="1" ht="17.25" customHeight="1">
      <c r="B167" s="277"/>
      <c r="C167" s="301" t="s">
        <v>1617</v>
      </c>
      <c r="D167" s="301"/>
      <c r="E167" s="301"/>
      <c r="F167" s="302" t="s">
        <v>1618</v>
      </c>
      <c r="G167" s="343"/>
      <c r="H167" s="344"/>
      <c r="I167" s="344"/>
      <c r="J167" s="301" t="s">
        <v>1619</v>
      </c>
      <c r="K167" s="279"/>
    </row>
    <row r="168" spans="2:11" s="1" customFormat="1" ht="5.25" customHeight="1">
      <c r="B168" s="309"/>
      <c r="C168" s="304"/>
      <c r="D168" s="304"/>
      <c r="E168" s="304"/>
      <c r="F168" s="304"/>
      <c r="G168" s="305"/>
      <c r="H168" s="304"/>
      <c r="I168" s="304"/>
      <c r="J168" s="304"/>
      <c r="K168" s="332"/>
    </row>
    <row r="169" spans="2:11" s="1" customFormat="1" ht="15" customHeight="1">
      <c r="B169" s="309"/>
      <c r="C169" s="284" t="s">
        <v>1623</v>
      </c>
      <c r="D169" s="284"/>
      <c r="E169" s="284"/>
      <c r="F169" s="307" t="s">
        <v>1620</v>
      </c>
      <c r="G169" s="284"/>
      <c r="H169" s="284" t="s">
        <v>1660</v>
      </c>
      <c r="I169" s="284" t="s">
        <v>1622</v>
      </c>
      <c r="J169" s="284">
        <v>120</v>
      </c>
      <c r="K169" s="332"/>
    </row>
    <row r="170" spans="2:11" s="1" customFormat="1" ht="15" customHeight="1">
      <c r="B170" s="309"/>
      <c r="C170" s="284" t="s">
        <v>1669</v>
      </c>
      <c r="D170" s="284"/>
      <c r="E170" s="284"/>
      <c r="F170" s="307" t="s">
        <v>1620</v>
      </c>
      <c r="G170" s="284"/>
      <c r="H170" s="284" t="s">
        <v>1670</v>
      </c>
      <c r="I170" s="284" t="s">
        <v>1622</v>
      </c>
      <c r="J170" s="284" t="s">
        <v>1671</v>
      </c>
      <c r="K170" s="332"/>
    </row>
    <row r="171" spans="2:11" s="1" customFormat="1" ht="15" customHeight="1">
      <c r="B171" s="309"/>
      <c r="C171" s="284" t="s">
        <v>84</v>
      </c>
      <c r="D171" s="284"/>
      <c r="E171" s="284"/>
      <c r="F171" s="307" t="s">
        <v>1620</v>
      </c>
      <c r="G171" s="284"/>
      <c r="H171" s="284" t="s">
        <v>1687</v>
      </c>
      <c r="I171" s="284" t="s">
        <v>1622</v>
      </c>
      <c r="J171" s="284" t="s">
        <v>1671</v>
      </c>
      <c r="K171" s="332"/>
    </row>
    <row r="172" spans="2:11" s="1" customFormat="1" ht="15" customHeight="1">
      <c r="B172" s="309"/>
      <c r="C172" s="284" t="s">
        <v>1625</v>
      </c>
      <c r="D172" s="284"/>
      <c r="E172" s="284"/>
      <c r="F172" s="307" t="s">
        <v>1626</v>
      </c>
      <c r="G172" s="284"/>
      <c r="H172" s="284" t="s">
        <v>1687</v>
      </c>
      <c r="I172" s="284" t="s">
        <v>1622</v>
      </c>
      <c r="J172" s="284">
        <v>50</v>
      </c>
      <c r="K172" s="332"/>
    </row>
    <row r="173" spans="2:11" s="1" customFormat="1" ht="15" customHeight="1">
      <c r="B173" s="309"/>
      <c r="C173" s="284" t="s">
        <v>1628</v>
      </c>
      <c r="D173" s="284"/>
      <c r="E173" s="284"/>
      <c r="F173" s="307" t="s">
        <v>1620</v>
      </c>
      <c r="G173" s="284"/>
      <c r="H173" s="284" t="s">
        <v>1687</v>
      </c>
      <c r="I173" s="284" t="s">
        <v>1630</v>
      </c>
      <c r="J173" s="284"/>
      <c r="K173" s="332"/>
    </row>
    <row r="174" spans="2:11" s="1" customFormat="1" ht="15" customHeight="1">
      <c r="B174" s="309"/>
      <c r="C174" s="284" t="s">
        <v>1639</v>
      </c>
      <c r="D174" s="284"/>
      <c r="E174" s="284"/>
      <c r="F174" s="307" t="s">
        <v>1626</v>
      </c>
      <c r="G174" s="284"/>
      <c r="H174" s="284" t="s">
        <v>1687</v>
      </c>
      <c r="I174" s="284" t="s">
        <v>1622</v>
      </c>
      <c r="J174" s="284">
        <v>50</v>
      </c>
      <c r="K174" s="332"/>
    </row>
    <row r="175" spans="2:11" s="1" customFormat="1" ht="15" customHeight="1">
      <c r="B175" s="309"/>
      <c r="C175" s="284" t="s">
        <v>1647</v>
      </c>
      <c r="D175" s="284"/>
      <c r="E175" s="284"/>
      <c r="F175" s="307" t="s">
        <v>1626</v>
      </c>
      <c r="G175" s="284"/>
      <c r="H175" s="284" t="s">
        <v>1687</v>
      </c>
      <c r="I175" s="284" t="s">
        <v>1622</v>
      </c>
      <c r="J175" s="284">
        <v>50</v>
      </c>
      <c r="K175" s="332"/>
    </row>
    <row r="176" spans="2:11" s="1" customFormat="1" ht="15" customHeight="1">
      <c r="B176" s="309"/>
      <c r="C176" s="284" t="s">
        <v>1645</v>
      </c>
      <c r="D176" s="284"/>
      <c r="E176" s="284"/>
      <c r="F176" s="307" t="s">
        <v>1626</v>
      </c>
      <c r="G176" s="284"/>
      <c r="H176" s="284" t="s">
        <v>1687</v>
      </c>
      <c r="I176" s="284" t="s">
        <v>1622</v>
      </c>
      <c r="J176" s="284">
        <v>50</v>
      </c>
      <c r="K176" s="332"/>
    </row>
    <row r="177" spans="2:11" s="1" customFormat="1" ht="15" customHeight="1">
      <c r="B177" s="309"/>
      <c r="C177" s="284" t="s">
        <v>128</v>
      </c>
      <c r="D177" s="284"/>
      <c r="E177" s="284"/>
      <c r="F177" s="307" t="s">
        <v>1620</v>
      </c>
      <c r="G177" s="284"/>
      <c r="H177" s="284" t="s">
        <v>1688</v>
      </c>
      <c r="I177" s="284" t="s">
        <v>1689</v>
      </c>
      <c r="J177" s="284"/>
      <c r="K177" s="332"/>
    </row>
    <row r="178" spans="2:11" s="1" customFormat="1" ht="15" customHeight="1">
      <c r="B178" s="309"/>
      <c r="C178" s="284" t="s">
        <v>56</v>
      </c>
      <c r="D178" s="284"/>
      <c r="E178" s="284"/>
      <c r="F178" s="307" t="s">
        <v>1620</v>
      </c>
      <c r="G178" s="284"/>
      <c r="H178" s="284" t="s">
        <v>1690</v>
      </c>
      <c r="I178" s="284" t="s">
        <v>1691</v>
      </c>
      <c r="J178" s="284">
        <v>1</v>
      </c>
      <c r="K178" s="332"/>
    </row>
    <row r="179" spans="2:11" s="1" customFormat="1" ht="15" customHeight="1">
      <c r="B179" s="309"/>
      <c r="C179" s="284" t="s">
        <v>52</v>
      </c>
      <c r="D179" s="284"/>
      <c r="E179" s="284"/>
      <c r="F179" s="307" t="s">
        <v>1620</v>
      </c>
      <c r="G179" s="284"/>
      <c r="H179" s="284" t="s">
        <v>1692</v>
      </c>
      <c r="I179" s="284" t="s">
        <v>1622</v>
      </c>
      <c r="J179" s="284">
        <v>20</v>
      </c>
      <c r="K179" s="332"/>
    </row>
    <row r="180" spans="2:11" s="1" customFormat="1" ht="15" customHeight="1">
      <c r="B180" s="309"/>
      <c r="C180" s="284" t="s">
        <v>53</v>
      </c>
      <c r="D180" s="284"/>
      <c r="E180" s="284"/>
      <c r="F180" s="307" t="s">
        <v>1620</v>
      </c>
      <c r="G180" s="284"/>
      <c r="H180" s="284" t="s">
        <v>1693</v>
      </c>
      <c r="I180" s="284" t="s">
        <v>1622</v>
      </c>
      <c r="J180" s="284">
        <v>255</v>
      </c>
      <c r="K180" s="332"/>
    </row>
    <row r="181" spans="2:11" s="1" customFormat="1" ht="15" customHeight="1">
      <c r="B181" s="309"/>
      <c r="C181" s="284" t="s">
        <v>129</v>
      </c>
      <c r="D181" s="284"/>
      <c r="E181" s="284"/>
      <c r="F181" s="307" t="s">
        <v>1620</v>
      </c>
      <c r="G181" s="284"/>
      <c r="H181" s="284" t="s">
        <v>1584</v>
      </c>
      <c r="I181" s="284" t="s">
        <v>1622</v>
      </c>
      <c r="J181" s="284">
        <v>10</v>
      </c>
      <c r="K181" s="332"/>
    </row>
    <row r="182" spans="2:11" s="1" customFormat="1" ht="15" customHeight="1">
      <c r="B182" s="309"/>
      <c r="C182" s="284" t="s">
        <v>130</v>
      </c>
      <c r="D182" s="284"/>
      <c r="E182" s="284"/>
      <c r="F182" s="307" t="s">
        <v>1620</v>
      </c>
      <c r="G182" s="284"/>
      <c r="H182" s="284" t="s">
        <v>1694</v>
      </c>
      <c r="I182" s="284" t="s">
        <v>1655</v>
      </c>
      <c r="J182" s="284"/>
      <c r="K182" s="332"/>
    </row>
    <row r="183" spans="2:11" s="1" customFormat="1" ht="15" customHeight="1">
      <c r="B183" s="309"/>
      <c r="C183" s="284" t="s">
        <v>1695</v>
      </c>
      <c r="D183" s="284"/>
      <c r="E183" s="284"/>
      <c r="F183" s="307" t="s">
        <v>1620</v>
      </c>
      <c r="G183" s="284"/>
      <c r="H183" s="284" t="s">
        <v>1696</v>
      </c>
      <c r="I183" s="284" t="s">
        <v>1655</v>
      </c>
      <c r="J183" s="284"/>
      <c r="K183" s="332"/>
    </row>
    <row r="184" spans="2:11" s="1" customFormat="1" ht="15" customHeight="1">
      <c r="B184" s="309"/>
      <c r="C184" s="284" t="s">
        <v>1684</v>
      </c>
      <c r="D184" s="284"/>
      <c r="E184" s="284"/>
      <c r="F184" s="307" t="s">
        <v>1620</v>
      </c>
      <c r="G184" s="284"/>
      <c r="H184" s="284" t="s">
        <v>1697</v>
      </c>
      <c r="I184" s="284" t="s">
        <v>1655</v>
      </c>
      <c r="J184" s="284"/>
      <c r="K184" s="332"/>
    </row>
    <row r="185" spans="2:11" s="1" customFormat="1" ht="15" customHeight="1">
      <c r="B185" s="309"/>
      <c r="C185" s="284" t="s">
        <v>132</v>
      </c>
      <c r="D185" s="284"/>
      <c r="E185" s="284"/>
      <c r="F185" s="307" t="s">
        <v>1626</v>
      </c>
      <c r="G185" s="284"/>
      <c r="H185" s="284" t="s">
        <v>1698</v>
      </c>
      <c r="I185" s="284" t="s">
        <v>1622</v>
      </c>
      <c r="J185" s="284">
        <v>50</v>
      </c>
      <c r="K185" s="332"/>
    </row>
    <row r="186" spans="2:11" s="1" customFormat="1" ht="15" customHeight="1">
      <c r="B186" s="309"/>
      <c r="C186" s="284" t="s">
        <v>1699</v>
      </c>
      <c r="D186" s="284"/>
      <c r="E186" s="284"/>
      <c r="F186" s="307" t="s">
        <v>1626</v>
      </c>
      <c r="G186" s="284"/>
      <c r="H186" s="284" t="s">
        <v>1700</v>
      </c>
      <c r="I186" s="284" t="s">
        <v>1701</v>
      </c>
      <c r="J186" s="284"/>
      <c r="K186" s="332"/>
    </row>
    <row r="187" spans="2:11" s="1" customFormat="1" ht="15" customHeight="1">
      <c r="B187" s="309"/>
      <c r="C187" s="284" t="s">
        <v>1702</v>
      </c>
      <c r="D187" s="284"/>
      <c r="E187" s="284"/>
      <c r="F187" s="307" t="s">
        <v>1626</v>
      </c>
      <c r="G187" s="284"/>
      <c r="H187" s="284" t="s">
        <v>1703</v>
      </c>
      <c r="I187" s="284" t="s">
        <v>1701</v>
      </c>
      <c r="J187" s="284"/>
      <c r="K187" s="332"/>
    </row>
    <row r="188" spans="2:11" s="1" customFormat="1" ht="15" customHeight="1">
      <c r="B188" s="309"/>
      <c r="C188" s="284" t="s">
        <v>1704</v>
      </c>
      <c r="D188" s="284"/>
      <c r="E188" s="284"/>
      <c r="F188" s="307" t="s">
        <v>1626</v>
      </c>
      <c r="G188" s="284"/>
      <c r="H188" s="284" t="s">
        <v>1705</v>
      </c>
      <c r="I188" s="284" t="s">
        <v>1701</v>
      </c>
      <c r="J188" s="284"/>
      <c r="K188" s="332"/>
    </row>
    <row r="189" spans="2:11" s="1" customFormat="1" ht="15" customHeight="1">
      <c r="B189" s="309"/>
      <c r="C189" s="345" t="s">
        <v>1706</v>
      </c>
      <c r="D189" s="284"/>
      <c r="E189" s="284"/>
      <c r="F189" s="307" t="s">
        <v>1626</v>
      </c>
      <c r="G189" s="284"/>
      <c r="H189" s="284" t="s">
        <v>1707</v>
      </c>
      <c r="I189" s="284" t="s">
        <v>1708</v>
      </c>
      <c r="J189" s="346" t="s">
        <v>1709</v>
      </c>
      <c r="K189" s="332"/>
    </row>
    <row r="190" spans="2:11" s="1" customFormat="1" ht="15" customHeight="1">
      <c r="B190" s="309"/>
      <c r="C190" s="345" t="s">
        <v>41</v>
      </c>
      <c r="D190" s="284"/>
      <c r="E190" s="284"/>
      <c r="F190" s="307" t="s">
        <v>1620</v>
      </c>
      <c r="G190" s="284"/>
      <c r="H190" s="281" t="s">
        <v>1710</v>
      </c>
      <c r="I190" s="284" t="s">
        <v>1711</v>
      </c>
      <c r="J190" s="284"/>
      <c r="K190" s="332"/>
    </row>
    <row r="191" spans="2:11" s="1" customFormat="1" ht="15" customHeight="1">
      <c r="B191" s="309"/>
      <c r="C191" s="345" t="s">
        <v>1712</v>
      </c>
      <c r="D191" s="284"/>
      <c r="E191" s="284"/>
      <c r="F191" s="307" t="s">
        <v>1620</v>
      </c>
      <c r="G191" s="284"/>
      <c r="H191" s="284" t="s">
        <v>1713</v>
      </c>
      <c r="I191" s="284" t="s">
        <v>1655</v>
      </c>
      <c r="J191" s="284"/>
      <c r="K191" s="332"/>
    </row>
    <row r="192" spans="2:11" s="1" customFormat="1" ht="15" customHeight="1">
      <c r="B192" s="309"/>
      <c r="C192" s="345" t="s">
        <v>1714</v>
      </c>
      <c r="D192" s="284"/>
      <c r="E192" s="284"/>
      <c r="F192" s="307" t="s">
        <v>1620</v>
      </c>
      <c r="G192" s="284"/>
      <c r="H192" s="284" t="s">
        <v>1715</v>
      </c>
      <c r="I192" s="284" t="s">
        <v>1655</v>
      </c>
      <c r="J192" s="284"/>
      <c r="K192" s="332"/>
    </row>
    <row r="193" spans="2:11" s="1" customFormat="1" ht="15" customHeight="1">
      <c r="B193" s="309"/>
      <c r="C193" s="345" t="s">
        <v>1716</v>
      </c>
      <c r="D193" s="284"/>
      <c r="E193" s="284"/>
      <c r="F193" s="307" t="s">
        <v>1626</v>
      </c>
      <c r="G193" s="284"/>
      <c r="H193" s="284" t="s">
        <v>1717</v>
      </c>
      <c r="I193" s="284" t="s">
        <v>1655</v>
      </c>
      <c r="J193" s="284"/>
      <c r="K193" s="332"/>
    </row>
    <row r="194" spans="2:11" s="1" customFormat="1" ht="15" customHeight="1">
      <c r="B194" s="338"/>
      <c r="C194" s="347"/>
      <c r="D194" s="318"/>
      <c r="E194" s="318"/>
      <c r="F194" s="318"/>
      <c r="G194" s="318"/>
      <c r="H194" s="318"/>
      <c r="I194" s="318"/>
      <c r="J194" s="318"/>
      <c r="K194" s="339"/>
    </row>
    <row r="195" spans="2:11" s="1" customFormat="1" ht="18.75" customHeight="1">
      <c r="B195" s="320"/>
      <c r="C195" s="330"/>
      <c r="D195" s="330"/>
      <c r="E195" s="330"/>
      <c r="F195" s="340"/>
      <c r="G195" s="330"/>
      <c r="H195" s="330"/>
      <c r="I195" s="330"/>
      <c r="J195" s="330"/>
      <c r="K195" s="320"/>
    </row>
    <row r="196" spans="2:11" s="1" customFormat="1" ht="18.75" customHeight="1">
      <c r="B196" s="320"/>
      <c r="C196" s="330"/>
      <c r="D196" s="330"/>
      <c r="E196" s="330"/>
      <c r="F196" s="340"/>
      <c r="G196" s="330"/>
      <c r="H196" s="330"/>
      <c r="I196" s="330"/>
      <c r="J196" s="330"/>
      <c r="K196" s="320"/>
    </row>
    <row r="197" spans="2:11" s="1" customFormat="1" ht="18.75" customHeight="1">
      <c r="B197" s="292"/>
      <c r="C197" s="292"/>
      <c r="D197" s="292"/>
      <c r="E197" s="292"/>
      <c r="F197" s="292"/>
      <c r="G197" s="292"/>
      <c r="H197" s="292"/>
      <c r="I197" s="292"/>
      <c r="J197" s="292"/>
      <c r="K197" s="292"/>
    </row>
    <row r="198" spans="2:11" s="1" customFormat="1" ht="13.5">
      <c r="B198" s="271"/>
      <c r="C198" s="272"/>
      <c r="D198" s="272"/>
      <c r="E198" s="272"/>
      <c r="F198" s="272"/>
      <c r="G198" s="272"/>
      <c r="H198" s="272"/>
      <c r="I198" s="272"/>
      <c r="J198" s="272"/>
      <c r="K198" s="273"/>
    </row>
    <row r="199" spans="2:11" s="1" customFormat="1" ht="21">
      <c r="B199" s="274"/>
      <c r="C199" s="275" t="s">
        <v>1718</v>
      </c>
      <c r="D199" s="275"/>
      <c r="E199" s="275"/>
      <c r="F199" s="275"/>
      <c r="G199" s="275"/>
      <c r="H199" s="275"/>
      <c r="I199" s="275"/>
      <c r="J199" s="275"/>
      <c r="K199" s="276"/>
    </row>
    <row r="200" spans="2:11" s="1" customFormat="1" ht="25.5" customHeight="1">
      <c r="B200" s="274"/>
      <c r="C200" s="348" t="s">
        <v>1719</v>
      </c>
      <c r="D200" s="348"/>
      <c r="E200" s="348"/>
      <c r="F200" s="348" t="s">
        <v>1720</v>
      </c>
      <c r="G200" s="349"/>
      <c r="H200" s="348" t="s">
        <v>1721</v>
      </c>
      <c r="I200" s="348"/>
      <c r="J200" s="348"/>
      <c r="K200" s="276"/>
    </row>
    <row r="201" spans="2:11" s="1" customFormat="1" ht="5.25" customHeight="1">
      <c r="B201" s="309"/>
      <c r="C201" s="304"/>
      <c r="D201" s="304"/>
      <c r="E201" s="304"/>
      <c r="F201" s="304"/>
      <c r="G201" s="330"/>
      <c r="H201" s="304"/>
      <c r="I201" s="304"/>
      <c r="J201" s="304"/>
      <c r="K201" s="332"/>
    </row>
    <row r="202" spans="2:11" s="1" customFormat="1" ht="15" customHeight="1">
      <c r="B202" s="309"/>
      <c r="C202" s="284" t="s">
        <v>1711</v>
      </c>
      <c r="D202" s="284"/>
      <c r="E202" s="284"/>
      <c r="F202" s="307" t="s">
        <v>42</v>
      </c>
      <c r="G202" s="284"/>
      <c r="H202" s="284" t="s">
        <v>1722</v>
      </c>
      <c r="I202" s="284"/>
      <c r="J202" s="284"/>
      <c r="K202" s="332"/>
    </row>
    <row r="203" spans="2:11" s="1" customFormat="1" ht="15" customHeight="1">
      <c r="B203" s="309"/>
      <c r="C203" s="284"/>
      <c r="D203" s="284"/>
      <c r="E203" s="284"/>
      <c r="F203" s="307" t="s">
        <v>43</v>
      </c>
      <c r="G203" s="284"/>
      <c r="H203" s="284" t="s">
        <v>1723</v>
      </c>
      <c r="I203" s="284"/>
      <c r="J203" s="284"/>
      <c r="K203" s="332"/>
    </row>
    <row r="204" spans="2:11" s="1" customFormat="1" ht="15" customHeight="1">
      <c r="B204" s="309"/>
      <c r="C204" s="284"/>
      <c r="D204" s="284"/>
      <c r="E204" s="284"/>
      <c r="F204" s="307" t="s">
        <v>46</v>
      </c>
      <c r="G204" s="284"/>
      <c r="H204" s="284" t="s">
        <v>1724</v>
      </c>
      <c r="I204" s="284"/>
      <c r="J204" s="284"/>
      <c r="K204" s="332"/>
    </row>
    <row r="205" spans="2:11" s="1" customFormat="1" ht="15" customHeight="1">
      <c r="B205" s="309"/>
      <c r="C205" s="284"/>
      <c r="D205" s="284"/>
      <c r="E205" s="284"/>
      <c r="F205" s="307" t="s">
        <v>44</v>
      </c>
      <c r="G205" s="284"/>
      <c r="H205" s="284" t="s">
        <v>1725</v>
      </c>
      <c r="I205" s="284"/>
      <c r="J205" s="284"/>
      <c r="K205" s="332"/>
    </row>
    <row r="206" spans="2:11" s="1" customFormat="1" ht="15" customHeight="1">
      <c r="B206" s="309"/>
      <c r="C206" s="284"/>
      <c r="D206" s="284"/>
      <c r="E206" s="284"/>
      <c r="F206" s="307" t="s">
        <v>45</v>
      </c>
      <c r="G206" s="284"/>
      <c r="H206" s="284" t="s">
        <v>1726</v>
      </c>
      <c r="I206" s="284"/>
      <c r="J206" s="284"/>
      <c r="K206" s="332"/>
    </row>
    <row r="207" spans="2:11" s="1" customFormat="1" ht="15" customHeight="1">
      <c r="B207" s="309"/>
      <c r="C207" s="284"/>
      <c r="D207" s="284"/>
      <c r="E207" s="284"/>
      <c r="F207" s="307"/>
      <c r="G207" s="284"/>
      <c r="H207" s="284"/>
      <c r="I207" s="284"/>
      <c r="J207" s="284"/>
      <c r="K207" s="332"/>
    </row>
    <row r="208" spans="2:11" s="1" customFormat="1" ht="15" customHeight="1">
      <c r="B208" s="309"/>
      <c r="C208" s="284" t="s">
        <v>1667</v>
      </c>
      <c r="D208" s="284"/>
      <c r="E208" s="284"/>
      <c r="F208" s="307" t="s">
        <v>77</v>
      </c>
      <c r="G208" s="284"/>
      <c r="H208" s="284" t="s">
        <v>1727</v>
      </c>
      <c r="I208" s="284"/>
      <c r="J208" s="284"/>
      <c r="K208" s="332"/>
    </row>
    <row r="209" spans="2:11" s="1" customFormat="1" ht="15" customHeight="1">
      <c r="B209" s="309"/>
      <c r="C209" s="284"/>
      <c r="D209" s="284"/>
      <c r="E209" s="284"/>
      <c r="F209" s="307" t="s">
        <v>1563</v>
      </c>
      <c r="G209" s="284"/>
      <c r="H209" s="284" t="s">
        <v>1564</v>
      </c>
      <c r="I209" s="284"/>
      <c r="J209" s="284"/>
      <c r="K209" s="332"/>
    </row>
    <row r="210" spans="2:11" s="1" customFormat="1" ht="15" customHeight="1">
      <c r="B210" s="309"/>
      <c r="C210" s="284"/>
      <c r="D210" s="284"/>
      <c r="E210" s="284"/>
      <c r="F210" s="307" t="s">
        <v>1561</v>
      </c>
      <c r="G210" s="284"/>
      <c r="H210" s="284" t="s">
        <v>1728</v>
      </c>
      <c r="I210" s="284"/>
      <c r="J210" s="284"/>
      <c r="K210" s="332"/>
    </row>
    <row r="211" spans="2:11" s="1" customFormat="1" ht="15" customHeight="1">
      <c r="B211" s="350"/>
      <c r="C211" s="284"/>
      <c r="D211" s="284"/>
      <c r="E211" s="284"/>
      <c r="F211" s="307" t="s">
        <v>1565</v>
      </c>
      <c r="G211" s="345"/>
      <c r="H211" s="336" t="s">
        <v>1566</v>
      </c>
      <c r="I211" s="336"/>
      <c r="J211" s="336"/>
      <c r="K211" s="351"/>
    </row>
    <row r="212" spans="2:11" s="1" customFormat="1" ht="15" customHeight="1">
      <c r="B212" s="350"/>
      <c r="C212" s="284"/>
      <c r="D212" s="284"/>
      <c r="E212" s="284"/>
      <c r="F212" s="307" t="s">
        <v>1567</v>
      </c>
      <c r="G212" s="345"/>
      <c r="H212" s="336" t="s">
        <v>1496</v>
      </c>
      <c r="I212" s="336"/>
      <c r="J212" s="336"/>
      <c r="K212" s="351"/>
    </row>
    <row r="213" spans="2:11" s="1" customFormat="1" ht="15" customHeight="1">
      <c r="B213" s="350"/>
      <c r="C213" s="284"/>
      <c r="D213" s="284"/>
      <c r="E213" s="284"/>
      <c r="F213" s="307"/>
      <c r="G213" s="345"/>
      <c r="H213" s="336"/>
      <c r="I213" s="336"/>
      <c r="J213" s="336"/>
      <c r="K213" s="351"/>
    </row>
    <row r="214" spans="2:11" s="1" customFormat="1" ht="15" customHeight="1">
      <c r="B214" s="350"/>
      <c r="C214" s="284" t="s">
        <v>1691</v>
      </c>
      <c r="D214" s="284"/>
      <c r="E214" s="284"/>
      <c r="F214" s="307">
        <v>1</v>
      </c>
      <c r="G214" s="345"/>
      <c r="H214" s="336" t="s">
        <v>1729</v>
      </c>
      <c r="I214" s="336"/>
      <c r="J214" s="336"/>
      <c r="K214" s="351"/>
    </row>
    <row r="215" spans="2:11" s="1" customFormat="1" ht="15" customHeight="1">
      <c r="B215" s="350"/>
      <c r="C215" s="284"/>
      <c r="D215" s="284"/>
      <c r="E215" s="284"/>
      <c r="F215" s="307">
        <v>2</v>
      </c>
      <c r="G215" s="345"/>
      <c r="H215" s="336" t="s">
        <v>1730</v>
      </c>
      <c r="I215" s="336"/>
      <c r="J215" s="336"/>
      <c r="K215" s="351"/>
    </row>
    <row r="216" spans="2:11" s="1" customFormat="1" ht="15" customHeight="1">
      <c r="B216" s="350"/>
      <c r="C216" s="284"/>
      <c r="D216" s="284"/>
      <c r="E216" s="284"/>
      <c r="F216" s="307">
        <v>3</v>
      </c>
      <c r="G216" s="345"/>
      <c r="H216" s="336" t="s">
        <v>1731</v>
      </c>
      <c r="I216" s="336"/>
      <c r="J216" s="336"/>
      <c r="K216" s="351"/>
    </row>
    <row r="217" spans="2:11" s="1" customFormat="1" ht="15" customHeight="1">
      <c r="B217" s="350"/>
      <c r="C217" s="284"/>
      <c r="D217" s="284"/>
      <c r="E217" s="284"/>
      <c r="F217" s="307">
        <v>4</v>
      </c>
      <c r="G217" s="345"/>
      <c r="H217" s="336" t="s">
        <v>1732</v>
      </c>
      <c r="I217" s="336"/>
      <c r="J217" s="336"/>
      <c r="K217" s="351"/>
    </row>
    <row r="218" spans="2:11" s="1" customFormat="1" ht="12.75" customHeight="1">
      <c r="B218" s="352"/>
      <c r="C218" s="353"/>
      <c r="D218" s="353"/>
      <c r="E218" s="353"/>
      <c r="F218" s="353"/>
      <c r="G218" s="353"/>
      <c r="H218" s="353"/>
      <c r="I218" s="353"/>
      <c r="J218" s="353"/>
      <c r="K218" s="354"/>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Hermany Jiří</dc:creator>
  <cp:keywords/>
  <dc:description/>
  <cp:lastModifiedBy>Hermany Jiří</cp:lastModifiedBy>
  <dcterms:created xsi:type="dcterms:W3CDTF">2020-10-16T08:29:20Z</dcterms:created>
  <dcterms:modified xsi:type="dcterms:W3CDTF">2020-10-16T08:29:34Z</dcterms:modified>
  <cp:category/>
  <cp:version/>
  <cp:contentType/>
  <cp:contentStatus/>
</cp:coreProperties>
</file>