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917-17-1-1 - SO-01 Polní..." sheetId="2" r:id="rId2"/>
    <sheet name="2917-17-1-2 - SO-02 Polní..." sheetId="3" r:id="rId3"/>
    <sheet name="2917-17-1-3 - SO-03 Polní..." sheetId="4" r:id="rId4"/>
    <sheet name="2917-17-2-4 - SO-04 Poldr..." sheetId="5" r:id="rId5"/>
    <sheet name="2917-17-2-5 - SO-05 Přehr..." sheetId="6" r:id="rId6"/>
    <sheet name="2917-17-3 - VRN" sheetId="7" r:id="rId7"/>
    <sheet name="2917 - 17-4 Následná pěst..." sheetId="8" r:id="rId8"/>
    <sheet name="Pokyny pro vyplnění" sheetId="9" r:id="rId9"/>
  </sheets>
  <definedNames>
    <definedName name="_xlnm.Print_Area" localSheetId="0">'Rekapitulace stavby'!$D$4:$AO$36,'Rekapitulace stavby'!$C$42:$AQ$64</definedName>
    <definedName name="_xlnm._FilterDatabase" localSheetId="1" hidden="1">'2917-17-1-1 - SO-01 Polní...'!$C$93:$K$338</definedName>
    <definedName name="_xlnm.Print_Area" localSheetId="1">'2917-17-1-1 - SO-01 Polní...'!$C$4:$J$41,'2917-17-1-1 - SO-01 Polní...'!$C$47:$J$73,'2917-17-1-1 - SO-01 Polní...'!$C$79:$K$338</definedName>
    <definedName name="_xlnm._FilterDatabase" localSheetId="2" hidden="1">'2917-17-1-2 - SO-02 Polní...'!$C$92:$K$325</definedName>
    <definedName name="_xlnm.Print_Area" localSheetId="2">'2917-17-1-2 - SO-02 Polní...'!$C$4:$J$41,'2917-17-1-2 - SO-02 Polní...'!$C$47:$J$72,'2917-17-1-2 - SO-02 Polní...'!$C$78:$K$325</definedName>
    <definedName name="_xlnm._FilterDatabase" localSheetId="3" hidden="1">'2917-17-1-3 - SO-03 Polní...'!$C$91:$K$269</definedName>
    <definedName name="_xlnm.Print_Area" localSheetId="3">'2917-17-1-3 - SO-03 Polní...'!$C$4:$J$41,'2917-17-1-3 - SO-03 Polní...'!$C$47:$J$71,'2917-17-1-3 - SO-03 Polní...'!$C$77:$K$269</definedName>
    <definedName name="_xlnm._FilterDatabase" localSheetId="4" hidden="1">'2917-17-2-4 - SO-04 Poldr...'!$C$97:$K$415</definedName>
    <definedName name="_xlnm.Print_Area" localSheetId="4">'2917-17-2-4 - SO-04 Poldr...'!$C$4:$J$41,'2917-17-2-4 - SO-04 Poldr...'!$C$47:$J$77,'2917-17-2-4 - SO-04 Poldr...'!$C$83:$K$415</definedName>
    <definedName name="_xlnm._FilterDatabase" localSheetId="5" hidden="1">'2917-17-2-5 - SO-05 Přehr...'!$C$88:$K$139</definedName>
    <definedName name="_xlnm.Print_Area" localSheetId="5">'2917-17-2-5 - SO-05 Přehr...'!$C$4:$J$41,'2917-17-2-5 - SO-05 Přehr...'!$C$47:$J$68,'2917-17-2-5 - SO-05 Přehr...'!$C$74:$K$139</definedName>
    <definedName name="_xlnm._FilterDatabase" localSheetId="6" hidden="1">'2917-17-3 - VRN'!$C$83:$K$122</definedName>
    <definedName name="_xlnm.Print_Area" localSheetId="6">'2917-17-3 - VRN'!$C$4:$J$39,'2917-17-3 - VRN'!$C$45:$J$65,'2917-17-3 - VRN'!$C$71:$K$122</definedName>
    <definedName name="_xlnm._FilterDatabase" localSheetId="7" hidden="1">'2917 - 17-4 Následná pěst...'!$C$79:$K$123</definedName>
    <definedName name="_xlnm.Print_Area" localSheetId="7">'2917 - 17-4 Následná pěst...'!$C$4:$J$39,'2917 - 17-4 Následná pěst...'!$C$45:$J$61,'2917 - 17-4 Následná pěst...'!$C$67:$K$123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'2917-17-1-1 - SO-01 Polní...'!$93:$93</definedName>
    <definedName name="_xlnm.Print_Titles" localSheetId="2">'2917-17-1-2 - SO-02 Polní...'!$92:$92</definedName>
    <definedName name="_xlnm.Print_Titles" localSheetId="3">'2917-17-1-3 - SO-03 Polní...'!$91:$91</definedName>
    <definedName name="_xlnm.Print_Titles" localSheetId="4">'2917-17-2-4 - SO-04 Poldr...'!$97:$97</definedName>
    <definedName name="_xlnm.Print_Titles" localSheetId="5">'2917-17-2-5 - SO-05 Přehr...'!$88:$88</definedName>
    <definedName name="_xlnm.Print_Titles" localSheetId="6">'2917-17-3 - VRN'!$83:$83</definedName>
    <definedName name="_xlnm.Print_Titles" localSheetId="7">'2917 - 17-4 Následná pěst...'!$79:$79</definedName>
  </definedNames>
  <calcPr fullCalcOnLoad="1"/>
</workbook>
</file>

<file path=xl/sharedStrings.xml><?xml version="1.0" encoding="utf-8"?>
<sst xmlns="http://schemas.openxmlformats.org/spreadsheetml/2006/main" count="11442" uniqueCount="1659">
  <si>
    <t>Export Komplet</t>
  </si>
  <si>
    <t>VZ</t>
  </si>
  <si>
    <t>2.0</t>
  </si>
  <si>
    <t>ZAMOK</t>
  </si>
  <si>
    <t>False</t>
  </si>
  <si>
    <t>{3548a1b3-a62a-415e-8384-fb0993cfe75e}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</si>
  <si>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</si>
  <si>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</si>
  <si>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</si>
  <si>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</si>
  <si>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</si>
  <si>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</si>
  <si>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</si>
  <si>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</si>
  <si>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2917-17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</si>
  <si>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</si>
  <si>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</si>
  <si>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Soubor staveb společných zařízení v k. ú. Třebom</t>
  </si>
  <si>
    <t>KSO:</t>
  </si>
  <si>
    <t/>
  </si>
  <si>
    <t>CC-CZ:</t>
  </si>
  <si>
    <t>Místo:</t>
  </si>
  <si>
    <t>Brno</t>
  </si>
  <si>
    <t>Datum:</t>
  </si>
  <si>
    <t>19. 11. 2020</t>
  </si>
  <si>
    <t>Zadavatel:</t>
  </si>
  <si>
    <t>IČ:</t>
  </si>
  <si>
    <t>SPÚ ČR</t>
  </si>
  <si>
    <t>DIČ:</t>
  </si>
  <si>
    <t>Uchazeč:</t>
  </si>
  <si>
    <t>Vyplň údaj</t>
  </si>
  <si>
    <t>Projektant:</t>
  </si>
  <si>
    <t>AGROPROJEKT PSO,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</si>
  <si>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</si>
  <si>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</si>
  <si>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</si>
  <si>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</si>
  <si>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</si>
  <si>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</si>
  <si>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</si>
  <si>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</si>
  <si>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</si>
  <si>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</si>
  <si>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</si>
  <si>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</si>
  <si>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</si>
  <si>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</si>
  <si>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</si>
  <si>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</si>
  <si>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</si>
  <si>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</si>
  <si>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</si>
  <si>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</si>
  <si>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</si>
  <si>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</si>
  <si>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</si>
  <si>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</si>
  <si>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</si>
  <si>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</si>
  <si>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</si>
  <si>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</si>
  <si>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</si>
  <si>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</si>
  <si>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</si>
  <si>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</si>
  <si>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</si>
  <si>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</si>
  <si>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</si>
  <si>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</si>
  <si>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</si>
  <si>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</si>
  <si>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</si>
  <si>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</si>
  <si>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</si>
  <si>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</si>
  <si>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2917-17-1</t>
  </si>
  <si>
    <t>ČÁST POLNÍ CESTY</t>
  </si>
  <si>
    <t>STA</t>
  </si>
  <si>
    <t>1</t>
  </si>
  <si>
    <t>{a2de9340-5a5e-454b-a0b9-5885b3126e01}</t>
  </si>
  <si>
    <t>2</t>
  </si>
  <si>
    <t>/</t>
  </si>
  <si>
    <t>2917-17-1-1</t>
  </si>
  <si>
    <t>SO-01 Polní cesta CH2</t>
  </si>
  <si>
    <t>Soupis</t>
  </si>
  <si>
    <t>{a84c12a0-de3b-468b-b177-8eb831c76052}</t>
  </si>
  <si>
    <t>2917-17-1-2</t>
  </si>
  <si>
    <t>SO-02 Polní cesta CH3</t>
  </si>
  <si>
    <t>{486bd225-bef1-4536-a436-a56f0f3d516f}</t>
  </si>
  <si>
    <t>2917-17-1-3</t>
  </si>
  <si>
    <t>SO-03 Polní cesta CV11</t>
  </si>
  <si>
    <t>{75c3b692-de5d-460b-b105-bef4ac18a577}</t>
  </si>
  <si>
    <t>2917-17-2</t>
  </si>
  <si>
    <t>ČÁST VODOHOSPODÁŘSKÁ OPATŘENÍ</t>
  </si>
  <si>
    <t>{ad141ec8-c12a-47fe-aad0-358be590b15c}</t>
  </si>
  <si>
    <t>2917-17-2-4</t>
  </si>
  <si>
    <t>SO-04 Poldr Třebom</t>
  </si>
  <si>
    <t>{c04bf0a6-fe44-46e9-8168-e238dbdc5d55}</t>
  </si>
  <si>
    <t>2917-17-2-5</t>
  </si>
  <si>
    <t>SO-05 Přehrážky - tůň T1</t>
  </si>
  <si>
    <t>{72b38914-03c1-433f-bf48-119e249c35ee}</t>
  </si>
  <si>
    <t>2917-17/3</t>
  </si>
  <si>
    <t>VRN</t>
  </si>
  <si>
    <t>{7035ae58-8e46-42c8-814d-5db07ceb3d4b}</t>
  </si>
  <si>
    <t>2917</t>
  </si>
  <si>
    <t>17/4 Následná pěstební péče v 1.roce</t>
  </si>
  <si>
    <t>{4b805ff9-7ed3-4ad2-9369-e0583b09a3d1}</t>
  </si>
  <si>
    <t>KRYCÍ LIST SOUPISU PRACÍ</t>
  </si>
  <si>
    <t>Objekt:</t>
  </si>
  <si>
    <t>2917-17-1 - ČÁST POLNÍ CESTY</t>
  </si>
  <si>
    <t>Soupis:</t>
  </si>
  <si>
    <t>2917-17-1-1 - SO-01 Polní cesta CH2</t>
  </si>
  <si>
    <t>Ing. Jiří Hermany</t>
  </si>
  <si>
    <t>Agroprojekt PSO, s.r.o.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</si>
  <si>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</si>
  <si>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</si>
  <si>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</si>
  <si>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</si>
  <si>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</si>
  <si>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</si>
  <si>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</si>
  <si>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</si>
  <si>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</si>
  <si>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</si>
  <si>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</si>
  <si>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</si>
  <si>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</si>
  <si>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</si>
  <si>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</si>
  <si>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</si>
  <si>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</si>
  <si>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</si>
  <si>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</si>
  <si>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</si>
  <si>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</si>
  <si>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</si>
  <si>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</si>
  <si>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</si>
  <si>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</si>
  <si>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</si>
  <si>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</si>
  <si>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</si>
  <si>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</si>
  <si>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</si>
  <si>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</si>
  <si>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</si>
  <si>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</si>
  <si>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</si>
  <si>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CS ÚRS 2020 02</t>
  </si>
  <si>
    <t>4</t>
  </si>
  <si>
    <t>1448533914</t>
  </si>
  <si>
    <t>PP</t>
  </si>
  <si>
    <t>Odstranění křovin a stromů s odstraněním kořenů ručně průměru kmene do 100 mm jakékoliv plochy v rovině nebo ve svahu o sklonu do 1:5</t>
  </si>
  <si>
    <t>112101102</t>
  </si>
  <si>
    <t>Odstranění stromů listnatých průměru kmene do 500 mm</t>
  </si>
  <si>
    <t>kus</t>
  </si>
  <si>
    <t>-714665225</t>
  </si>
  <si>
    <t>Odstranění stromů s odřezáním kmene a s odvětvením listnatých, průměru kmene přes 300 do 500 mm</t>
  </si>
  <si>
    <t>3</t>
  </si>
  <si>
    <t>112251102</t>
  </si>
  <si>
    <t>Odstranění pařezů D do 500 mm</t>
  </si>
  <si>
    <t>-1286702420</t>
  </si>
  <si>
    <t>Odstranění pařezů strojně s jejich vykopáním, vytrháním nebo odstřelením průměru přes 300 do 500 mm</t>
  </si>
  <si>
    <t>121151125</t>
  </si>
  <si>
    <t>Sejmutí ornice plochy přes 500 m2 tl vrstvy do 300 mm strojně</t>
  </si>
  <si>
    <t>1372716252</t>
  </si>
  <si>
    <t>Sejmutí ornice strojně při souvislé ploše přes 500 m2, tl. vrstvy přes 250 do 300 mm</t>
  </si>
  <si>
    <t>VV</t>
  </si>
  <si>
    <t>"TRASA CESTY" "tloušťka skrývky  délka cesty" 716 * "šířka volná + zarovnání s terénem" 4,5</t>
  </si>
  <si>
    <t>"PRŮLEH" "tloušťka skrývky délka průlehu" 292 * "průměrná šířka průlehu" 11,5</t>
  </si>
  <si>
    <t>"Rozšíření na sjezdech a křižovatkách" 102</t>
  </si>
  <si>
    <t>"Skrývka nad zasakovacími žebry délka*šířka*tlošťka*10ks" 5 * 2 * 10</t>
  </si>
  <si>
    <t>Součet</t>
  </si>
  <si>
    <t>5</t>
  </si>
  <si>
    <t>122251106</t>
  </si>
  <si>
    <t>Odkopávky a prokopávky nezapažené v hornině třídy těžitelnosti I, skupiny 3 objem do 5000 m3 strojně</t>
  </si>
  <si>
    <t>m3</t>
  </si>
  <si>
    <t>1335579513</t>
  </si>
  <si>
    <t>Odkopávky a prokopávky nezapažené strojně v hornině třídy těžitelnosti I skupiny 3 přes 1 000 do 5 000 m3</t>
  </si>
  <si>
    <t>"Rozšíření při sjezdech a kříženích" 40 * 2,25</t>
  </si>
  <si>
    <t>"profil tělesa cesty" 2,25* "délka cesty" 716</t>
  </si>
  <si>
    <t>"výkop pro zasakovací žebra" 12,5 * 20</t>
  </si>
  <si>
    <t>"výkop průlehu" "délka" 292* "plocha profilu" 5,8</t>
  </si>
  <si>
    <t>6</t>
  </si>
  <si>
    <t>122702119</t>
  </si>
  <si>
    <t>Příplatek za lepivost k odkopávkám a prokopávkám výsypek rozpojitelných bez předchozího rozrušení</t>
  </si>
  <si>
    <t>249365322</t>
  </si>
  <si>
    <t>Odkopávky a prokopávky výsypek Příplatek k cenám za lepivost zemin</t>
  </si>
  <si>
    <t>7</t>
  </si>
  <si>
    <t>132251103</t>
  </si>
  <si>
    <t>Hloubení rýh nezapažených  š do 800 mm v hornině třídy těžitelnosti I, skupiny 3 objem do 100 m3 strojně</t>
  </si>
  <si>
    <t>-502693219</t>
  </si>
  <si>
    <t>Hloubení nezapažených rýh šířky do 800 mm strojně s urovnáním dna do předepsaného profilu a spádu v hornině třídy těžitelnosti I skupiny 3 přes 50 do 100 m3</t>
  </si>
  <si>
    <t>8</t>
  </si>
  <si>
    <t>162201402</t>
  </si>
  <si>
    <t>Vodorovné přemístění větví stromů listnatých do 1 km D kmene do 500 mm</t>
  </si>
  <si>
    <t>2106906527</t>
  </si>
  <si>
    <t>Vodorovné přemístění větví, kmenů nebo pařezů s naložením, složením a dopravou do 1000 m větví stromů listnatých, průměru kmene přes 300 do 500 mm</t>
  </si>
  <si>
    <t>9</t>
  </si>
  <si>
    <t>162201412</t>
  </si>
  <si>
    <t>Vodorovné přemístění kmenů stromů listnatých do 1 km D kmene do 500 mm</t>
  </si>
  <si>
    <t>-88413233</t>
  </si>
  <si>
    <t>Vodorovné přemístění větví, kmenů nebo pařezů s naložením, složením a dopravou do 1000 m kmenů stromů listnatých, průměru přes 300 do 500 mm</t>
  </si>
  <si>
    <t>10</t>
  </si>
  <si>
    <t>162201422</t>
  </si>
  <si>
    <t>Vodorovné přemístění pařezů do 1 km D do 500 mm</t>
  </si>
  <si>
    <t>-863857455</t>
  </si>
  <si>
    <t>Vodorovné přemístění větví, kmenů nebo pařezů s naložením, složením a dopravou do 1000 m pařezů kmenů, průměru přes 300 do 500 mm</t>
  </si>
  <si>
    <t>11</t>
  </si>
  <si>
    <t>162301932</t>
  </si>
  <si>
    <t>Příplatek k vodorovnému přemístění větví stromů listnatých D kmene do 500 mm ZKD 1 km</t>
  </si>
  <si>
    <t>535660201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</si>
  <si>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</si>
  <si>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2*9</t>
  </si>
  <si>
    <t>12</t>
  </si>
  <si>
    <t>162301952</t>
  </si>
  <si>
    <t>Příplatek k vodorovnému přemístění kmenů stromů listnatých D kmene do 500 mm ZKD 1 km</t>
  </si>
  <si>
    <t>-305549168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</si>
  <si>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</si>
  <si>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13</t>
  </si>
  <si>
    <t>162301972</t>
  </si>
  <si>
    <t>Příplatek k vodorovnému přemístění pařezů D 500 mm ZKD 1 km</t>
  </si>
  <si>
    <t>1357849198</t>
  </si>
  <si>
    <t>Vodorovné přemístění větví, kmenů nebo pařezů s naložením, složením a dopravou Příplatek k cenám za každých dalších i započatých 1000 m přes 1000 m pařezů kmenů, průměru přes 300 do 500 mm</t>
  </si>
  <si>
    <t>14</t>
  </si>
  <si>
    <t>162751117</t>
  </si>
  <si>
    <t>Vodorovné přemístění do 10000 m výkopku/sypaniny z horniny třídy těžitelnosti I, skupiny 1 až 3</t>
  </si>
  <si>
    <t>1225289006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</si>
  <si>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</si>
  <si>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"hloubení drenážní rýhy, délka * plocha profilu" 436*0,2</t>
  </si>
  <si>
    <t>171201201</t>
  </si>
  <si>
    <t>Uložení sypaniny na skládky nebo meziskládky</t>
  </si>
  <si>
    <t>-1384437884</t>
  </si>
  <si>
    <t>Uložení sypaniny na skládky nebo meziskládky bez hutnění s upravením uložené sypaniny do předepsaného tvaru</t>
  </si>
  <si>
    <t>16</t>
  </si>
  <si>
    <t>171201221</t>
  </si>
  <si>
    <t>Poplatek za uložení na skládce (skládkovné) zeminy a kamení kód odpadu 17 05 04</t>
  </si>
  <si>
    <t>t</t>
  </si>
  <si>
    <t>372386527</t>
  </si>
  <si>
    <t>Poplatek za uložení stavebního odpadu na skládce (skládkovné) zeminy a kamení zatříděného do Katalogu odpadů pod kódem 17 05 04</t>
  </si>
  <si>
    <t>P</t>
  </si>
  <si>
    <t>Poznámka k položce:
V položce je zahrnut i případný chem. rozbor ukládaného materiálu</t>
  </si>
  <si>
    <t>"Rozšíření při sjezdech a kříženích" 40 * 2,25*1,7</t>
  </si>
  <si>
    <t>"profil tělesa cesty" 2,25* "délka cesty" 716*1,7</t>
  </si>
  <si>
    <t>"výkop pro zasakovací žebra" 12,5 * 20*1,7</t>
  </si>
  <si>
    <t>"výkop průlehu" "délka" 292* "plocha profilu" 5,8*1,7</t>
  </si>
  <si>
    <t>"hloubení drenážní rýhy, délka * plocha profilu" 436*0,2*1,7</t>
  </si>
  <si>
    <t>17</t>
  </si>
  <si>
    <t>181301111</t>
  </si>
  <si>
    <t>Rozprostření ornice tl vrstvy do 200 mm pl přes 500 m2 v rovině nebo ve svahu do 1:5 strojně</t>
  </si>
  <si>
    <t>1219764701</t>
  </si>
  <si>
    <t>Rozprostření a urovnání ornice v rovině nebo ve svahu sklonu do 1:5 strojně při souvislé ploše přes 500 m2, tl. vrstvy do 200 mm</t>
  </si>
  <si>
    <t>"TRASA CESTY" "délka cesty" 716 * " zarovnání s terénem" 0,5</t>
  </si>
  <si>
    <t>"PRŮLEH" "délka průlehu" 292 * "průměrná šířka průlehu" 11,5</t>
  </si>
  <si>
    <t>"Ohumusování nad zasakovacími žebry délka*šířka*10ks" 5 * 2  * 10</t>
  </si>
  <si>
    <t>18</t>
  </si>
  <si>
    <t>181451121</t>
  </si>
  <si>
    <t>Založení lučního trávníku výsevem plochy přes 1000 m2 v rovině a ve svahu do 1:5</t>
  </si>
  <si>
    <t>-474186443</t>
  </si>
  <si>
    <t>Založení trávníku na půdě předem připravené plochy přes 1000 m2 výsevem včetně utažení lučního v rovině nebo na svahu do 1:5</t>
  </si>
  <si>
    <t>19</t>
  </si>
  <si>
    <t>M</t>
  </si>
  <si>
    <t>00572472</t>
  </si>
  <si>
    <t>osivo směs travní krajinná-rovinná</t>
  </si>
  <si>
    <t>kg</t>
  </si>
  <si>
    <t>306276642</t>
  </si>
  <si>
    <t>(3816/100)*2,5 "2,5 kg osiva na 100 m2"</t>
  </si>
  <si>
    <t>20</t>
  </si>
  <si>
    <t>181951112</t>
  </si>
  <si>
    <t>Úprava pláně v hornině třídy těžitelnosti I, skupiny 1 až 3 se zhutněním strojně</t>
  </si>
  <si>
    <t>-1571356470</t>
  </si>
  <si>
    <t>Úprava pláně vyrovnáním výškových rozdílů strojně v hornině třídy těžitelnosti I, skupiny 1 až 3 se zhutněním</t>
  </si>
  <si>
    <t>"úprava cestní pláně" 716 *5</t>
  </si>
  <si>
    <t>182151111</t>
  </si>
  <si>
    <t>Svahování v zářezech v hornině třídy těžitelnosti I, skupiny 1 až 3 strojně</t>
  </si>
  <si>
    <t>2059648451</t>
  </si>
  <si>
    <t>Svahování trvalých svahů do projektovaných profilů strojně s potřebným přemístěním výkopku při svahování v zářezech v hornině třídy těžitelnosti I, skupiny 1 až 3</t>
  </si>
  <si>
    <t>"Svahování průlehu" 11,5 * 292</t>
  </si>
  <si>
    <t>22</t>
  </si>
  <si>
    <t>182201101</t>
  </si>
  <si>
    <t>Svahování násypů strojně</t>
  </si>
  <si>
    <t>-1918007606</t>
  </si>
  <si>
    <t>Svahování trvalých svahů do projektovaných profilů strojně s potřebným přemístěním výkopku při svahování násypů v jakékoliv hornině</t>
  </si>
  <si>
    <t>"zarovnání cesty s terénem" 716*0,5</t>
  </si>
  <si>
    <t>23</t>
  </si>
  <si>
    <t>183101213</t>
  </si>
  <si>
    <t>Jamky pro výsadbu s výměnou 50 % půdy zeminy tř 1 až 4 objem do 0,05 m3 v rovině a svahu do 1:5</t>
  </si>
  <si>
    <t>2126904461</t>
  </si>
  <si>
    <t>Hloubení jamek pro vysazování rostlin v zemině tř.1 až 4 s výměnou půdy z 50% v rovině nebo na svahu do 1:5, objemu přes 0,02 do 0,05 m3</t>
  </si>
  <si>
    <t>5300+831+330</t>
  </si>
  <si>
    <t>24</t>
  </si>
  <si>
    <t>183101214</t>
  </si>
  <si>
    <t>Jamky pro výsadbu s výměnou 50 % půdy zeminy tř 1 až 4 objem do 0,125 m3 v rovině a svahu do 1:5</t>
  </si>
  <si>
    <t>585639655</t>
  </si>
  <si>
    <t>Hloubení jamek pro vysazování rostlin v zemině tř.1 až 4 s výměnou půdy z 50% v rovině nebo na svahu do 1:5, objemu přes 0,05 do 0,125 m3</t>
  </si>
  <si>
    <t>730</t>
  </si>
  <si>
    <t>25</t>
  </si>
  <si>
    <t>10321100</t>
  </si>
  <si>
    <t>zahradní substrát pro výsadbu VL</t>
  </si>
  <si>
    <t>-1719803423</t>
  </si>
  <si>
    <t>730*0,125*0,5+6461*0,05*0,5</t>
  </si>
  <si>
    <t>207,15*0,0625 'Přepočtené koeficientem množství</t>
  </si>
  <si>
    <t>26</t>
  </si>
  <si>
    <t>184102115</t>
  </si>
  <si>
    <t>Výsadba dřeviny s balem D do 0,6 m do jamky se zalitím v rovině a svahu do 1:5</t>
  </si>
  <si>
    <t>1376493779</t>
  </si>
  <si>
    <t>Výsadba dřeviny s balem do předem vyhloubené jamky se zalitím v rovině nebo na svahu do 1:5, při průměru balu přes 500 do 600 mm</t>
  </si>
  <si>
    <t>350+110 "Quercus + Carpinus"</t>
  </si>
  <si>
    <t>27</t>
  </si>
  <si>
    <t>184103811</t>
  </si>
  <si>
    <t>Výsadba keřů se zřízením zářezů ve svahu do 1:2 vzdálenost zářezů do 1 m</t>
  </si>
  <si>
    <t>139315768</t>
  </si>
  <si>
    <t>Výsadba keřů bez balu výšky do 1 m se zřízením zářezů na svahu přes 1:5 do 1:2 při vzdálenosti zářezu do 1,0 m</t>
  </si>
  <si>
    <t>28</t>
  </si>
  <si>
    <t>184201111</t>
  </si>
  <si>
    <t>Výsadba stromu bez balu do jamky výška kmene do 1,8 m v rovině a svahu do 1:5</t>
  </si>
  <si>
    <t>1717938247</t>
  </si>
  <si>
    <t>Výsadba stromů bez balu do předem vyhloubené jamky se zalitím v rovině nebo na svahu do 1:5, při výšce kmene do 1,8 m</t>
  </si>
  <si>
    <t>29</t>
  </si>
  <si>
    <t>184201112</t>
  </si>
  <si>
    <t>Výsadba stromu bez balu do jamky výška kmene do 2,5 m v rovině a svahu do 1:5</t>
  </si>
  <si>
    <t>-1532215597</t>
  </si>
  <si>
    <t>Výsadba stromů bez balu do předem vyhloubené jamky se zalitím v rovině nebo na svahu do 1:5, při výšce kmene přes 1,8 do 2,5 m</t>
  </si>
  <si>
    <t>30</t>
  </si>
  <si>
    <t>25191155</t>
  </si>
  <si>
    <t>hnojivo průmyslové</t>
  </si>
  <si>
    <t>-2001361900</t>
  </si>
  <si>
    <t>710*0,05</t>
  </si>
  <si>
    <t>31</t>
  </si>
  <si>
    <t>R260001</t>
  </si>
  <si>
    <t>Třešeň ptačí /Prunus avium 180 až 220 cm, ZB</t>
  </si>
  <si>
    <t>ks</t>
  </si>
  <si>
    <t>-98651172</t>
  </si>
  <si>
    <t>32</t>
  </si>
  <si>
    <t>02650452R</t>
  </si>
  <si>
    <t>Buk lesní (Fagus sylvatica) 150-200cm</t>
  </si>
  <si>
    <t>724515242</t>
  </si>
  <si>
    <t xml:space="preserve">Buk lesní (Fagus sylvatica) 150-200cm </t>
  </si>
  <si>
    <t>33</t>
  </si>
  <si>
    <t>R2650515</t>
  </si>
  <si>
    <t>Lípa srdčitá (Tilia cordata) 150-180cm KK</t>
  </si>
  <si>
    <t>-984173532</t>
  </si>
  <si>
    <t>Lípa srdčitá(Tilia cordata) 150-180cm KK</t>
  </si>
  <si>
    <t>34</t>
  </si>
  <si>
    <t>R50452</t>
  </si>
  <si>
    <t>Habr obecný (Carpinus betulus) 150-200cm ZB</t>
  </si>
  <si>
    <t>-353106862</t>
  </si>
  <si>
    <t>35</t>
  </si>
  <si>
    <t>R50480</t>
  </si>
  <si>
    <t>Vrba jíva (Salix caprea) 200-250cm ZB</t>
  </si>
  <si>
    <t>1901854691</t>
  </si>
  <si>
    <t>36</t>
  </si>
  <si>
    <t>R50402</t>
  </si>
  <si>
    <t>Javor babyka /Acer campestre/ 150-200cm PK</t>
  </si>
  <si>
    <t>-377618714</t>
  </si>
  <si>
    <t>37</t>
  </si>
  <si>
    <t>R260003</t>
  </si>
  <si>
    <t>Řešetlák počistivý/Rhamnus catharticus/ 150-200cm PK</t>
  </si>
  <si>
    <t>-1556384995</t>
  </si>
  <si>
    <t>38</t>
  </si>
  <si>
    <t>R260004</t>
  </si>
  <si>
    <t>Hloh jednosemenný/Crataegus monogyna/ 150-200cm PK</t>
  </si>
  <si>
    <t>-323290582</t>
  </si>
  <si>
    <t>39</t>
  </si>
  <si>
    <t>R260002</t>
  </si>
  <si>
    <t>Keře podsadbové a výplňové</t>
  </si>
  <si>
    <t>-1195747425</t>
  </si>
  <si>
    <t>Podsadbové a výplňové keře biokoridoru</t>
  </si>
  <si>
    <t>5300+831</t>
  </si>
  <si>
    <t>40</t>
  </si>
  <si>
    <t>R2650369</t>
  </si>
  <si>
    <t>Dub zimní (QuerCus petraea) 180 - 220 cm ZB</t>
  </si>
  <si>
    <t>1527428941</t>
  </si>
  <si>
    <t>Dub zimní (QuerCus petraea) 120-150cm KK</t>
  </si>
  <si>
    <t>41</t>
  </si>
  <si>
    <t>60591257</t>
  </si>
  <si>
    <t>kůl vyvazovací dřevěný impregnovaný D 8cm dl 3m</t>
  </si>
  <si>
    <t>CS ÚRS 2018 02</t>
  </si>
  <si>
    <t>715489581</t>
  </si>
  <si>
    <t>730*3</t>
  </si>
  <si>
    <t>42</t>
  </si>
  <si>
    <t>184215132</t>
  </si>
  <si>
    <t>Ukotvení kmene dřevin třemi kůly D do 0,1 m délky do 2 m</t>
  </si>
  <si>
    <t>-12780414</t>
  </si>
  <si>
    <t>Ukotvení dřeviny kůly třemi kůly, délky přes 1 do 2 m</t>
  </si>
  <si>
    <t>43</t>
  </si>
  <si>
    <t>184813121.1</t>
  </si>
  <si>
    <t>Ochrana dřevin před okusem mechanicky pletivem v rovině a svahu do 1:5</t>
  </si>
  <si>
    <t>-724613178</t>
  </si>
  <si>
    <t>Ochrana dřevin před okusem zvěří mechanicky v rovině nebo ve svahu do 1:5, pletivem, výšky do 2 m</t>
  </si>
  <si>
    <t>44</t>
  </si>
  <si>
    <t>184813134</t>
  </si>
  <si>
    <t>Ochrana listnatých dřevin přes 70 cm před okusem chemickým nátěrem v rovině a svahu do 1:5</t>
  </si>
  <si>
    <t>100 kus</t>
  </si>
  <si>
    <t>-1040155381</t>
  </si>
  <si>
    <t>Ochrana dřevin před okusem zvěří chemicky nátěrem, v rovině nebo ve svahu do 1:5 listnatých, výšky přes 70 cm</t>
  </si>
  <si>
    <t>Poznámka k položce:
včetně materiálu</t>
  </si>
  <si>
    <t>45</t>
  </si>
  <si>
    <t>184911421</t>
  </si>
  <si>
    <t>Mulčování rostlin kůrou tl. do 0,1 m v rovině a svahu do 1:5</t>
  </si>
  <si>
    <t>-1869668045</t>
  </si>
  <si>
    <t>Mulčování vysazených rostlin mulčovací kůrou, tl. do 100 mm v rovině nebo na svahu do 1:5</t>
  </si>
  <si>
    <t>46</t>
  </si>
  <si>
    <t>10391100</t>
  </si>
  <si>
    <t>kůra mulčovací VL</t>
  </si>
  <si>
    <t>849773372</t>
  </si>
  <si>
    <t>730*0,1</t>
  </si>
  <si>
    <t>47</t>
  </si>
  <si>
    <t>185802114</t>
  </si>
  <si>
    <t>Hnojení půdy umělým hnojivem k jednotlivým rostlinám v rovině a svahu do 1:5</t>
  </si>
  <si>
    <t>523533269</t>
  </si>
  <si>
    <t>Hnojení půdy nebo trávníku v rovině nebo na svahu do 1:5 umělým hnojivem s rozdělením k jednotlivým rostlinám</t>
  </si>
  <si>
    <t>730*0,00005</t>
  </si>
  <si>
    <t>48</t>
  </si>
  <si>
    <t>-714761090</t>
  </si>
  <si>
    <t>Poznámka k položce:
Hnojivo v tabletách</t>
  </si>
  <si>
    <t>49</t>
  </si>
  <si>
    <t>185804311</t>
  </si>
  <si>
    <t>Zalití rostlin vodou plocha do 20 m2</t>
  </si>
  <si>
    <t>726293533</t>
  </si>
  <si>
    <t>Zalití rostlin vodou plochy záhonů jednotlivě do 20 m2</t>
  </si>
  <si>
    <t>Poznámka k položce:
zálivka 5x/rok vč. dodávky vody</t>
  </si>
  <si>
    <t>730*5*0,02</t>
  </si>
  <si>
    <t>50</t>
  </si>
  <si>
    <t>185851121</t>
  </si>
  <si>
    <t>Dovoz vody pro zálivku rostlin za vzdálenost do 1000 m</t>
  </si>
  <si>
    <t>-788681933</t>
  </si>
  <si>
    <t>Dovoz vody pro zálivku rostlin na vzdálenost do 1000 m</t>
  </si>
  <si>
    <t>Zakládání</t>
  </si>
  <si>
    <t>51</t>
  </si>
  <si>
    <t>211571111</t>
  </si>
  <si>
    <t>Výplň odvodňovacích žeber nebo trativodů štěrkopískem tříděným</t>
  </si>
  <si>
    <t>635021107</t>
  </si>
  <si>
    <t>Výplň kamenivem do rýh odvodňovacích žeber nebo trativodů bez zhutnění, s úpravou povrchu výplně štěrkopískem tříděným</t>
  </si>
  <si>
    <t>"výplň zasakovacích žeber frakce 32-63 mm" 12,5 * 10</t>
  </si>
  <si>
    <t>"výplň drenážní rýhy fraakce 0,063 - 63 mm" 436 * 0,2</t>
  </si>
  <si>
    <t>52</t>
  </si>
  <si>
    <t>271572211</t>
  </si>
  <si>
    <t>Podsyp pod základové konstrukce se zhutněním z netříděného štěrkopísku</t>
  </si>
  <si>
    <t>1243203125</t>
  </si>
  <si>
    <t>Podsyp pod základové konstrukce se zhutněním a urovnáním povrchu ze štěrkopísku netříděného</t>
  </si>
  <si>
    <t>6*0,2*0,96</t>
  </si>
  <si>
    <t>53</t>
  </si>
  <si>
    <t>273313711</t>
  </si>
  <si>
    <t>Základové desky z betonu tř. C 20/25</t>
  </si>
  <si>
    <t>1954570042</t>
  </si>
  <si>
    <t>Základy z betonu prostého desky z betonu kamenem neprokládaného tř. C 20/25</t>
  </si>
  <si>
    <t>Svislé a kompletní konstrukce</t>
  </si>
  <si>
    <t>54</t>
  </si>
  <si>
    <t>348951240</t>
  </si>
  <si>
    <t>Oplocení kultur v 1,5 m s 5 až 7 řadami ocelového drátu</t>
  </si>
  <si>
    <t>m</t>
  </si>
  <si>
    <t>-316869524</t>
  </si>
  <si>
    <t>Oplocení lesních kultur dřevěnými kůly průměru do 120 mm, bez impregnace, v osové vzdálenosti 3 m, v oplocení výšky 1,5 m, s 5 až 7 řadami ocelového drátu taženého, průměru 3 mm</t>
  </si>
  <si>
    <t>55</t>
  </si>
  <si>
    <t>348952262</t>
  </si>
  <si>
    <t>Vrata z plotových tyček v 1,5 m plochy nad 2 do 10 m2</t>
  </si>
  <si>
    <t>72837716</t>
  </si>
  <si>
    <t>Oplocení lesních kultur dřevěnými kůly vrata z plotových tyček, výšky 1,5 m, plochy přes 2 do 10 m2</t>
  </si>
  <si>
    <t>Vodorovné konstrukce</t>
  </si>
  <si>
    <t>56</t>
  </si>
  <si>
    <t>451319777</t>
  </si>
  <si>
    <t>Příplatek ZKD 10 mm tl přes 100 mm u podkladu nebo lože pod dlažbu z betonu</t>
  </si>
  <si>
    <t>263021558</t>
  </si>
  <si>
    <t>Podklad nebo lože pod dlažbu (přídlažbu) Příplatek k cenám za každých dalších i započatých 10 mm tloušťky podkladu nebo lože přes 100 mm z betonu prostého</t>
  </si>
  <si>
    <t>Komunikace pozemní</t>
  </si>
  <si>
    <t>57</t>
  </si>
  <si>
    <t>58530171</t>
  </si>
  <si>
    <t>vápno nehašené CL 90-Q pro úpravu zemin bezprašné</t>
  </si>
  <si>
    <t>-1766272389</t>
  </si>
  <si>
    <t>Poznámka k položce:
Druh a procentické množství hydraulického pojiva se určí laboratorním rozborem</t>
  </si>
  <si>
    <t>3580*0,35*0,03*0,8</t>
  </si>
  <si>
    <t>58</t>
  </si>
  <si>
    <t>561061121</t>
  </si>
  <si>
    <t>Zřízení podkladu ze zeminy upravené vápnem, cementem, směsnými pojivy tl 400 mm plochy do 5000 m2</t>
  </si>
  <si>
    <t>2135413238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</si>
  <si>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</si>
  <si>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59</t>
  </si>
  <si>
    <t>564851111</t>
  </si>
  <si>
    <t>Podklad ze štěrkodrtě ŠD tl 150 mm</t>
  </si>
  <si>
    <t>151891355</t>
  </si>
  <si>
    <t>Podklad ze štěrkodrti ŠD s rozprostřením a zhutněním, po zhutnění tl. 150 mm</t>
  </si>
  <si>
    <t>716*4</t>
  </si>
  <si>
    <t>60</t>
  </si>
  <si>
    <t>564861111</t>
  </si>
  <si>
    <t>Podklad ze štěrkodrtě ŠD tl 200 mm</t>
  </si>
  <si>
    <t>519274100</t>
  </si>
  <si>
    <t>Podklad ze štěrkodrti ŠD s rozprostřením a zhutněním, po zhutnění tl. 200 mm</t>
  </si>
  <si>
    <t>716*5+100</t>
  </si>
  <si>
    <t>61</t>
  </si>
  <si>
    <t>565166121</t>
  </si>
  <si>
    <t>Asfaltový beton vrstva podkladní ACP 22 (obalované kamenivo OKH) tl 80 mm š přes 3 m</t>
  </si>
  <si>
    <t>80939451</t>
  </si>
  <si>
    <t>Asfaltový beton vrstva podkladní ACP 22 (obalované kamenivo hrubozrnné - OKH) s rozprostřením a zhutněním v pruhu šířky přes 3 m, po zhutnění tl. 80 mm</t>
  </si>
  <si>
    <t>716*3,5+70</t>
  </si>
  <si>
    <t>62</t>
  </si>
  <si>
    <t>569751111</t>
  </si>
  <si>
    <t>Zpevnění krajnic kamenivem drceným tl 150 mm</t>
  </si>
  <si>
    <t>690699639</t>
  </si>
  <si>
    <t>Zpevnění krajnic nebo komunikací pro pěší s rozprostřením a zhutněním, po zhutnění kamenivem drceným tl. 150 mm</t>
  </si>
  <si>
    <t>716*0,5</t>
  </si>
  <si>
    <t>63</t>
  </si>
  <si>
    <t>569903311</t>
  </si>
  <si>
    <t>Zřízení zemních krajnic se zhutněním</t>
  </si>
  <si>
    <t>236437219</t>
  </si>
  <si>
    <t>Zřízení zemních krajnic z hornin jakékoliv třídy se zhutněním</t>
  </si>
  <si>
    <t>716*0,5*0,3</t>
  </si>
  <si>
    <t>64</t>
  </si>
  <si>
    <t>573111115</t>
  </si>
  <si>
    <t>Postřik živičný infiltrační s posypem z asfaltu množství 2,5 kg/m2</t>
  </si>
  <si>
    <t>-1383688161</t>
  </si>
  <si>
    <t>Postřik infiltrační PI z asfaltu silničního s posypem kamenivem, v množství 2,50 kg/m2</t>
  </si>
  <si>
    <t>65</t>
  </si>
  <si>
    <t>573211112</t>
  </si>
  <si>
    <t>Postřik živičný spojovací z asfaltu v množství 0,70 kg/m2</t>
  </si>
  <si>
    <t>-2059718252</t>
  </si>
  <si>
    <t>Postřik spojovací PS bez posypu kamenivem z asfaltu silničního, v množství 0,70 kg/m2</t>
  </si>
  <si>
    <t>66</t>
  </si>
  <si>
    <t>577134121</t>
  </si>
  <si>
    <t>Asfaltový beton vrstva obrusná ACO 11 (ABS) tř. I tl 40 mm š přes 3 m z nemodifikovaného asfaltu</t>
  </si>
  <si>
    <t>742172764</t>
  </si>
  <si>
    <t>Asfaltový beton vrstva obrusná ACO 11 (ABS) s rozprostřením a se zhutněním z nemodifikovaného asfaltu v pruhu šířky přes 3 m tř. I, po zhutnění tl. 40 mm</t>
  </si>
  <si>
    <t>716*3,5+65</t>
  </si>
  <si>
    <t>67</t>
  </si>
  <si>
    <t>594511111</t>
  </si>
  <si>
    <t>Dlažba z lomového kamene s provedením lože z betonu</t>
  </si>
  <si>
    <t>-1990623263</t>
  </si>
  <si>
    <t>Dlažba nebo přídlažba z lomového kamene lomařsky upraveného rigolového v ploše vodorovné nebo ve sklonu tl. do 250 mm, bez vyplnění spár, s provedením lože tl. 50 mm z betonu</t>
  </si>
  <si>
    <t>Trubní vedení</t>
  </si>
  <si>
    <t>68</t>
  </si>
  <si>
    <t>871228111</t>
  </si>
  <si>
    <t>Kladení drenážního potrubí z tvrdého PVC průměru do 150 mm</t>
  </si>
  <si>
    <t>-1268520200</t>
  </si>
  <si>
    <t>Kladení drenážního potrubí z plastických hmot do připravené rýhy z tvrdého PVC, průměru přes 90 do 150 mm</t>
  </si>
  <si>
    <t>69</t>
  </si>
  <si>
    <t>PPL.DXZ100</t>
  </si>
  <si>
    <t>Trubka drenážní Pipelife FLEXIBILNÍ DN 100 PVC</t>
  </si>
  <si>
    <t>1026656957</t>
  </si>
  <si>
    <t>70</t>
  </si>
  <si>
    <t>899661311</t>
  </si>
  <si>
    <t>Zřízení filtračního obalu drenážních trubek DN do 130 mm</t>
  </si>
  <si>
    <t>-817344814</t>
  </si>
  <si>
    <t>Zřízení filtračního obalu drenážních trubek ze skelné tkaniny, slaměných rohoží apod. proti zarůstání kořeny, zanášení zemitými částicemi nebo pískem DN do 130</t>
  </si>
  <si>
    <t>Ostatní konstrukce a práce, bourání</t>
  </si>
  <si>
    <t>71</t>
  </si>
  <si>
    <t>40445158</t>
  </si>
  <si>
    <t>sloupek směrový silniční plastový 1,2m</t>
  </si>
  <si>
    <t>-1528952033</t>
  </si>
  <si>
    <t>72</t>
  </si>
  <si>
    <t>912211111</t>
  </si>
  <si>
    <t>Montáž směrového sloupku silničního plastového prosté uložení bez betonového základu</t>
  </si>
  <si>
    <t>-1425265621</t>
  </si>
  <si>
    <t>Montáž směrového sloupku plastového s odrazkou prostým uložením bez betonového základu silničního</t>
  </si>
  <si>
    <t>73</t>
  </si>
  <si>
    <t>919726122</t>
  </si>
  <si>
    <t>Geotextilie pro ochranu, separaci a filtraci netkaná měrná hmotnost do 300 g/m2</t>
  </si>
  <si>
    <t>-613487589</t>
  </si>
  <si>
    <t>Geotextilie netkaná pro ochranu, separaci nebo filtraci měrná hmotnost přes 200 do 300 g/m2</t>
  </si>
  <si>
    <t>"zasakovací žebra" 24,2 * 10</t>
  </si>
  <si>
    <t>"ochrana drenážní rýhy" 436*1</t>
  </si>
  <si>
    <t>74</t>
  </si>
  <si>
    <t>919735113</t>
  </si>
  <si>
    <t>Řezání stávajícího živičného krytu hl do 150 mm</t>
  </si>
  <si>
    <t>-1945323431</t>
  </si>
  <si>
    <t>Řezání stávajícího živičného krytu nebo podkladu hloubky přes 100 do 150 mm</t>
  </si>
  <si>
    <t>75</t>
  </si>
  <si>
    <t>935113212</t>
  </si>
  <si>
    <t>Osazení odvodňovacího betonového žlabu s krycím roštem šířky přes 200 mm</t>
  </si>
  <si>
    <t>812153500</t>
  </si>
  <si>
    <t>Osazení odvodňovacího žlabu s krycím roštem betonového šířky přes 200 mm</t>
  </si>
  <si>
    <t>76</t>
  </si>
  <si>
    <t>R27014</t>
  </si>
  <si>
    <t>ACO Drain S300K, rošt litina D400</t>
  </si>
  <si>
    <t>170462271</t>
  </si>
  <si>
    <t>Poznámka k položce:
ro</t>
  </si>
  <si>
    <t>77</t>
  </si>
  <si>
    <t>938902203</t>
  </si>
  <si>
    <t>Čištění příkopů ručně š dna do 400 mm objem nánosu do 0,50 m3/m</t>
  </si>
  <si>
    <t>2092261538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</si>
  <si>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</si>
  <si>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998</t>
  </si>
  <si>
    <t>Přesun hmot</t>
  </si>
  <si>
    <t>78</t>
  </si>
  <si>
    <t>998225111</t>
  </si>
  <si>
    <t>Přesun hmot pro pozemní komunikace s krytem z kamene, monolitickým betonovým nebo živičným</t>
  </si>
  <si>
    <t>149659771</t>
  </si>
  <si>
    <t>Přesun hmot pro komunikace s krytem z kameniva, monolitickým betonovým nebo živičným dopravní vzdálenost do 200 m jakékoliv délky objektu</t>
  </si>
  <si>
    <t>2917-17-1-2 - SO-02 Polní cesta CH3</t>
  </si>
  <si>
    <t xml:space="preserve">    8 -  Trubní vedení</t>
  </si>
  <si>
    <t>575783751</t>
  </si>
  <si>
    <t>13530,90*2,5/100</t>
  </si>
  <si>
    <t>112101101</t>
  </si>
  <si>
    <t>Odstranění stromů listnatých průměru kmene do 300 mm</t>
  </si>
  <si>
    <t>-701809479</t>
  </si>
  <si>
    <t>Odstranění stromů s odřezáním kmene a s odvětvením listnatých, průměru kmene přes 100 do 300 mm</t>
  </si>
  <si>
    <t>121151103</t>
  </si>
  <si>
    <t>Sejmutí ornice plochy do 100 m2 tl vrstvy do 200 mm strojně</t>
  </si>
  <si>
    <t>1247759777</t>
  </si>
  <si>
    <t>Sejmutí ornice strojně při souvislé ploše do 100 m2, tl. vrstvy do 200 mm</t>
  </si>
  <si>
    <t>"TRASA CESTY" "tloušťka skrývky délka cesty" 1602 * "šířka volná + zarovnání s terénem" 4,5</t>
  </si>
  <si>
    <t>"PRŮLEH" "tloušťka skrývky"  "délka průlehu" (117+732) * "průměrná šířka průlehu" 13,5</t>
  </si>
  <si>
    <t>"Rozšíření na sjezdech, výhybnách a křižovatkách" (17*14+3*70)</t>
  </si>
  <si>
    <t>"PŘÍKOP" "tloušťka skrývky"  "délka " (152+70) * "průměrná šířka " 4</t>
  </si>
  <si>
    <t>"Skrývka nad zasakovacími žebry délk*šířka*tlošťka*10ks" 3 * 2 *  10</t>
  </si>
  <si>
    <t>122251107</t>
  </si>
  <si>
    <t>Odkopávky a prokopávky nezapažené v hornině třídy těžitelnosti I, skupiny 3 objem přes 5000 m3 strojně</t>
  </si>
  <si>
    <t>2116449156</t>
  </si>
  <si>
    <t>Odkopávky a prokopávky nezapažené strojně v hornině třídy těžitelnosti I skupiny 3 přes 5 000 m3</t>
  </si>
  <si>
    <t>"Rozšíření při sjezdech a kříženích"(17*14+3*70) * 2,25</t>
  </si>
  <si>
    <t>"profil tělesa cesty" 2,25* "délka cesty"1602</t>
  </si>
  <si>
    <t>"výkop pro zasakovací žebra" 8,5 * 10</t>
  </si>
  <si>
    <t>"výkop průlehu" "délka" (117+732)* "plocha profilu" 5,2</t>
  </si>
  <si>
    <t>"VÝKOP PŘÍKOPŮ" (152+70)*0,6</t>
  </si>
  <si>
    <t>-1706750449</t>
  </si>
  <si>
    <t>132251104</t>
  </si>
  <si>
    <t>Hloubení rýh nezapažených  š do 800 mm v hornině třídy těžitelnosti I, skupiny 3 objem přes 100 m3 strojně</t>
  </si>
  <si>
    <t>1616926183</t>
  </si>
  <si>
    <t>Hloubení nezapažených rýh šířky do 800 mm strojně s urovnáním dna do předepsaného profilu a spádu v hornině třídy těžitelnosti I skupiny 3 přes 100 m3</t>
  </si>
  <si>
    <t>"hloubení drenážní rýhy, délka * plocha profilu" 626*0,2</t>
  </si>
  <si>
    <t>-1797458752</t>
  </si>
  <si>
    <t>9245,5+125,2</t>
  </si>
  <si>
    <t>-1765495585</t>
  </si>
  <si>
    <t>1187752875</t>
  </si>
  <si>
    <t>9370,7*1,7</t>
  </si>
  <si>
    <t>1240455558</t>
  </si>
  <si>
    <t>"TRASA CESTY"  "délka cesty" 1602 * "zarovnání s terénem" 0,7</t>
  </si>
  <si>
    <t>"PRŮLEH" "délka průlehu" (117+732) * "průměrná šířka průlehu" 13,5</t>
  </si>
  <si>
    <t>"PŘÍKOP" "délka " (152+70) * "průměrná šířka " 4</t>
  </si>
  <si>
    <t>"Skrývka nad zasakovacími žebry délk*šířka*tlošťka*10ks" 3 * 2  * 10</t>
  </si>
  <si>
    <t>-1431269386</t>
  </si>
  <si>
    <t>942360955</t>
  </si>
  <si>
    <t>"úprava cestní pláně" 1602 *5</t>
  </si>
  <si>
    <t>239010113</t>
  </si>
  <si>
    <t>"Svahování příkopu" 1,5*(152+70)</t>
  </si>
  <si>
    <t>"Svahování průlehu" 13,5*(117+732)</t>
  </si>
  <si>
    <t>-351210149</t>
  </si>
  <si>
    <t>"zarovnání cesty s terénem"1602*0,5</t>
  </si>
  <si>
    <t>-119961588</t>
  </si>
  <si>
    <t>1254+250+3750</t>
  </si>
  <si>
    <t>1245114451</t>
  </si>
  <si>
    <t>500</t>
  </si>
  <si>
    <t>849046105</t>
  </si>
  <si>
    <t>500*0,125*0,5+5254*0,05*0,5</t>
  </si>
  <si>
    <t>162,6*0,0625 'Přepočtené koeficientem množství</t>
  </si>
  <si>
    <t>1642461902</t>
  </si>
  <si>
    <t>143 "dřeviny přesazované ze stávajcí výsadby"</t>
  </si>
  <si>
    <t>-842014336</t>
  </si>
  <si>
    <t>557680819</t>
  </si>
  <si>
    <t>1238010880</t>
  </si>
  <si>
    <t>1254+3750</t>
  </si>
  <si>
    <t>-92063787</t>
  </si>
  <si>
    <t>250</t>
  </si>
  <si>
    <t>-717831412</t>
  </si>
  <si>
    <t>510*0,05</t>
  </si>
  <si>
    <t>379757468</t>
  </si>
  <si>
    <t>872299387</t>
  </si>
  <si>
    <t>860900532</t>
  </si>
  <si>
    <t>Lípa malolistá (Tilia cordata) 200 - 250 ZB</t>
  </si>
  <si>
    <t>1134232253</t>
  </si>
  <si>
    <t>Buk lesní (Fagus sylvatica) 150-200cm ZB</t>
  </si>
  <si>
    <t>1420022865</t>
  </si>
  <si>
    <t>R50453</t>
  </si>
  <si>
    <t>Habr obecný/Carpinus betulus/ 150-200cm ZB</t>
  </si>
  <si>
    <t>2113748205</t>
  </si>
  <si>
    <t>Javor mléč /Acer platanoides/ 150-200cm PK</t>
  </si>
  <si>
    <t>-565745588</t>
  </si>
  <si>
    <t>841587409</t>
  </si>
  <si>
    <t>R50403</t>
  </si>
  <si>
    <t>-694122264</t>
  </si>
  <si>
    <t>1315200416</t>
  </si>
  <si>
    <t>-957209871</t>
  </si>
  <si>
    <t>-1505912896</t>
  </si>
  <si>
    <t>2073463731</t>
  </si>
  <si>
    <t>328095026</t>
  </si>
  <si>
    <t>184401111</t>
  </si>
  <si>
    <t>Příprava dřevin k přesazení bez výměny půdy s vyhnojením s balem D do 0,8 m v rovině a svahu do 1:5</t>
  </si>
  <si>
    <t>-1864658578</t>
  </si>
  <si>
    <t>Příprava dřeviny k přesazení v rovině nebo na svahu do 1:5 s balem, při průměru balu přes 0,6 do 0,8 m</t>
  </si>
  <si>
    <t>184502112</t>
  </si>
  <si>
    <t>Vyzvednutí dřeviny k přesazení s balem D do 0,5 m v rovině a svahu do 1:5</t>
  </si>
  <si>
    <t>-450792014</t>
  </si>
  <si>
    <t>Vyzvednutí dřeviny k přesazení s balem v rovině nebo na svahu do 1:5, při průměru balu přes 400 do 500 mm</t>
  </si>
  <si>
    <t>-24854829</t>
  </si>
  <si>
    <t>184813131</t>
  </si>
  <si>
    <t>Ochrana jehličnatých dřevin do 70 cm před okusem chemickým nátěrem v rovině a svahu do 1:5</t>
  </si>
  <si>
    <t>-1440785674</t>
  </si>
  <si>
    <t>Ochrana dřevin před okusem zvěří chemicky nátěrem, v rovině nebo ve svahu do 1:5 jehličnatých, výšky do 70 cm</t>
  </si>
  <si>
    <t>-502038289</t>
  </si>
  <si>
    <t>1467378352</t>
  </si>
  <si>
    <t>1488710915</t>
  </si>
  <si>
    <t>-991396653</t>
  </si>
  <si>
    <t>500*0,00005</t>
  </si>
  <si>
    <t>1671686473</t>
  </si>
  <si>
    <t>-1101818839</t>
  </si>
  <si>
    <t>500*5*0,02</t>
  </si>
  <si>
    <t>-858720893</t>
  </si>
  <si>
    <t>1004893697</t>
  </si>
  <si>
    <t>"výplň zasakovacích žeber frakce 32-63 mm" 8,5 * 10</t>
  </si>
  <si>
    <t>"výplň drenážní rýhy fraakce 0,063 - 63 mm" (626+222) * 0,2</t>
  </si>
  <si>
    <t>-1931504909</t>
  </si>
  <si>
    <t>0,2*6,0*0,96*4</t>
  </si>
  <si>
    <t>-438837299</t>
  </si>
  <si>
    <t>2,3*4</t>
  </si>
  <si>
    <t>1961665818</t>
  </si>
  <si>
    <t>950514086</t>
  </si>
  <si>
    <t>9*4</t>
  </si>
  <si>
    <t>1454661547</t>
  </si>
  <si>
    <t>8010*0,35*0,03*0,8</t>
  </si>
  <si>
    <t>-739485156</t>
  </si>
  <si>
    <t>806823450</t>
  </si>
  <si>
    <t>1602*4</t>
  </si>
  <si>
    <t>715218427</t>
  </si>
  <si>
    <t>1602*5+420</t>
  </si>
  <si>
    <t>-910645641</t>
  </si>
  <si>
    <t>1602*3,5+(17*14+3*70)</t>
  </si>
  <si>
    <t>-2023556520</t>
  </si>
  <si>
    <t>1602*0,5</t>
  </si>
  <si>
    <t>-1378326585</t>
  </si>
  <si>
    <t>1602*0,5*0,3</t>
  </si>
  <si>
    <t>-1367172406</t>
  </si>
  <si>
    <t>1334394035</t>
  </si>
  <si>
    <t>-1664785292</t>
  </si>
  <si>
    <t>596412213</t>
  </si>
  <si>
    <t>Kladení dlažby z vegetačních tvárnic pozemních komunikací tl 80 mm přes 300 m2</t>
  </si>
  <si>
    <t>1663613138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</si>
  <si>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</si>
  <si>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59245031</t>
  </si>
  <si>
    <t>dlažba plošná betonová vegetační 600x400x100mm</t>
  </si>
  <si>
    <t>1862856117</t>
  </si>
  <si>
    <t xml:space="preserve"> Trubní vedení</t>
  </si>
  <si>
    <t>-2091006271</t>
  </si>
  <si>
    <t>270+356+152+70</t>
  </si>
  <si>
    <t>-450410498</t>
  </si>
  <si>
    <t>-1434943121</t>
  </si>
  <si>
    <t>1481325328</t>
  </si>
  <si>
    <t>-1659152934</t>
  </si>
  <si>
    <t>847151635</t>
  </si>
  <si>
    <t>848*1+10*(5,8*4) "délka a šířka textilie v drenáži a počet délka šířka textilie v zasakovacích žebrech"</t>
  </si>
  <si>
    <t>1285310836</t>
  </si>
  <si>
    <t>6,5+9+16</t>
  </si>
  <si>
    <t>-1985421023</t>
  </si>
  <si>
    <t>-1637550870</t>
  </si>
  <si>
    <t>-1414495560</t>
  </si>
  <si>
    <t>-921942383</t>
  </si>
  <si>
    <t>2917-17-1-3 - SO-03 Polní cesta CV11</t>
  </si>
  <si>
    <t>-807478468</t>
  </si>
  <si>
    <t>1380*2,5/100</t>
  </si>
  <si>
    <t>1557563904</t>
  </si>
  <si>
    <t>759698583</t>
  </si>
  <si>
    <t xml:space="preserve">"TRASA CESTY" "tloušťka skrývky délka cesty" 115 * "šířka volná + zarovnání s terénem" 4, </t>
  </si>
  <si>
    <t>"PRŮLEH" "tloušťka skrývky"  "délka průlehu" (115) * "průměrná šířka průlehu" 11,5</t>
  </si>
  <si>
    <t>"Rozšíření na sjezdech, výhybnách a křižovatkách" (70)</t>
  </si>
  <si>
    <t>122251105</t>
  </si>
  <si>
    <t>Odkopávky a prokopávky nezapažené v hornině třídy těžitelnosti I, skupiny 3 objem do 1000 m3 strojně</t>
  </si>
  <si>
    <t>-1271645409</t>
  </si>
  <si>
    <t>Odkopávky a prokopávky nezapažené strojně v hornině třídy těžitelnosti I skupiny 3 přes 500 do 1 000 m3</t>
  </si>
  <si>
    <t>"Rozšíření při sjezdech a kříženích"(70) * 2,25</t>
  </si>
  <si>
    <t>"profil tělesa cesty" 2,25* "délka cesty"115</t>
  </si>
  <si>
    <t>"výkop průlehu" "délka" (115)* "plocha profilu" 5,2</t>
  </si>
  <si>
    <t>314467605</t>
  </si>
  <si>
    <t>1387338814</t>
  </si>
  <si>
    <t>1014,25</t>
  </si>
  <si>
    <t>1953290339</t>
  </si>
  <si>
    <t>1539339524</t>
  </si>
  <si>
    <t>1014,250*1,7</t>
  </si>
  <si>
    <t>-1663264597</t>
  </si>
  <si>
    <t>"TRASA CESTY délka cesty" 115 * "šířka volná + zarovnání s terénem"0,5</t>
  </si>
  <si>
    <t>"PRŮLEH"  "délka průlehu" (115) * "průměrná šířka průlehu" 11,5</t>
  </si>
  <si>
    <t>-1272150600</t>
  </si>
  <si>
    <t>448755354</t>
  </si>
  <si>
    <t>"úprava cestní pláně" 115 *5</t>
  </si>
  <si>
    <t>-528281292</t>
  </si>
  <si>
    <t>"Svahování průlehu" 13,5*115</t>
  </si>
  <si>
    <t>-1717801365</t>
  </si>
  <si>
    <t>"zarovnání cesty s terénem"115*0,5</t>
  </si>
  <si>
    <t>-519866867</t>
  </si>
  <si>
    <t>189+30+400</t>
  </si>
  <si>
    <t>888083248</t>
  </si>
  <si>
    <t>2050055135</t>
  </si>
  <si>
    <t>50*0,125*0,5+619*0,05*0,5</t>
  </si>
  <si>
    <t>18,6*0,0625 'Přepočtené koeficientem množství</t>
  </si>
  <si>
    <t>161643202</t>
  </si>
  <si>
    <t>30 "dřeviny přesazované"</t>
  </si>
  <si>
    <t>1933264616</t>
  </si>
  <si>
    <t>30 "Quercus + Carpinus"</t>
  </si>
  <si>
    <t>1498488459</t>
  </si>
  <si>
    <t>1857817930</t>
  </si>
  <si>
    <t>189+400</t>
  </si>
  <si>
    <t>1475489511</t>
  </si>
  <si>
    <t>870676685</t>
  </si>
  <si>
    <t>1862861045</t>
  </si>
  <si>
    <t>80*0,05</t>
  </si>
  <si>
    <t>-1787433805</t>
  </si>
  <si>
    <t>150</t>
  </si>
  <si>
    <t>-247669824</t>
  </si>
  <si>
    <t>1978311286</t>
  </si>
  <si>
    <t>-1886426203</t>
  </si>
  <si>
    <t>-1896876009</t>
  </si>
  <si>
    <t>-255906976</t>
  </si>
  <si>
    <t>872406584</t>
  </si>
  <si>
    <t>-1571377603</t>
  </si>
  <si>
    <t>1034852036</t>
  </si>
  <si>
    <t>-820699444</t>
  </si>
  <si>
    <t>-870043692</t>
  </si>
  <si>
    <t>1184643757</t>
  </si>
  <si>
    <t>-1228257119</t>
  </si>
  <si>
    <t>1503050927</t>
  </si>
  <si>
    <t>50*0,1</t>
  </si>
  <si>
    <t>-570466106</t>
  </si>
  <si>
    <t>50*0,00005</t>
  </si>
  <si>
    <t>1664562126</t>
  </si>
  <si>
    <t>1730030922</t>
  </si>
  <si>
    <t>50*5*0,02</t>
  </si>
  <si>
    <t>848104487</t>
  </si>
  <si>
    <t>-1778836382</t>
  </si>
  <si>
    <t>0,2*6*0,96*1</t>
  </si>
  <si>
    <t>-1311393032</t>
  </si>
  <si>
    <t>2,4*1</t>
  </si>
  <si>
    <t>-1435997463</t>
  </si>
  <si>
    <t>-355360227</t>
  </si>
  <si>
    <t>-515662547</t>
  </si>
  <si>
    <t>575*0,35*0,03*0,8</t>
  </si>
  <si>
    <t>710851213</t>
  </si>
  <si>
    <t>575</t>
  </si>
  <si>
    <t>-771370114</t>
  </si>
  <si>
    <t>115*4</t>
  </si>
  <si>
    <t>-1048657070</t>
  </si>
  <si>
    <t>115*5+60</t>
  </si>
  <si>
    <t>-1362288580</t>
  </si>
  <si>
    <t>115*3,5+(70)</t>
  </si>
  <si>
    <t>601556379</t>
  </si>
  <si>
    <t>115*0,5</t>
  </si>
  <si>
    <t>2007965231</t>
  </si>
  <si>
    <t>115*0,5*0,3</t>
  </si>
  <si>
    <t>-1661144237</t>
  </si>
  <si>
    <t>-1460569503</t>
  </si>
  <si>
    <t>-1160591078</t>
  </si>
  <si>
    <t>-1392146769</t>
  </si>
  <si>
    <t>1038131635</t>
  </si>
  <si>
    <t>2089772430</t>
  </si>
  <si>
    <t>2917-17-2 - ČÁST VODOHOSPODÁŘSKÁ OPATŘENÍ</t>
  </si>
  <si>
    <t>2917-17-2-4 - SO-04 Poldr Třebom</t>
  </si>
  <si>
    <t>1 - Zemní práce</t>
  </si>
  <si>
    <t>2 - Základy a zvláštní zakládání</t>
  </si>
  <si>
    <t>3 - Svislé a kompletní konstrukce</t>
  </si>
  <si>
    <t>4 - Vodorovné konstrukce</t>
  </si>
  <si>
    <t>5 - Komunikace</t>
  </si>
  <si>
    <t>8 - Trubní vedení</t>
  </si>
  <si>
    <t>9 - Ostatní konstrukce a práce, bourání</t>
  </si>
  <si>
    <t>93 - Dokončovací práce inženýrských staveb</t>
  </si>
  <si>
    <t>997 - Přesun sutě</t>
  </si>
  <si>
    <t>998 - Přesun hmot</t>
  </si>
  <si>
    <t>M23 - Montáže potrubí</t>
  </si>
  <si>
    <t>762 - Konstrukce tesařské</t>
  </si>
  <si>
    <t>767 - Konstrukce zámečnické</t>
  </si>
  <si>
    <t>122251406</t>
  </si>
  <si>
    <t>Vykopávky v zemníku na suchu v hornině třídy těžitelnosti I, skupiny 3 objem do 5000 m3 strojně</t>
  </si>
  <si>
    <t>708671685</t>
  </si>
  <si>
    <t>Vykopávky v zemnících na suchu strojně zapažených i nezapažených v hornině třídy těžitelnosti I skupiny 3 přes 1 000 do 5 000 m3</t>
  </si>
  <si>
    <t>162201411</t>
  </si>
  <si>
    <t>Vodorovné přemístění kmenů stromů listnatých do 1 km D kmene do 300 mm</t>
  </si>
  <si>
    <t>-2105416735</t>
  </si>
  <si>
    <t>Vodorovné přemístění větví, kmenů nebo pařezů s naložením, složením a dopravou do 1000 m kmenů stromů listnatých, průměru přes 100 do 300 mm</t>
  </si>
  <si>
    <t>1360847833</t>
  </si>
  <si>
    <t>162201413</t>
  </si>
  <si>
    <t>Vodorovné přemístění kmenů stromů listnatých do 1 km D kmene do 700 mm</t>
  </si>
  <si>
    <t>-1396027384</t>
  </si>
  <si>
    <t>Vodorovné přemístění větví, kmenů nebo pařezů s naložením, složením a dopravou do 1000 m kmenů stromů listnatých, průměru přes 500 do 700 mm</t>
  </si>
  <si>
    <t>162301931</t>
  </si>
  <si>
    <t>Příplatek k vodorovnému přemístění větví stromů listnatých D kmene do 300 mm ZKD 1 km</t>
  </si>
  <si>
    <t>1502113350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</si>
  <si>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</si>
  <si>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-1851915682</t>
  </si>
  <si>
    <t>162301933</t>
  </si>
  <si>
    <t>Příplatek k vodorovnému přemístění větví stromů listnatých D kmene do 700 mm ZKD 1 km</t>
  </si>
  <si>
    <t>-372991715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</si>
  <si>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</si>
  <si>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162301951</t>
  </si>
  <si>
    <t>Příplatek k vodorovnému přemístění kmenů stromů listnatých D kmene do 300 mm ZKD 1 km</t>
  </si>
  <si>
    <t>-926830651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</si>
  <si>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</si>
  <si>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-1994005776</t>
  </si>
  <si>
    <t>162301953</t>
  </si>
  <si>
    <t>Příplatek k vodorovnému přemístění kmenů stromů listnatých D kmene do 700 mm ZKD 1 km</t>
  </si>
  <si>
    <t>533162902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</si>
  <si>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</si>
  <si>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162301971</t>
  </si>
  <si>
    <t>Příplatek k vodorovnému přemístění pařezů D 300 mm ZKD 1 km</t>
  </si>
  <si>
    <t>-617061967</t>
  </si>
  <si>
    <t>Vodorovné přemístění větví, kmenů nebo pařezů s naložením, složením a dopravou Příplatek k cenám za každých dalších i započatých 1000 m přes 1000 m pařezů kmenů, průměru přes 100 do 300 mm</t>
  </si>
  <si>
    <t>1193710501</t>
  </si>
  <si>
    <t>162301973</t>
  </si>
  <si>
    <t>Příplatek k vodorovnému přemístění pařezů D 700 mm ZKD 1 km</t>
  </si>
  <si>
    <t>-861592392</t>
  </si>
  <si>
    <t>Vodorovné přemístění větví, kmenů nebo pařezů s naložením, složením a dopravou Příplatek k cenám za každých dalších i započatých 1000 m přes 1000 m pařezů kmenů, průměru přes 500 do 700 mm</t>
  </si>
  <si>
    <t>Ochrana listnatých dřevin přes 70 cm před okusem chemickým nátěrem v rovině a svahu do 1:5, včetně přípravku</t>
  </si>
  <si>
    <t>CS ÚRS 2019 02</t>
  </si>
  <si>
    <t>-805913520</t>
  </si>
  <si>
    <t>Ochrana dřevin před okusem zvěří chemicky nátěrem, v rovině nebo ve svahu do 1:5 listnatých, výšky přes 70 cm, včetně přípravku</t>
  </si>
  <si>
    <t>R0260001</t>
  </si>
  <si>
    <t>olše lepkavá - alnus glutinosa 100-150cm</t>
  </si>
  <si>
    <t>1231256511</t>
  </si>
  <si>
    <t>R54410</t>
  </si>
  <si>
    <t>Vrba bílá 100 - 150 cm</t>
  </si>
  <si>
    <t>1608510777</t>
  </si>
  <si>
    <t>R54411</t>
  </si>
  <si>
    <t>Jasan ztepilý</t>
  </si>
  <si>
    <t>251652599</t>
  </si>
  <si>
    <t>Jasan ztepilý 150 - 200 cm</t>
  </si>
  <si>
    <t>R05214420</t>
  </si>
  <si>
    <t>Příčka s úvazem</t>
  </si>
  <si>
    <t>512</t>
  </si>
  <si>
    <t>-128831735</t>
  </si>
  <si>
    <t>3*25</t>
  </si>
  <si>
    <t>-1191980050</t>
  </si>
  <si>
    <t>25*0,1</t>
  </si>
  <si>
    <t>836464143</t>
  </si>
  <si>
    <t>111209111</t>
  </si>
  <si>
    <t>Spálení proutí a klestu</t>
  </si>
  <si>
    <t>-457102253</t>
  </si>
  <si>
    <t>Spálení proutí, klestu z prořezávek a odstraněných křovin pro jakoukoliv dřevinu</t>
  </si>
  <si>
    <t>111251111</t>
  </si>
  <si>
    <t>Drcení ořezaných větví D do 100 mm s odvozem do 20 km</t>
  </si>
  <si>
    <t>-1484172867</t>
  </si>
  <si>
    <t>Drcení ořezaných větví strojně - (štěpkování) s naložením na dopravní prostředek a odvozem drtě do 20 km a se složením o průměru větví do 100 mm</t>
  </si>
  <si>
    <t>112151014</t>
  </si>
  <si>
    <t>Volné kácení stromů s rozřezáním a odvětvením D kmene do 500 mm</t>
  </si>
  <si>
    <t>846284478</t>
  </si>
  <si>
    <t>Pokácení stromu volné v celku s odřezáním kmene a s odvětvením průměru kmene přes 400 do 500 mm</t>
  </si>
  <si>
    <t>112151016</t>
  </si>
  <si>
    <t>Volné kácení stromů s rozřezáním a odvětvením D kmene do 700 mm</t>
  </si>
  <si>
    <t>-627508941</t>
  </si>
  <si>
    <t>Pokácení stromu volné v celku s odřezáním kmene a s odvětvením průměru kmene přes 600 do 700 mm</t>
  </si>
  <si>
    <t>112151112</t>
  </si>
  <si>
    <t>Směrové kácení stromů s rozřezáním a odvětvením D kmene do 300 mm</t>
  </si>
  <si>
    <t>-1865527264</t>
  </si>
  <si>
    <t>Pokácení stromu směrové v celku s odřezáním kmene a s odvětvením průměru kmene přes 200 do 300 mm</t>
  </si>
  <si>
    <t>112201101</t>
  </si>
  <si>
    <t>Odstranění pařezů D do 300 mm</t>
  </si>
  <si>
    <t>-978848329</t>
  </si>
  <si>
    <t>Odstranění pařezů strojně s jejich vykopáním, vytrháním nebo odstřelením průměru přes 100 do 300 mm</t>
  </si>
  <si>
    <t>112201102</t>
  </si>
  <si>
    <t>-1220977329</t>
  </si>
  <si>
    <t>112201103</t>
  </si>
  <si>
    <t>Odstranění pařezů D do 700 mm</t>
  </si>
  <si>
    <t>731404186</t>
  </si>
  <si>
    <t>Odstranění pařezů strojně s jejich vykopáním, vytrháním nebo odstřelením průměru přes 500 do 700 mm</t>
  </si>
  <si>
    <t>115101201</t>
  </si>
  <si>
    <t>Čerpání vody na dopravní výšku do 10 m průměrný přítok do 500 l/min</t>
  </si>
  <si>
    <t>hod</t>
  </si>
  <si>
    <t>-1126913432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</si>
  <si>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</si>
  <si>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</si>
  <si>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</si>
  <si>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</si>
  <si>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-1867259291</t>
  </si>
  <si>
    <t>Pohotovost záložní čerpací soupravy pro dopravní výšku do 10 m s uvažovaným průměrným přítokem do 500 l/min</t>
  </si>
  <si>
    <t>121151123</t>
  </si>
  <si>
    <t>Sejmutí ornice plochy přes 500 m2 tl vrstvy do 200 mm strojně</t>
  </si>
  <si>
    <t>855591684</t>
  </si>
  <si>
    <t>Sejmutí ornice strojně při souvislé ploše přes 500 m2, tl. vrstvy do 200 mm</t>
  </si>
  <si>
    <t>8800</t>
  </si>
  <si>
    <t>-64113687</t>
  </si>
  <si>
    <t>"funkční objekt" 200</t>
  </si>
  <si>
    <t>"zavazovací zámek" 603,3</t>
  </si>
  <si>
    <t>162201401</t>
  </si>
  <si>
    <t>Vodorovné přemístění větví stromů listnatých do 1 km D kmene do 300 mm</t>
  </si>
  <si>
    <t>823199290</t>
  </si>
  <si>
    <t>Vodorovné přemístění větví, kmenů nebo pařezů s naložením, složením a dopravou do 1000 m větví stromů listnatých, průměru kmene přes 100 do 300 mm</t>
  </si>
  <si>
    <t>-1423916763</t>
  </si>
  <si>
    <t>162201403</t>
  </si>
  <si>
    <t>Vodorovné přemístění větví stromů listnatých do 1 km D kmene do 700 mm</t>
  </si>
  <si>
    <t>2074988276</t>
  </si>
  <si>
    <t>Vodorovné přemístění větví, kmenů nebo pařezů s naložením, složením a dopravou do 1000 m větví stromů listnatých, průměru kmene přes 500 do 700 mm</t>
  </si>
  <si>
    <t>-378185214</t>
  </si>
  <si>
    <t>1658979416</t>
  </si>
  <si>
    <t>162201423</t>
  </si>
  <si>
    <t>Vodorovné přemístění pařezů do 1 km D do 700 mm</t>
  </si>
  <si>
    <t>-2052457853</t>
  </si>
  <si>
    <t>Vodorovné přemístění větví, kmenů nebo pařezů s naložením, složením a dopravou do 1000 m pařezů kmenů, průměru přes 500 do 700 mm</t>
  </si>
  <si>
    <t>162351103</t>
  </si>
  <si>
    <t>Vodorovné přemístění do 500 m výkopku/sypaniny z horniny třídy těžitelnosti I, skupiny 1 až 3</t>
  </si>
  <si>
    <t>-2018025569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</si>
  <si>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</si>
  <si>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4200+2640</t>
  </si>
  <si>
    <t>167151111</t>
  </si>
  <si>
    <t>Nakládání výkopku z hornin třídy těžitelnosti I, skupiny 1 až 3 přes 100 m3</t>
  </si>
  <si>
    <t>-582897342</t>
  </si>
  <si>
    <t>Nakládání, skládání a překládání neulehlého výkopku nebo sypaniny strojně nakládání, množství přes 100 m3, z hornin třídy těžitelnosti I, skupiny 1 až 3</t>
  </si>
  <si>
    <t>"ornice" 2640</t>
  </si>
  <si>
    <t>"zemník"4200</t>
  </si>
  <si>
    <t>171103202</t>
  </si>
  <si>
    <t>Uložení sypanin z horniny třídy těžitelnosti I a II, skupiny 1 až 4 do hrází nádrží se zhutněním 100 % PS C s příměsí jílu do 50 %</t>
  </si>
  <si>
    <t>1805661795</t>
  </si>
  <si>
    <t>Uložení netříděných sypanin do zemních hrází z hornin třídy těžitelnosti I a II, skupiny 1 až 4 pro jakoukoliv šířku koruny přehradních a jiných vodních nádrží se zhutněním do 100 % PS - koef. C s příměsí jílové hlíny přes 20 do 50 % objemu</t>
  </si>
  <si>
    <t>174101101</t>
  </si>
  <si>
    <t>Zásyp jam, šachet rýh nebo kolem objektů sypaninou se zhutněním</t>
  </si>
  <si>
    <t>-1004975177</t>
  </si>
  <si>
    <t>Zásyp sypaninou z jakékoliv horniny strojně s uložením výkopku ve vrstvách se zhutněním jam, šachet, rýh nebo kolem objektů v těchto vykopávkách</t>
  </si>
  <si>
    <t>"funkční blok" 100</t>
  </si>
  <si>
    <t>181102301</t>
  </si>
  <si>
    <t>Úprava pláně pro silnice a dálnice v zářezech bez zhutnění</t>
  </si>
  <si>
    <t>616623889</t>
  </si>
  <si>
    <t>Úprava pláně na stavbách silnic a dálnic strojně v zářezech mimo skalních bez zhutnění</t>
  </si>
  <si>
    <t>"zátopa" 4120</t>
  </si>
  <si>
    <t>181151331</t>
  </si>
  <si>
    <t>Plošná úprava terénu přes 500 m2 zemina tř 1 až 4 nerovnosti do 200 mm v rovinně a svahu do 1:5</t>
  </si>
  <si>
    <t>-55791897</t>
  </si>
  <si>
    <t>Plošná úprava terénu v zemině tř. 1 až 4 s urovnáním povrchu bez doplnění ornice souvislé plochy přes 500 m2 při nerovnostech terénu přes 150 do 200 mm v rovině nebo na svahu do 1:5</t>
  </si>
  <si>
    <t>"LB po kácení" 2000</t>
  </si>
  <si>
    <t>181202305</t>
  </si>
  <si>
    <t>Úprava pláně pro silnice a dálnice na násypech se zhutněním</t>
  </si>
  <si>
    <t>-978101527</t>
  </si>
  <si>
    <t>Úprava pláně na stavbách silnic a dálnic strojně na násypech se zhutněním</t>
  </si>
  <si>
    <t>15*195/2</t>
  </si>
  <si>
    <t>181301113</t>
  </si>
  <si>
    <t>-886417853</t>
  </si>
  <si>
    <t>"přebytek ornice na okolní zemědělskou půdu v tl 20 cm" (2640-(115,65+119,505))/0,2</t>
  </si>
  <si>
    <t>"koruna hráze" 3*192,75</t>
  </si>
  <si>
    <t>181411121</t>
  </si>
  <si>
    <t>Založení lučního trávníku výsevem plochy do 1000 m2 v rovině a ve svahu do 1:5</t>
  </si>
  <si>
    <t>1900812210</t>
  </si>
  <si>
    <t>Založení trávníku na půdě předem připravené plochy do 1000 m2 výsevem včetně utažení lučního v rovině nebo na svahu do 1:5</t>
  </si>
  <si>
    <t>"koruna" 3*192,75</t>
  </si>
  <si>
    <t>"okolí nádrže" 500</t>
  </si>
  <si>
    <t>181411122</t>
  </si>
  <si>
    <t>Založení lučního trávníku výsevem plochy do 1000 m2 ve svahu do 1:2</t>
  </si>
  <si>
    <t>2046516503</t>
  </si>
  <si>
    <t>Založení trávníku na půdě předem připravené plochy do 1000 m2 výsevem včetně utažení lučního na svahu přes 1:5 do 1:2</t>
  </si>
  <si>
    <t>"svah hráze" 6,2*192,75/2</t>
  </si>
  <si>
    <t>-1037782195</t>
  </si>
  <si>
    <t>182351123</t>
  </si>
  <si>
    <t>Rozprostření ornice pl do 500 m2 ve svahu přes 1:5 tl vrstvy do 200 mm strojně</t>
  </si>
  <si>
    <t>-1893979223</t>
  </si>
  <si>
    <t>Rozprostření a urovnání ornice ve svahu sklonu přes 1:5 strojně při souvislé ploše přes 100 do 500 m2, tl. vrstvy do 200 mm</t>
  </si>
  <si>
    <t>183105214</t>
  </si>
  <si>
    <t>Hloubení jamek s výměnou 50 % půdy zeminy tř 1 až 4 objem do 0,125 m3 ve svahu do 1:1</t>
  </si>
  <si>
    <t>782166202</t>
  </si>
  <si>
    <t>Hloubení jamek pro vysazování rostlin v zemině tř.1 až 4 s výměnou půdy z 50% na svahu přes 1:2 do 1:1, objemu přes 0,05 do 0,125 m3</t>
  </si>
  <si>
    <t>184102114</t>
  </si>
  <si>
    <t>Výsadba dřeviny s balem D do 0,5 m do jamky se zalitím v rovině a svahu do 1:5</t>
  </si>
  <si>
    <t>-886779299</t>
  </si>
  <si>
    <t>Výsadba dřeviny s balem do předem vyhloubené jamky se zalitím v rovině nebo na svahu do 1:5, při průměru balu přes 400 do 500 mm</t>
  </si>
  <si>
    <t>184813121</t>
  </si>
  <si>
    <t>-1211650299</t>
  </si>
  <si>
    <t>184911422</t>
  </si>
  <si>
    <t>Mulčování rostlin kůrou tl. do 0,1 m ve svahu do 1:2</t>
  </si>
  <si>
    <t>-1117807331</t>
  </si>
  <si>
    <t>Mulčování vysazených rostlin mulčovací kůrou, tl. do 100 mm na svahu přes 1:5 do 1:2</t>
  </si>
  <si>
    <t>1837656471</t>
  </si>
  <si>
    <t>2050853845</t>
  </si>
  <si>
    <t>185804312</t>
  </si>
  <si>
    <t>Zalití rostlin vodou plocha přes 20 m2</t>
  </si>
  <si>
    <t>1035833489</t>
  </si>
  <si>
    <t>Zalití rostlin vodou plochy záhonů jednotlivě přes 20 m2</t>
  </si>
  <si>
    <t>Poznámka k položce:
5x za rok</t>
  </si>
  <si>
    <t>25*0,02*5</t>
  </si>
  <si>
    <t>-1237365363</t>
  </si>
  <si>
    <t>1100*0,035</t>
  </si>
  <si>
    <t>338950145</t>
  </si>
  <si>
    <t>Osazení kůlů jednotlivě ve svahu do 1:5 se zadusáním do zeminy výška kůlu nad zemí do 3,0 m</t>
  </si>
  <si>
    <t>-1254207878</t>
  </si>
  <si>
    <t>Osazení dřevěných kůlových konstrukcí svislých Příplatek k cenám jednotlivých kůlů do jam se zadusáním do zeminy, výšky kůlů nad terénem přes 2,0 do 3,0 m</t>
  </si>
  <si>
    <t>60591255</t>
  </si>
  <si>
    <t>kůl vyvazovací dřevěný impregnovaný D 8cm dl 2,5m</t>
  </si>
  <si>
    <t>-612550883</t>
  </si>
  <si>
    <t>Základy a zvláštní zakládání</t>
  </si>
  <si>
    <t>211571112</t>
  </si>
  <si>
    <t>Výplň odvodňovacích žeber nebo trativodů štěrkopískem netříděným</t>
  </si>
  <si>
    <t>1684385849</t>
  </si>
  <si>
    <t>Výplň kamenivem do rýh odvodňovacích žeber nebo trativodů bez zhutnění, s úpravou povrchu výplně štěrkopískem netříděným</t>
  </si>
  <si>
    <t>1*190</t>
  </si>
  <si>
    <t>R235681111</t>
  </si>
  <si>
    <t>Těsnění hrad.stěn ze zhutněné sypaniny,dodání jílu</t>
  </si>
  <si>
    <t>653036272</t>
  </si>
  <si>
    <t>0,16*1,3*0,6</t>
  </si>
  <si>
    <t>321213345</t>
  </si>
  <si>
    <t>Zdivo nadzákladové z lomového kamene vodních staveb obkladní s vyspárováním</t>
  </si>
  <si>
    <t>-112080105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</si>
  <si>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</si>
  <si>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43*2*0,25</t>
  </si>
  <si>
    <t>321351010</t>
  </si>
  <si>
    <t>Bednění konstrukcí vodních staveb rovinné - zřízení</t>
  </si>
  <si>
    <t>1944788797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</si>
  <si>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</si>
  <si>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"zákl. deska" 18*2+3,4*2*1*2</t>
  </si>
  <si>
    <t>"žebro"1,35*4,5*2+5,4*4,5*2</t>
  </si>
  <si>
    <t>"propustek" 4*6*2,8+0,2*2*6+0,75*2*6+4,5*1,6*2+4*0,7*2,8+4*0,2*0,7</t>
  </si>
  <si>
    <t>"křídla" 4*3*3,95+0,7*2*3,95</t>
  </si>
  <si>
    <t>"strop" 2*6</t>
  </si>
  <si>
    <t>"stěny"51,4*4</t>
  </si>
  <si>
    <t>"přemostění"4*2+0,9*3,2*4+0,5*2*3,2</t>
  </si>
  <si>
    <t>"transformační přeliv a požerák" 4,5*1,6+1,25*2*1,6+0,6*2*1,6+0,75*2*1,6</t>
  </si>
  <si>
    <t>321351020</t>
  </si>
  <si>
    <t>Bednění konstrukcí vodních staveb válcově zakřivené - zřízení</t>
  </si>
  <si>
    <t>-279292769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</si>
  <si>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válcově zakřivených</t>
  </si>
  <si>
    <t>"přelivná hrana" 15,3*3,14*0,7/2</t>
  </si>
  <si>
    <t>"oblouk přelivu" 1,5*3,14*2/2</t>
  </si>
  <si>
    <t>"kašna"1,2*2*1,6+1,6*2*1,6</t>
  </si>
  <si>
    <t>321352010</t>
  </si>
  <si>
    <t>Bednění konstrukcí vodních staveb rovinné - odstranění</t>
  </si>
  <si>
    <t>-2065450600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</si>
  <si>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</si>
  <si>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321352020</t>
  </si>
  <si>
    <t>Bednění konstrukcí vodních staveb válcově zakřivené - odstranění</t>
  </si>
  <si>
    <t>1911603504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</si>
  <si>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válcově zakřivených</t>
  </si>
  <si>
    <t>321361101</t>
  </si>
  <si>
    <t>Výztuž železobetonových konstrukcí vodních staveb z oceli 10 216 D do 12 mm</t>
  </si>
  <si>
    <t>377072901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</si>
  <si>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10 216 (E)</t>
  </si>
  <si>
    <t>321366111</t>
  </si>
  <si>
    <t>Výztuž železobetonových konstrukcí vodních staveb z oceli 10 505 D do 12 mm</t>
  </si>
  <si>
    <t>2096091612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</si>
  <si>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</si>
  <si>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321368211</t>
  </si>
  <si>
    <t>Výztuž železobetonových konstrukcí vodních staveb ze svařovaných sítí</t>
  </si>
  <si>
    <t>350868536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</si>
  <si>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</si>
  <si>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321321116</t>
  </si>
  <si>
    <t>Konstrukce vodních staveb ze ŽB mrazuvzdorného tř. C 30/37</t>
  </si>
  <si>
    <t>-819901825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</si>
  <si>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</si>
  <si>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"zákl. deska" 76*1</t>
  </si>
  <si>
    <t>"křídla"3*0,7*2*3,95</t>
  </si>
  <si>
    <t>"žebro"1,45*1,2*4,5*2</t>
  </si>
  <si>
    <t>"přemostění"0,4*4*2+0,6*2*3,2*0,9</t>
  </si>
  <si>
    <t>"stěny"55*0,85</t>
  </si>
  <si>
    <t>"požerák, transformační přeliv" 7,4*1,6</t>
  </si>
  <si>
    <t>"strop" 2*6*0,4</t>
  </si>
  <si>
    <t>"propustek" 2,8*0,6*6*2+2*0,7*6*0,2+4,5*1,85*1,75-1,3*4,5</t>
  </si>
  <si>
    <t>451315125</t>
  </si>
  <si>
    <t>Podkladní nebo výplňová vrstva z betonu C 16/20 tl do 150 mm</t>
  </si>
  <si>
    <t>1999931158</t>
  </si>
  <si>
    <t>Podkladní a výplňové vrstvy z betonu prostého tloušťky do 150 mm, z betonu C 16/20</t>
  </si>
  <si>
    <t>451313111</t>
  </si>
  <si>
    <t>Podklad pod dlažbu z betonu prostého C 20/25 tl přes 150 do 200 mm</t>
  </si>
  <si>
    <t>-781016410</t>
  </si>
  <si>
    <t>Podklad pod dlažbu z betonu prostého bez zvýšených nároků na prostředí tř. C 20/25 tl. přes 150 do 200 mm</t>
  </si>
  <si>
    <t>7*6,5</t>
  </si>
  <si>
    <t>451571111</t>
  </si>
  <si>
    <t>Lože pod dlažby ze štěrkopísku vrstva tl do 100 mm</t>
  </si>
  <si>
    <t>840388966</t>
  </si>
  <si>
    <t>Lože pod dlažby ze štěrkopísků, tl. vrstvy do 100 mm</t>
  </si>
  <si>
    <t>457572114</t>
  </si>
  <si>
    <t>Filtrační vrstvy ze štěrkopísku se zhutněním frakce od 0 až 45 do 0 až 63 mm</t>
  </si>
  <si>
    <t>359743612</t>
  </si>
  <si>
    <t>Filtrační vrstvy jakékoliv tloušťky a sklonu ze štěrkopísků se zhutněním do 10 pojezdů/m3, frakce od 0-45 do 0-63 mm</t>
  </si>
  <si>
    <t>"návodní opevnění" 8,5*0,66*192,75*0,15</t>
  </si>
  <si>
    <t>"patní drén" 0,68*185</t>
  </si>
  <si>
    <t>462512161</t>
  </si>
  <si>
    <t>Zához z lomového kamene záhozového hmotnost kamenů do 200 kg bez výplně</t>
  </si>
  <si>
    <t>-1561765589</t>
  </si>
  <si>
    <t>Zához z lomového kamene neupraveného provedený ze břehu nebo z lešení, do sucha nebo do vody záhozového, hmotnost jednotlivých kamenů do 200 kg bez výplně mezer</t>
  </si>
  <si>
    <t>"návodní patka" 0,4*192,75</t>
  </si>
  <si>
    <t>463211153</t>
  </si>
  <si>
    <t>Rovnanina objemu přes 3 m3 z lomového kamene tříděného hmotnosti do 500 kg s urovnáním líce</t>
  </si>
  <si>
    <t>1214127648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</si>
  <si>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</si>
  <si>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"skluz"7*0,6*6,5</t>
  </si>
  <si>
    <t>463212111</t>
  </si>
  <si>
    <t>Rovnanina z lomového kamene upraveného s vyklínováním spár úlomky kamene</t>
  </si>
  <si>
    <t>-2109650778</t>
  </si>
  <si>
    <t>Rovnanina z lomového kamene upraveného, tříděného jakékoliv tloušťky rovnaniny s vyklínováním spár a dutin úlomky kamene</t>
  </si>
  <si>
    <t>"opevnění koryta pod propustkem" 10*0,3*6</t>
  </si>
  <si>
    <t>79</t>
  </si>
  <si>
    <t>463451114</t>
  </si>
  <si>
    <t>Prolití kamenné rovnaniny maltou MC 25</t>
  </si>
  <si>
    <t>-1576406692</t>
  </si>
  <si>
    <t>Prolití konstrukce z kamene rovnaniny cementovou maltou MC-25</t>
  </si>
  <si>
    <t>80</t>
  </si>
  <si>
    <t>464531112</t>
  </si>
  <si>
    <t>Pohoz z hrubého drceného kamenivo zrno 63 až 125 mm z terénu</t>
  </si>
  <si>
    <t>2065050776</t>
  </si>
  <si>
    <t>Pohoz dna nebo svahů jakékoliv tloušťky z hrubého drceného kameniva, z terénu, frakce 63 - 125 mm</t>
  </si>
  <si>
    <t>9,2*0,66*0,25*192,75</t>
  </si>
  <si>
    <t>81</t>
  </si>
  <si>
    <t>465511111</t>
  </si>
  <si>
    <t>Dlažba z lomového kamene na sucho bez výplně spár plocha do 20 m2 tl 200 mm</t>
  </si>
  <si>
    <t>2049567286</t>
  </si>
  <si>
    <t>Dlažba z lomového kamene upraveného vodorovná nebo plocha ve sklonu do 1:2 s dodáním hmot na sucho, bez výplně spár v ploše do 20 m2, tl. 200 mm</t>
  </si>
  <si>
    <t>82</t>
  </si>
  <si>
    <t>465511512</t>
  </si>
  <si>
    <t>Dlažba z lomového kamene do malty s vyplněním spár maltou a vyspárováním plocha do 20 m2 tl 250 mm</t>
  </si>
  <si>
    <t>-2026765315</t>
  </si>
  <si>
    <t>Dlažba z lomového kamene upraveného vodorovná nebo plocha ve sklonu do 1:2 s dodáním hmot do cementové malty, s vyplněním spár a s vyspárováním cementovou maltou v ploše do 20 m2, tl. 250 mm</t>
  </si>
  <si>
    <t>4+15,5*2+3*3,2</t>
  </si>
  <si>
    <t>83</t>
  </si>
  <si>
    <t>-555304583</t>
  </si>
  <si>
    <t>"opevnění koryta pod propustkem" 10*6</t>
  </si>
  <si>
    <t>Komunikace</t>
  </si>
  <si>
    <t>84</t>
  </si>
  <si>
    <t>R106501</t>
  </si>
  <si>
    <t>závora otočná š. 3,0 m, včetně zámku a dodávky, osazení, bílo-červený nátěr</t>
  </si>
  <si>
    <t>-123714319</t>
  </si>
  <si>
    <t>85</t>
  </si>
  <si>
    <t>820491113</t>
  </si>
  <si>
    <t>Přeseknutí železobetonové trouby DN nad 800 do 1000 mm</t>
  </si>
  <si>
    <t>-1706315975</t>
  </si>
  <si>
    <t>Přeseknutí železobetonové trouby v rovině kolmé nebo skloněné k ose trouby, se začištěním DN přes 800 do 1000 mm</t>
  </si>
  <si>
    <t>86</t>
  </si>
  <si>
    <t>822492111</t>
  </si>
  <si>
    <t>Montáž potrubí z trub TZH s integrovaným těsněním otevřený výkop sklon do 20 % DN 1000</t>
  </si>
  <si>
    <t>1698652064</t>
  </si>
  <si>
    <t>Montáž potrubí z trub železobetonových hrdlových v otevřeném výkopu ve sklonu do 20 % s integrovaným těsněním DN 1000</t>
  </si>
  <si>
    <t>87</t>
  </si>
  <si>
    <t>59222003</t>
  </si>
  <si>
    <t>trouba ŽB hrdlová DN 1000</t>
  </si>
  <si>
    <t>-1330470875</t>
  </si>
  <si>
    <t>88</t>
  </si>
  <si>
    <t>871218113</t>
  </si>
  <si>
    <t>Kladení drenážního potrubí z flexibilního PVC průměru do 65 mm</t>
  </si>
  <si>
    <t>-347462304</t>
  </si>
  <si>
    <t>Kladení drenážního potrubí z plastických hmot do připravené rýhy z flexibilního PVC, průměru do 65 mm</t>
  </si>
  <si>
    <t>89</t>
  </si>
  <si>
    <t>895211131</t>
  </si>
  <si>
    <t>Drenážní šachtice kontrolní z betonových dílců ŠK-80/3 hl do 1,5 m</t>
  </si>
  <si>
    <t>1728607739</t>
  </si>
  <si>
    <t>Drenážní šachtice kontrolní z betonových dílců typ Šk 80/3 hl. do 1,5 m</t>
  </si>
  <si>
    <t>90</t>
  </si>
  <si>
    <t>895211139</t>
  </si>
  <si>
    <t>Příplatek ZKD 0,5 m hloubky drenážní šachtice Šk-80/3</t>
  </si>
  <si>
    <t>1620423341</t>
  </si>
  <si>
    <t>Drenážní šachtice kontrolní z betonových dílců typ Šk 80/3 Příplatek k ceně za každých dalších i započatých 0,5 m hl.</t>
  </si>
  <si>
    <t>91</t>
  </si>
  <si>
    <t>691423149</t>
  </si>
  <si>
    <t>92</t>
  </si>
  <si>
    <t>931994101</t>
  </si>
  <si>
    <t>Těsnění pracovní spáry betonové konstrukce povrchovým těsnicím pásem</t>
  </si>
  <si>
    <t>877117816</t>
  </si>
  <si>
    <t>Těsnění spáry betonové konstrukce pásy, profily, tmely těsnicím pásem povrchovým, spáry pracovní</t>
  </si>
  <si>
    <t>93</t>
  </si>
  <si>
    <t>953961113</t>
  </si>
  <si>
    <t>Kotvy chemickým tmelem M 12 hl 110 mm do betonu, ŽB nebo kamene s vyvrtáním otvoru</t>
  </si>
  <si>
    <t>276662937</t>
  </si>
  <si>
    <t>Kotvy chemické s vyvrtáním otvoru do betonu, železobetonu nebo tvrdého kamene tmel, velikost M 12, hloubka 110 mm</t>
  </si>
  <si>
    <t>94</t>
  </si>
  <si>
    <t>966008114</t>
  </si>
  <si>
    <t>Bourání trubního propustku do DN 1200</t>
  </si>
  <si>
    <t>11985613</t>
  </si>
  <si>
    <t>Bourání trubního propustku s odklizením a uložením vybouraného materiálu na skládku na vzdálenost do 3 m nebo s naložením na dopravní prostředek z trub DN přes 800 do 1200 mm</t>
  </si>
  <si>
    <t>Dokončovací práce inženýrských staveb</t>
  </si>
  <si>
    <t>95</t>
  </si>
  <si>
    <t>931991111</t>
  </si>
  <si>
    <t>Zřízení těsnění dilatační spáry gumovým nebo PVC pásem ve dně</t>
  </si>
  <si>
    <t>-1844896890</t>
  </si>
  <si>
    <t>Zřízení těsnění dilatační spáry pásem gumovým profilovým nebo z PVC ve dně</t>
  </si>
  <si>
    <t>2*3,8</t>
  </si>
  <si>
    <t>96</t>
  </si>
  <si>
    <t>931991112</t>
  </si>
  <si>
    <t>Zřízení těsnění dilatační spáry gumovým nebo PVC pásem ve stěně</t>
  </si>
  <si>
    <t>-1190763933</t>
  </si>
  <si>
    <t>Zřízení těsnění dilatační spáry pásem gumovým profilovým nebo z PVC ve stěně</t>
  </si>
  <si>
    <t>97</t>
  </si>
  <si>
    <t>272840550</t>
  </si>
  <si>
    <t>pásy pryžové dilatační M 3744</t>
  </si>
  <si>
    <t>CS ÚRS 2015 01</t>
  </si>
  <si>
    <t>-418333323</t>
  </si>
  <si>
    <t>997</t>
  </si>
  <si>
    <t>Přesun sutě</t>
  </si>
  <si>
    <t>98</t>
  </si>
  <si>
    <t>997006519</t>
  </si>
  <si>
    <t>Příplatek k vodorovnému přemístění suti na skládku ZKD 1 km přes 1 km</t>
  </si>
  <si>
    <t>-1952826878</t>
  </si>
  <si>
    <t>Vodorovná doprava suti na skládku s naložením na dopravní prostředek a složením Příplatek k ceně za každý další i započatý 1 km</t>
  </si>
  <si>
    <t>21,42*5 'Přepočtené koeficientem množství</t>
  </si>
  <si>
    <t>99</t>
  </si>
  <si>
    <t>997221861</t>
  </si>
  <si>
    <t>Poplatek za uložení stavebního odpadu na recyklační skládce (skládkovné) z prostého betonu pod kódem 17 01 01</t>
  </si>
  <si>
    <t>1894090563</t>
  </si>
  <si>
    <t>Poplatek za uložení stavebního odpadu na recyklační skládce (skládkovné) z prostého betonu zatříděného do Katalogu odpadů pod kódem 17 01 01</t>
  </si>
  <si>
    <t>100</t>
  </si>
  <si>
    <t>997241532</t>
  </si>
  <si>
    <t>Vodorovné přemístění suti do 7 km</t>
  </si>
  <si>
    <t>1715773846</t>
  </si>
  <si>
    <t>Doprava vybouraných hmot, konstrukcí nebo suti vodorovné přemístění suti na vzdálenost do 7 km</t>
  </si>
  <si>
    <t>101</t>
  </si>
  <si>
    <t>997241528</t>
  </si>
  <si>
    <t>Nakládání nebo překládání vybouraných hmot</t>
  </si>
  <si>
    <t>100329739</t>
  </si>
  <si>
    <t>Doprava vybouraných hmot, konstrukcí nebo suti nakládání nebo překládání vybouraných hmot nebo konstrukcí</t>
  </si>
  <si>
    <t>102</t>
  </si>
  <si>
    <t>998331011</t>
  </si>
  <si>
    <t>Přesun hmot pro nádrže</t>
  </si>
  <si>
    <t>1355019096</t>
  </si>
  <si>
    <t>Přesun hmot pro nádrže dopravní vzdálenost do 500 m</t>
  </si>
  <si>
    <t>M23</t>
  </si>
  <si>
    <t>Montáže potrubí</t>
  </si>
  <si>
    <t>103</t>
  </si>
  <si>
    <t>230011101R00</t>
  </si>
  <si>
    <t>Montáž trubky ocelové 110x 6,3</t>
  </si>
  <si>
    <t>494121780</t>
  </si>
  <si>
    <t>Montáž trubky ocelové 219 x 6,3</t>
  </si>
  <si>
    <t>104</t>
  </si>
  <si>
    <t>55283921</t>
  </si>
  <si>
    <t>trubka ocelová bezešvá hladká jakost 11 353 127x6,3mm</t>
  </si>
  <si>
    <t>2083069373</t>
  </si>
  <si>
    <t>105</t>
  </si>
  <si>
    <t>10002</t>
  </si>
  <si>
    <t>Geologické sledování stavby</t>
  </si>
  <si>
    <t>soubor</t>
  </si>
  <si>
    <t>-1306767759</t>
  </si>
  <si>
    <t xml:space="preserve">Geologické sledování stavby, zátěžové zkoušky </t>
  </si>
  <si>
    <t>762</t>
  </si>
  <si>
    <t>Konstrukce tesařské</t>
  </si>
  <si>
    <t>106</t>
  </si>
  <si>
    <t>R7620001</t>
  </si>
  <si>
    <t>Tesařské výrobky - výroba a montáž</t>
  </si>
  <si>
    <t>436156572</t>
  </si>
  <si>
    <t>Poznámka k položce:
duboé dluže s háky</t>
  </si>
  <si>
    <t>107</t>
  </si>
  <si>
    <t>998762102</t>
  </si>
  <si>
    <t>Přesun hmot tonážní pro kce tesařské v objektech v do 12 m</t>
  </si>
  <si>
    <t>-1277758073</t>
  </si>
  <si>
    <t>Přesun hmot pro konstrukce tesařské stanovený z hmotnosti přesunovaného materiálu vodorovná dopravní vzdálenost do 50 m v objektech výšky přes 6 do 12 m</t>
  </si>
  <si>
    <t>767</t>
  </si>
  <si>
    <t>Konstrukce zámečnické</t>
  </si>
  <si>
    <t>108</t>
  </si>
  <si>
    <t>767995113</t>
  </si>
  <si>
    <t>Montáž atypických zámečnických konstrukcí hmotnosti do 20 kg</t>
  </si>
  <si>
    <t>-2129590630</t>
  </si>
  <si>
    <t>Montáž ostatních atypických zámečnických konstrukcí hmotnosti přes 10 do 20 kg</t>
  </si>
  <si>
    <t>109</t>
  </si>
  <si>
    <t>R912563</t>
  </si>
  <si>
    <t>Atypické zámečnické konstrukce (výroba, dodávka), žárově zinkováno</t>
  </si>
  <si>
    <t>898678188</t>
  </si>
  <si>
    <t>110</t>
  </si>
  <si>
    <t>998767101</t>
  </si>
  <si>
    <t>Přesun hmot tonážní pro zámečnické konstrukce v objektech v do 6 m</t>
  </si>
  <si>
    <t>466971083</t>
  </si>
  <si>
    <t>Přesun hmot pro zámečnické konstrukce stanovený z hmotnosti přesunovaného materiálu vodorovná dopravní vzdálenost do 50 m v objektech výšky do 6 m</t>
  </si>
  <si>
    <t>2917-17-2-5 - SO-05 Přehrážky - tůň T1</t>
  </si>
  <si>
    <t>111251101</t>
  </si>
  <si>
    <t>Odstranění křovin a stromů průměru kmene do 100 mm i s kořeny sklonu terénu do 1:5 z celkové plochy do 100 m2 strojně</t>
  </si>
  <si>
    <t>1824878428</t>
  </si>
  <si>
    <t>Odstranění křovin a stromů s odstraněním kořenů strojně průměru kmene do 100 mm v rovině nebo ve svahu sklonu terénu do 1:5, při celkové ploše do 100 m2</t>
  </si>
  <si>
    <t>1743607428</t>
  </si>
  <si>
    <t>-226479438</t>
  </si>
  <si>
    <t>1845595884</t>
  </si>
  <si>
    <t>122251101</t>
  </si>
  <si>
    <t>Odkopávky a prokopávky nezapažené v hornině třídy těžitelnosti I, skupiny 3 objem do 20 m3 strojně</t>
  </si>
  <si>
    <t>-1986919288</t>
  </si>
  <si>
    <t>Odkopávky a prokopávky nezapažené strojně v hornině třídy těžitelnosti I skupiny 3 do 20 m3</t>
  </si>
  <si>
    <t>2,5*5,5*2</t>
  </si>
  <si>
    <t>-490590164</t>
  </si>
  <si>
    <t>27,5</t>
  </si>
  <si>
    <t>1564665770</t>
  </si>
  <si>
    <t>5*5*2</t>
  </si>
  <si>
    <t>321213235</t>
  </si>
  <si>
    <t>Zdivo nadzákladové z lomového kamene vodních staveb obkladní se zatřením spár</t>
  </si>
  <si>
    <t>158612091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</si>
  <si>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se zatřením spár, na cementovou maltu</t>
  </si>
  <si>
    <t>1,3*4,6*0,6*2</t>
  </si>
  <si>
    <t>-419518711</t>
  </si>
  <si>
    <t>4,6*0,8*4+0,6*0,8*4</t>
  </si>
  <si>
    <t>1018304716</t>
  </si>
  <si>
    <t>-1182277914</t>
  </si>
  <si>
    <t>0,2</t>
  </si>
  <si>
    <t>321311116</t>
  </si>
  <si>
    <t>Konstrukce vodních staveb z betonu prostého mrazuvzdorného tř. C 30/37</t>
  </si>
  <si>
    <t>1728426118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</si>
  <si>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</si>
  <si>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2*4,6*0,8*0,6</t>
  </si>
  <si>
    <t>182086687</t>
  </si>
  <si>
    <t>5*1*2</t>
  </si>
  <si>
    <t>1121542319</t>
  </si>
  <si>
    <t>2*1*6</t>
  </si>
  <si>
    <t>-1161274135</t>
  </si>
  <si>
    <t>2,5*1,8*0,35*2</t>
  </si>
  <si>
    <t>-226710005</t>
  </si>
  <si>
    <t>-499597792</t>
  </si>
  <si>
    <t>2917-17/3 - VRN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</si>
  <si>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</si>
  <si>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</si>
  <si>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</si>
  <si>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</si>
  <si>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 xml:space="preserve">    VRN3 - Zařízení staveniště</t>
  </si>
  <si>
    <t>Vedlejší rozpočtové náklady</t>
  </si>
  <si>
    <t>VRN1</t>
  </si>
  <si>
    <t>Průzkumné, geodetické a projektové práce</t>
  </si>
  <si>
    <t>011324000</t>
  </si>
  <si>
    <t>Archeologický průzkum</t>
  </si>
  <si>
    <t>stavba</t>
  </si>
  <si>
    <t>1024</t>
  </si>
  <si>
    <t>468273849</t>
  </si>
  <si>
    <t>Poznámka k položce:
Náklady na zabezpečení předběžného archeologického průzkumu</t>
  </si>
  <si>
    <t>012103000</t>
  </si>
  <si>
    <t>Geodetické práce před výstavbou</t>
  </si>
  <si>
    <t>-304588558</t>
  </si>
  <si>
    <t>Poznámka k položce:
- vytyčení parcel  a stavby. a inž. sítí</t>
  </si>
  <si>
    <t>012203000</t>
  </si>
  <si>
    <t>Geodetické práce při provádění stavby</t>
  </si>
  <si>
    <t>2103131514</t>
  </si>
  <si>
    <t>012303000</t>
  </si>
  <si>
    <t>Geodetické práce po výstavbě</t>
  </si>
  <si>
    <t>-1087766283</t>
  </si>
  <si>
    <t>Poznámka k položce:
- zaměření, geometrické plány</t>
  </si>
  <si>
    <t>013244000</t>
  </si>
  <si>
    <t>Dokumentace pro provádění stavby</t>
  </si>
  <si>
    <t>2105171509</t>
  </si>
  <si>
    <t>Poznámka k položce:
- výkres výztuže sdruženého objektu</t>
  </si>
  <si>
    <t>013254000</t>
  </si>
  <si>
    <t>Dokumentace skutečného provedení stavby</t>
  </si>
  <si>
    <t>117707761</t>
  </si>
  <si>
    <t>VRN4</t>
  </si>
  <si>
    <t>Inženýrská činnost</t>
  </si>
  <si>
    <t>041903000</t>
  </si>
  <si>
    <t>Dozor jiné osoby</t>
  </si>
  <si>
    <t>-785360310</t>
  </si>
  <si>
    <t>Poznámka k položce:
Dohled geologa, zajištění programu a výkonu TBD nad vodním dílem během stavby</t>
  </si>
  <si>
    <t>043134000</t>
  </si>
  <si>
    <t>Zkoušky zatěžovací</t>
  </si>
  <si>
    <t>-1605791568</t>
  </si>
  <si>
    <t>Poznámka k položce:
- zkoušky únosnosti pláně cest a konstrukčních vrstev 
dle ČSN 73 61 92
´a 250 m, celkem 24 ks</t>
  </si>
  <si>
    <t>049103000</t>
  </si>
  <si>
    <t>Náklady vzniklé v souvislosti s realizací stavby</t>
  </si>
  <si>
    <t>2063474156</t>
  </si>
  <si>
    <t>Poznámka k položce:
Zajištění případného ZUK vč. zajištění rozhodnutí, poplatku, dodání
a instalace dopravního značení</t>
  </si>
  <si>
    <t>049203000</t>
  </si>
  <si>
    <t>Náklady stanovené zvláštními předpisy</t>
  </si>
  <si>
    <t>-1087935619</t>
  </si>
  <si>
    <t>Poznámka k položce:
Havarijní a povodňový plán stavby vč. zajištění
jeho schválení</t>
  </si>
  <si>
    <t>VRN9</t>
  </si>
  <si>
    <t>Ostatní náklady</t>
  </si>
  <si>
    <t>091504000</t>
  </si>
  <si>
    <t>Náklady související s publikační činností</t>
  </si>
  <si>
    <t>1587710254</t>
  </si>
  <si>
    <t>Poznámka k položce:
presentační tabule 3 ks, z toho 2 instalace na sloupek nebo velký kámen
1 kus na objekt sdruženého objektu poldru,
kompletní dodávka a instalace</t>
  </si>
  <si>
    <t>VRN3</t>
  </si>
  <si>
    <t>Zařízení staveniště</t>
  </si>
  <si>
    <t>030001000</t>
  </si>
  <si>
    <t>411116293</t>
  </si>
  <si>
    <t>2917 - 17/4 Následná pěstební péče v 1.roce</t>
  </si>
  <si>
    <t>111151231</t>
  </si>
  <si>
    <t>Pokosení trávníku lučního plochy do 10000 m2 s odvozem do 20 km v rovině a svahu do 1:5</t>
  </si>
  <si>
    <t>-542849302</t>
  </si>
  <si>
    <t>Pokosení trávníku při souvislé ploše přes 1000 do 10000 m2 lučního v rovině nebo svahu do 1:5</t>
  </si>
  <si>
    <t>"2x za rok" 2*(13530,9+3816+1380+1700)</t>
  </si>
  <si>
    <t>171201211_D</t>
  </si>
  <si>
    <t>Poplatek za uložení shrabku v kompostárně</t>
  </si>
  <si>
    <t>971363924</t>
  </si>
  <si>
    <t>"2x za rok" 2*(13530,9+3816+1380+1700)*0,001</t>
  </si>
  <si>
    <t>-1488792726</t>
  </si>
  <si>
    <t>(25+500+143+50+730)*0,2 "(20%)"</t>
  </si>
  <si>
    <t>184102122</t>
  </si>
  <si>
    <t>Výsadba dřeviny s balem D do 0,3 m do jamky se zalitím ve svahu do 1:2</t>
  </si>
  <si>
    <t>-1056875048</t>
  </si>
  <si>
    <t>Výsadba dřeviny s balem do předem vyhloubené jamky se zalitím na svahu přes 1:5 do 1:2, při průměru balu přes 200 do 300 mm</t>
  </si>
  <si>
    <t>36026846</t>
  </si>
  <si>
    <t>184852321</t>
  </si>
  <si>
    <t>Řez stromu výchovný špičáků a keřových stromů výšky do 4 m</t>
  </si>
  <si>
    <t>-288204601</t>
  </si>
  <si>
    <t>Řez stromů prováděný lezeckou technikou výchovný (S-RV) špičáky a keřové stromy, výšky do 4 m</t>
  </si>
  <si>
    <t>(25+500+143+50+730)</t>
  </si>
  <si>
    <t>184911111</t>
  </si>
  <si>
    <t>Znovuuvázání dřeviny ke kůlům</t>
  </si>
  <si>
    <t>1011517392</t>
  </si>
  <si>
    <t>Znovuuvázání dřeviny jedním úvazkem ke stávajícímu kůlu</t>
  </si>
  <si>
    <t>-835004795</t>
  </si>
  <si>
    <t>1279361466</t>
  </si>
  <si>
    <t>(25+500+143+50+730)*0,2*0,1 "(20%)"</t>
  </si>
  <si>
    <t>2017144680</t>
  </si>
  <si>
    <t>(25+500+143+50+730)*5*0,02</t>
  </si>
  <si>
    <t>394007922</t>
  </si>
  <si>
    <t>02650310D</t>
  </si>
  <si>
    <t>Listnatý strom  150-180 cm prostokořený</t>
  </si>
  <si>
    <t>1117399754</t>
  </si>
  <si>
    <t>998231311</t>
  </si>
  <si>
    <t>Přesun hmot pro sadovnické a krajinářské úpravy vodorovně do 5000 m</t>
  </si>
  <si>
    <t>-184688376</t>
  </si>
  <si>
    <t>Přesun hmot pro sadovnické a krajinářské úpravy - strojně dopravní vzdálenost do 5000 m</t>
  </si>
  <si>
    <t>R100002</t>
  </si>
  <si>
    <t>Aplikace Tabletového hnojiva (Silvamix), včetně dodávky</t>
  </si>
  <si>
    <t>663856057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</si>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</sst>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2917-17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Soubor staveb společných zařízení v k. ú. Třebom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Brno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19. 11. 2020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ČR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AGROPROJEKT PSO, s.r.o.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25.6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AGROPROJEKT PSO,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ROUND(AG55+AG59+AG62+AG63,2)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ROUND(AS55+AS59+AS62+AS63,2)</f>
        <v>0</v>
      </c>
      <c r="AT54" s="106">
        <f>ROUND(SUM(AV54:AW54),2)</f>
        <v>0</v>
      </c>
      <c r="AU54" s="107">
        <f>ROUND(AU55+AU59+AU62+AU63,5)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ROUND(AZ55+AZ59+AZ62+AZ63,2)</f>
        <v>0</v>
      </c>
      <c r="BA54" s="106">
        <f>ROUND(BA55+BA59+BA62+BA63,2)</f>
        <v>0</v>
      </c>
      <c r="BB54" s="106">
        <f>ROUND(BB55+BB59+BB62+BB63,2)</f>
        <v>0</v>
      </c>
      <c r="BC54" s="106">
        <f>ROUND(BC55+BC59+BC62+BC63,2)</f>
        <v>0</v>
      </c>
      <c r="BD54" s="108">
        <f>ROUND(BD55+BD59+BD62+BD63,2)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24.75" customHeight="1">
      <c r="A55" s="7"/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ROUND(SUM(AG56:AG58),2)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77</v>
      </c>
      <c r="AR55" s="118"/>
      <c r="AS55" s="119">
        <f>ROUND(SUM(AS56:AS58),2)</f>
        <v>0</v>
      </c>
      <c r="AT55" s="120">
        <f>ROUND(SUM(AV55:AW55),2)</f>
        <v>0</v>
      </c>
      <c r="AU55" s="121">
        <f>ROUND(SUM(AU56:AU58),5)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ROUND(SUM(AZ56:AZ58),2)</f>
        <v>0</v>
      </c>
      <c r="BA55" s="120">
        <f>ROUND(SUM(BA56:BA58),2)</f>
        <v>0</v>
      </c>
      <c r="BB55" s="120">
        <f>ROUND(SUM(BB56:BB58),2)</f>
        <v>0</v>
      </c>
      <c r="BC55" s="120">
        <f>ROUND(SUM(BC56:BC58),2)</f>
        <v>0</v>
      </c>
      <c r="BD55" s="122">
        <f>ROUND(SUM(BD56:BD58),2)</f>
        <v>0</v>
      </c>
      <c r="BE55" s="7"/>
      <c r="BS55" s="123" t="s">
        <v>70</v>
      </c>
      <c r="BT55" s="123" t="s">
        <v>78</v>
      </c>
      <c r="BU55" s="123" t="s">
        <v>72</v>
      </c>
      <c r="BV55" s="123" t="s">
        <v>73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0" s="4" customFormat="1" ht="23.25" customHeight="1">
      <c r="A56" s="124" t="s">
        <v>81</v>
      </c>
      <c r="B56" s="63"/>
      <c r="C56" s="125"/>
      <c r="D56" s="125"/>
      <c r="E56" s="126" t="s">
        <v>82</v>
      </c>
      <c r="F56" s="126"/>
      <c r="G56" s="126"/>
      <c r="H56" s="126"/>
      <c r="I56" s="126"/>
      <c r="J56" s="125"/>
      <c r="K56" s="126" t="s">
        <v>83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'2917-17-1-1 - SO-01 Polní...'!J32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84</v>
      </c>
      <c r="AR56" s="65"/>
      <c r="AS56" s="129">
        <v>0</v>
      </c>
      <c r="AT56" s="130">
        <f>ROUND(SUM(AV56:AW56),2)</f>
        <v>0</v>
      </c>
      <c r="AU56" s="131">
        <f>'2917-17-1-1 - SO-01 Polní...'!P94</f>
        <v>0</v>
      </c>
      <c r="AV56" s="130">
        <f>'2917-17-1-1 - SO-01 Polní...'!J35</f>
        <v>0</v>
      </c>
      <c r="AW56" s="130">
        <f>'2917-17-1-1 - SO-01 Polní...'!J36</f>
        <v>0</v>
      </c>
      <c r="AX56" s="130">
        <f>'2917-17-1-1 - SO-01 Polní...'!J37</f>
        <v>0</v>
      </c>
      <c r="AY56" s="130">
        <f>'2917-17-1-1 - SO-01 Polní...'!J38</f>
        <v>0</v>
      </c>
      <c r="AZ56" s="130">
        <f>'2917-17-1-1 - SO-01 Polní...'!F35</f>
        <v>0</v>
      </c>
      <c r="BA56" s="130">
        <f>'2917-17-1-1 - SO-01 Polní...'!F36</f>
        <v>0</v>
      </c>
      <c r="BB56" s="130">
        <f>'2917-17-1-1 - SO-01 Polní...'!F37</f>
        <v>0</v>
      </c>
      <c r="BC56" s="130">
        <f>'2917-17-1-1 - SO-01 Polní...'!F38</f>
        <v>0</v>
      </c>
      <c r="BD56" s="132">
        <f>'2917-17-1-1 - SO-01 Polní...'!F39</f>
        <v>0</v>
      </c>
      <c r="BE56" s="4"/>
      <c r="BT56" s="133" t="s">
        <v>80</v>
      </c>
      <c r="BV56" s="133" t="s">
        <v>73</v>
      </c>
      <c r="BW56" s="133" t="s">
        <v>85</v>
      </c>
      <c r="BX56" s="133" t="s">
        <v>79</v>
      </c>
      <c r="CL56" s="133" t="s">
        <v>19</v>
      </c>
    </row>
    <row r="57" spans="1:90" s="4" customFormat="1" ht="23.25" customHeight="1">
      <c r="A57" s="124" t="s">
        <v>81</v>
      </c>
      <c r="B57" s="63"/>
      <c r="C57" s="125"/>
      <c r="D57" s="125"/>
      <c r="E57" s="126" t="s">
        <v>86</v>
      </c>
      <c r="F57" s="126"/>
      <c r="G57" s="126"/>
      <c r="H57" s="126"/>
      <c r="I57" s="126"/>
      <c r="J57" s="125"/>
      <c r="K57" s="126" t="s">
        <v>87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'2917-17-1-2 - SO-02 Polní...'!J32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84</v>
      </c>
      <c r="AR57" s="65"/>
      <c r="AS57" s="129">
        <v>0</v>
      </c>
      <c r="AT57" s="130">
        <f>ROUND(SUM(AV57:AW57),2)</f>
        <v>0</v>
      </c>
      <c r="AU57" s="131">
        <f>'2917-17-1-2 - SO-02 Polní...'!P93</f>
        <v>0</v>
      </c>
      <c r="AV57" s="130">
        <f>'2917-17-1-2 - SO-02 Polní...'!J35</f>
        <v>0</v>
      </c>
      <c r="AW57" s="130">
        <f>'2917-17-1-2 - SO-02 Polní...'!J36</f>
        <v>0</v>
      </c>
      <c r="AX57" s="130">
        <f>'2917-17-1-2 - SO-02 Polní...'!J37</f>
        <v>0</v>
      </c>
      <c r="AY57" s="130">
        <f>'2917-17-1-2 - SO-02 Polní...'!J38</f>
        <v>0</v>
      </c>
      <c r="AZ57" s="130">
        <f>'2917-17-1-2 - SO-02 Polní...'!F35</f>
        <v>0</v>
      </c>
      <c r="BA57" s="130">
        <f>'2917-17-1-2 - SO-02 Polní...'!F36</f>
        <v>0</v>
      </c>
      <c r="BB57" s="130">
        <f>'2917-17-1-2 - SO-02 Polní...'!F37</f>
        <v>0</v>
      </c>
      <c r="BC57" s="130">
        <f>'2917-17-1-2 - SO-02 Polní...'!F38</f>
        <v>0</v>
      </c>
      <c r="BD57" s="132">
        <f>'2917-17-1-2 - SO-02 Polní...'!F39</f>
        <v>0</v>
      </c>
      <c r="BE57" s="4"/>
      <c r="BT57" s="133" t="s">
        <v>80</v>
      </c>
      <c r="BV57" s="133" t="s">
        <v>73</v>
      </c>
      <c r="BW57" s="133" t="s">
        <v>88</v>
      </c>
      <c r="BX57" s="133" t="s">
        <v>79</v>
      </c>
      <c r="CL57" s="133" t="s">
        <v>19</v>
      </c>
    </row>
    <row r="58" spans="1:90" s="4" customFormat="1" ht="23.25" customHeight="1">
      <c r="A58" s="124" t="s">
        <v>81</v>
      </c>
      <c r="B58" s="63"/>
      <c r="C58" s="125"/>
      <c r="D58" s="125"/>
      <c r="E58" s="126" t="s">
        <v>89</v>
      </c>
      <c r="F58" s="126"/>
      <c r="G58" s="126"/>
      <c r="H58" s="126"/>
      <c r="I58" s="126"/>
      <c r="J58" s="125"/>
      <c r="K58" s="126" t="s">
        <v>90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'2917-17-1-3 - SO-03 Polní...'!J32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84</v>
      </c>
      <c r="AR58" s="65"/>
      <c r="AS58" s="129">
        <v>0</v>
      </c>
      <c r="AT58" s="130">
        <f>ROUND(SUM(AV58:AW58),2)</f>
        <v>0</v>
      </c>
      <c r="AU58" s="131">
        <f>'2917-17-1-3 - SO-03 Polní...'!P92</f>
        <v>0</v>
      </c>
      <c r="AV58" s="130">
        <f>'2917-17-1-3 - SO-03 Polní...'!J35</f>
        <v>0</v>
      </c>
      <c r="AW58" s="130">
        <f>'2917-17-1-3 - SO-03 Polní...'!J36</f>
        <v>0</v>
      </c>
      <c r="AX58" s="130">
        <f>'2917-17-1-3 - SO-03 Polní...'!J37</f>
        <v>0</v>
      </c>
      <c r="AY58" s="130">
        <f>'2917-17-1-3 - SO-03 Polní...'!J38</f>
        <v>0</v>
      </c>
      <c r="AZ58" s="130">
        <f>'2917-17-1-3 - SO-03 Polní...'!F35</f>
        <v>0</v>
      </c>
      <c r="BA58" s="130">
        <f>'2917-17-1-3 - SO-03 Polní...'!F36</f>
        <v>0</v>
      </c>
      <c r="BB58" s="130">
        <f>'2917-17-1-3 - SO-03 Polní...'!F37</f>
        <v>0</v>
      </c>
      <c r="BC58" s="130">
        <f>'2917-17-1-3 - SO-03 Polní...'!F38</f>
        <v>0</v>
      </c>
      <c r="BD58" s="132">
        <f>'2917-17-1-3 - SO-03 Polní...'!F39</f>
        <v>0</v>
      </c>
      <c r="BE58" s="4"/>
      <c r="BT58" s="133" t="s">
        <v>80</v>
      </c>
      <c r="BV58" s="133" t="s">
        <v>73</v>
      </c>
      <c r="BW58" s="133" t="s">
        <v>91</v>
      </c>
      <c r="BX58" s="133" t="s">
        <v>79</v>
      </c>
      <c r="CL58" s="133" t="s">
        <v>19</v>
      </c>
    </row>
    <row r="59" spans="1:91" s="7" customFormat="1" ht="24.75" customHeight="1">
      <c r="A59" s="7"/>
      <c r="B59" s="111"/>
      <c r="C59" s="112"/>
      <c r="D59" s="113" t="s">
        <v>92</v>
      </c>
      <c r="E59" s="113"/>
      <c r="F59" s="113"/>
      <c r="G59" s="113"/>
      <c r="H59" s="113"/>
      <c r="I59" s="114"/>
      <c r="J59" s="113" t="s">
        <v>93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ROUND(SUM(AG60:AG61),2)</f>
        <v>0</v>
      </c>
      <c r="AH59" s="114"/>
      <c r="AI59" s="114"/>
      <c r="AJ59" s="114"/>
      <c r="AK59" s="114"/>
      <c r="AL59" s="114"/>
      <c r="AM59" s="114"/>
      <c r="AN59" s="116">
        <f>SUM(AG59,AT59)</f>
        <v>0</v>
      </c>
      <c r="AO59" s="114"/>
      <c r="AP59" s="114"/>
      <c r="AQ59" s="117" t="s">
        <v>77</v>
      </c>
      <c r="AR59" s="118"/>
      <c r="AS59" s="119">
        <f>ROUND(SUM(AS60:AS61),2)</f>
        <v>0</v>
      </c>
      <c r="AT59" s="120">
        <f>ROUND(SUM(AV59:AW59),2)</f>
        <v>0</v>
      </c>
      <c r="AU59" s="121">
        <f>ROUND(SUM(AU60:AU61),5)</f>
        <v>0</v>
      </c>
      <c r="AV59" s="120">
        <f>ROUND(AZ59*L29,2)</f>
        <v>0</v>
      </c>
      <c r="AW59" s="120">
        <f>ROUND(BA59*L30,2)</f>
        <v>0</v>
      </c>
      <c r="AX59" s="120">
        <f>ROUND(BB59*L29,2)</f>
        <v>0</v>
      </c>
      <c r="AY59" s="120">
        <f>ROUND(BC59*L30,2)</f>
        <v>0</v>
      </c>
      <c r="AZ59" s="120">
        <f>ROUND(SUM(AZ60:AZ61),2)</f>
        <v>0</v>
      </c>
      <c r="BA59" s="120">
        <f>ROUND(SUM(BA60:BA61),2)</f>
        <v>0</v>
      </c>
      <c r="BB59" s="120">
        <f>ROUND(SUM(BB60:BB61),2)</f>
        <v>0</v>
      </c>
      <c r="BC59" s="120">
        <f>ROUND(SUM(BC60:BC61),2)</f>
        <v>0</v>
      </c>
      <c r="BD59" s="122">
        <f>ROUND(SUM(BD60:BD61),2)</f>
        <v>0</v>
      </c>
      <c r="BE59" s="7"/>
      <c r="BS59" s="123" t="s">
        <v>70</v>
      </c>
      <c r="BT59" s="123" t="s">
        <v>78</v>
      </c>
      <c r="BU59" s="123" t="s">
        <v>72</v>
      </c>
      <c r="BV59" s="123" t="s">
        <v>73</v>
      </c>
      <c r="BW59" s="123" t="s">
        <v>94</v>
      </c>
      <c r="BX59" s="123" t="s">
        <v>5</v>
      </c>
      <c r="CL59" s="123" t="s">
        <v>19</v>
      </c>
      <c r="CM59" s="123" t="s">
        <v>80</v>
      </c>
    </row>
    <row r="60" spans="1:90" s="4" customFormat="1" ht="23.25" customHeight="1">
      <c r="A60" s="124" t="s">
        <v>81</v>
      </c>
      <c r="B60" s="63"/>
      <c r="C60" s="125"/>
      <c r="D60" s="125"/>
      <c r="E60" s="126" t="s">
        <v>95</v>
      </c>
      <c r="F60" s="126"/>
      <c r="G60" s="126"/>
      <c r="H60" s="126"/>
      <c r="I60" s="126"/>
      <c r="J60" s="125"/>
      <c r="K60" s="126" t="s">
        <v>96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'2917-17-2-4 - SO-04 Poldr...'!J32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84</v>
      </c>
      <c r="AR60" s="65"/>
      <c r="AS60" s="129">
        <v>0</v>
      </c>
      <c r="AT60" s="130">
        <f>ROUND(SUM(AV60:AW60),2)</f>
        <v>0</v>
      </c>
      <c r="AU60" s="131">
        <f>'2917-17-2-4 - SO-04 Poldr...'!P98</f>
        <v>0</v>
      </c>
      <c r="AV60" s="130">
        <f>'2917-17-2-4 - SO-04 Poldr...'!J35</f>
        <v>0</v>
      </c>
      <c r="AW60" s="130">
        <f>'2917-17-2-4 - SO-04 Poldr...'!J36</f>
        <v>0</v>
      </c>
      <c r="AX60" s="130">
        <f>'2917-17-2-4 - SO-04 Poldr...'!J37</f>
        <v>0</v>
      </c>
      <c r="AY60" s="130">
        <f>'2917-17-2-4 - SO-04 Poldr...'!J38</f>
        <v>0</v>
      </c>
      <c r="AZ60" s="130">
        <f>'2917-17-2-4 - SO-04 Poldr...'!F35</f>
        <v>0</v>
      </c>
      <c r="BA60" s="130">
        <f>'2917-17-2-4 - SO-04 Poldr...'!F36</f>
        <v>0</v>
      </c>
      <c r="BB60" s="130">
        <f>'2917-17-2-4 - SO-04 Poldr...'!F37</f>
        <v>0</v>
      </c>
      <c r="BC60" s="130">
        <f>'2917-17-2-4 - SO-04 Poldr...'!F38</f>
        <v>0</v>
      </c>
      <c r="BD60" s="132">
        <f>'2917-17-2-4 - SO-04 Poldr...'!F39</f>
        <v>0</v>
      </c>
      <c r="BE60" s="4"/>
      <c r="BT60" s="133" t="s">
        <v>80</v>
      </c>
      <c r="BV60" s="133" t="s">
        <v>73</v>
      </c>
      <c r="BW60" s="133" t="s">
        <v>97</v>
      </c>
      <c r="BX60" s="133" t="s">
        <v>94</v>
      </c>
      <c r="CL60" s="133" t="s">
        <v>19</v>
      </c>
    </row>
    <row r="61" spans="1:90" s="4" customFormat="1" ht="23.25" customHeight="1">
      <c r="A61" s="124" t="s">
        <v>81</v>
      </c>
      <c r="B61" s="63"/>
      <c r="C61" s="125"/>
      <c r="D61" s="125"/>
      <c r="E61" s="126" t="s">
        <v>98</v>
      </c>
      <c r="F61" s="126"/>
      <c r="G61" s="126"/>
      <c r="H61" s="126"/>
      <c r="I61" s="126"/>
      <c r="J61" s="125"/>
      <c r="K61" s="126" t="s">
        <v>99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'2917-17-2-5 - SO-05 Přehr...'!J32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84</v>
      </c>
      <c r="AR61" s="65"/>
      <c r="AS61" s="129">
        <v>0</v>
      </c>
      <c r="AT61" s="130">
        <f>ROUND(SUM(AV61:AW61),2)</f>
        <v>0</v>
      </c>
      <c r="AU61" s="131">
        <f>'2917-17-2-5 - SO-05 Přehr...'!P89</f>
        <v>0</v>
      </c>
      <c r="AV61" s="130">
        <f>'2917-17-2-5 - SO-05 Přehr...'!J35</f>
        <v>0</v>
      </c>
      <c r="AW61" s="130">
        <f>'2917-17-2-5 - SO-05 Přehr...'!J36</f>
        <v>0</v>
      </c>
      <c r="AX61" s="130">
        <f>'2917-17-2-5 - SO-05 Přehr...'!J37</f>
        <v>0</v>
      </c>
      <c r="AY61" s="130">
        <f>'2917-17-2-5 - SO-05 Přehr...'!J38</f>
        <v>0</v>
      </c>
      <c r="AZ61" s="130">
        <f>'2917-17-2-5 - SO-05 Přehr...'!F35</f>
        <v>0</v>
      </c>
      <c r="BA61" s="130">
        <f>'2917-17-2-5 - SO-05 Přehr...'!F36</f>
        <v>0</v>
      </c>
      <c r="BB61" s="130">
        <f>'2917-17-2-5 - SO-05 Přehr...'!F37</f>
        <v>0</v>
      </c>
      <c r="BC61" s="130">
        <f>'2917-17-2-5 - SO-05 Přehr...'!F38</f>
        <v>0</v>
      </c>
      <c r="BD61" s="132">
        <f>'2917-17-2-5 - SO-05 Přehr...'!F39</f>
        <v>0</v>
      </c>
      <c r="BE61" s="4"/>
      <c r="BT61" s="133" t="s">
        <v>80</v>
      </c>
      <c r="BV61" s="133" t="s">
        <v>73</v>
      </c>
      <c r="BW61" s="133" t="s">
        <v>100</v>
      </c>
      <c r="BX61" s="133" t="s">
        <v>94</v>
      </c>
      <c r="CL61" s="133" t="s">
        <v>19</v>
      </c>
    </row>
    <row r="62" spans="1:91" s="7" customFormat="1" ht="24.75" customHeight="1">
      <c r="A62" s="124" t="s">
        <v>81</v>
      </c>
      <c r="B62" s="111"/>
      <c r="C62" s="112"/>
      <c r="D62" s="113" t="s">
        <v>101</v>
      </c>
      <c r="E62" s="113"/>
      <c r="F62" s="113"/>
      <c r="G62" s="113"/>
      <c r="H62" s="113"/>
      <c r="I62" s="114"/>
      <c r="J62" s="113" t="s">
        <v>102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6">
        <f>'2917-17-3 - VRN'!J30</f>
        <v>0</v>
      </c>
      <c r="AH62" s="114"/>
      <c r="AI62" s="114"/>
      <c r="AJ62" s="114"/>
      <c r="AK62" s="114"/>
      <c r="AL62" s="114"/>
      <c r="AM62" s="114"/>
      <c r="AN62" s="116">
        <f>SUM(AG62,AT62)</f>
        <v>0</v>
      </c>
      <c r="AO62" s="114"/>
      <c r="AP62" s="114"/>
      <c r="AQ62" s="117" t="s">
        <v>77</v>
      </c>
      <c r="AR62" s="118"/>
      <c r="AS62" s="119">
        <v>0</v>
      </c>
      <c r="AT62" s="120">
        <f>ROUND(SUM(AV62:AW62),2)</f>
        <v>0</v>
      </c>
      <c r="AU62" s="121">
        <f>'2917-17-3 - VRN'!P84</f>
        <v>0</v>
      </c>
      <c r="AV62" s="120">
        <f>'2917-17-3 - VRN'!J33</f>
        <v>0</v>
      </c>
      <c r="AW62" s="120">
        <f>'2917-17-3 - VRN'!J34</f>
        <v>0</v>
      </c>
      <c r="AX62" s="120">
        <f>'2917-17-3 - VRN'!J35</f>
        <v>0</v>
      </c>
      <c r="AY62" s="120">
        <f>'2917-17-3 - VRN'!J36</f>
        <v>0</v>
      </c>
      <c r="AZ62" s="120">
        <f>'2917-17-3 - VRN'!F33</f>
        <v>0</v>
      </c>
      <c r="BA62" s="120">
        <f>'2917-17-3 - VRN'!F34</f>
        <v>0</v>
      </c>
      <c r="BB62" s="120">
        <f>'2917-17-3 - VRN'!F35</f>
        <v>0</v>
      </c>
      <c r="BC62" s="120">
        <f>'2917-17-3 - VRN'!F36</f>
        <v>0</v>
      </c>
      <c r="BD62" s="122">
        <f>'2917-17-3 - VRN'!F37</f>
        <v>0</v>
      </c>
      <c r="BE62" s="7"/>
      <c r="BT62" s="123" t="s">
        <v>78</v>
      </c>
      <c r="BV62" s="123" t="s">
        <v>73</v>
      </c>
      <c r="BW62" s="123" t="s">
        <v>103</v>
      </c>
      <c r="BX62" s="123" t="s">
        <v>5</v>
      </c>
      <c r="CL62" s="123" t="s">
        <v>19</v>
      </c>
      <c r="CM62" s="123" t="s">
        <v>80</v>
      </c>
    </row>
    <row r="63" spans="1:91" s="7" customFormat="1" ht="16.5" customHeight="1">
      <c r="A63" s="124" t="s">
        <v>81</v>
      </c>
      <c r="B63" s="111"/>
      <c r="C63" s="112"/>
      <c r="D63" s="113" t="s">
        <v>104</v>
      </c>
      <c r="E63" s="113"/>
      <c r="F63" s="113"/>
      <c r="G63" s="113"/>
      <c r="H63" s="113"/>
      <c r="I63" s="114"/>
      <c r="J63" s="113" t="s">
        <v>105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6">
        <f>'2917 - 17-4 Následná pěst...'!J30</f>
        <v>0</v>
      </c>
      <c r="AH63" s="114"/>
      <c r="AI63" s="114"/>
      <c r="AJ63" s="114"/>
      <c r="AK63" s="114"/>
      <c r="AL63" s="114"/>
      <c r="AM63" s="114"/>
      <c r="AN63" s="116">
        <f>SUM(AG63,AT63)</f>
        <v>0</v>
      </c>
      <c r="AO63" s="114"/>
      <c r="AP63" s="114"/>
      <c r="AQ63" s="117" t="s">
        <v>77</v>
      </c>
      <c r="AR63" s="118"/>
      <c r="AS63" s="134">
        <v>0</v>
      </c>
      <c r="AT63" s="135">
        <f>ROUND(SUM(AV63:AW63),2)</f>
        <v>0</v>
      </c>
      <c r="AU63" s="136">
        <f>'2917 - 17-4 Následná pěst...'!P80</f>
        <v>0</v>
      </c>
      <c r="AV63" s="135">
        <f>'2917 - 17-4 Následná pěst...'!J33</f>
        <v>0</v>
      </c>
      <c r="AW63" s="135">
        <f>'2917 - 17-4 Následná pěst...'!J34</f>
        <v>0</v>
      </c>
      <c r="AX63" s="135">
        <f>'2917 - 17-4 Následná pěst...'!J35</f>
        <v>0</v>
      </c>
      <c r="AY63" s="135">
        <f>'2917 - 17-4 Následná pěst...'!J36</f>
        <v>0</v>
      </c>
      <c r="AZ63" s="135">
        <f>'2917 - 17-4 Následná pěst...'!F33</f>
        <v>0</v>
      </c>
      <c r="BA63" s="135">
        <f>'2917 - 17-4 Následná pěst...'!F34</f>
        <v>0</v>
      </c>
      <c r="BB63" s="135">
        <f>'2917 - 17-4 Následná pěst...'!F35</f>
        <v>0</v>
      </c>
      <c r="BC63" s="135">
        <f>'2917 - 17-4 Následná pěst...'!F36</f>
        <v>0</v>
      </c>
      <c r="BD63" s="137">
        <f>'2917 - 17-4 Následná pěst...'!F37</f>
        <v>0</v>
      </c>
      <c r="BE63" s="7"/>
      <c r="BT63" s="123" t="s">
        <v>78</v>
      </c>
      <c r="BV63" s="123" t="s">
        <v>73</v>
      </c>
      <c r="BW63" s="123" t="s">
        <v>106</v>
      </c>
      <c r="BX63" s="123" t="s">
        <v>5</v>
      </c>
      <c r="CL63" s="123" t="s">
        <v>19</v>
      </c>
      <c r="CM63" s="123" t="s">
        <v>80</v>
      </c>
    </row>
    <row r="64" spans="1:57" s="2" customFormat="1" ht="30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</sheetData>
  <sheetProtection password="CC35" sheet="1" objects="1" scenarios="1" formatColumns="0" formatRows="0"/>
  <mergeCells count="7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2917-17-1-1 - SO-01 Polní...'!C2" display="/"/>
    <hyperlink ref="A57" location="'2917-17-1-2 - SO-02 Polní...'!C2" display="/"/>
    <hyperlink ref="A58" location="'2917-17-1-3 - SO-03 Polní...'!C2" display="/"/>
    <hyperlink ref="A60" location="'2917-17-2-4 - SO-04 Poldr...'!C2" display="/"/>
    <hyperlink ref="A61" location="'2917-17-2-5 - SO-05 Přehr...'!C2" display="/"/>
    <hyperlink ref="A62" location="'2917-17-3 - VRN'!C2" display="/"/>
    <hyperlink ref="A63" location="'2917 - 17-4 Následná pě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109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111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19. 11. 2020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112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113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ROUND((SUM(BE94:BE338)),2)</f>
        <v>0</v>
      </c>
      <c r="G35" s="38"/>
      <c r="H35" s="38"/>
      <c r="I35" s="157">
        <v>0.21</v>
      </c>
      <c r="J35" s="156">
        <f>ROUND(((SUM(BE94:BE338))*I35),2)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ROUND((SUM(BF94:BF338)),2)</f>
        <v>0</v>
      </c>
      <c r="G36" s="38"/>
      <c r="H36" s="38"/>
      <c r="I36" s="157">
        <v>0.15</v>
      </c>
      <c r="J36" s="156">
        <f>ROUND(((SUM(BF94:BF338))*I36),2)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ROUND((SUM(BG94:BG338)),2)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ROUND((SUM(BH94:BH338)),2)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ROUND((SUM(BI94:BI338)),2)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Soubor staveb společných zařízení v k. ú. Třebom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2917-17-1-1 - SO-01 Polní cesta CH2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Brno</v>
      </c>
      <c r="G56" s="40"/>
      <c r="H56" s="40"/>
      <c r="I56" s="32" t="s">
        <v>23</v>
      </c>
      <c r="J56" s="72" t="str">
        <f>IF(J14="","",J14)</f>
        <v>19. 11. 2020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SPÚ ČR</v>
      </c>
      <c r="G58" s="40"/>
      <c r="H58" s="40"/>
      <c r="I58" s="32" t="s">
        <v>31</v>
      </c>
      <c r="J58" s="36" t="str">
        <f>E23</f>
        <v>Ing. Jiří Hermany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6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Agroprojekt PSO, s.r.o.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115</v>
      </c>
      <c r="D61" s="171"/>
      <c r="E61" s="171"/>
      <c r="F61" s="171"/>
      <c r="G61" s="171"/>
      <c r="H61" s="171"/>
      <c r="I61" s="171"/>
      <c r="J61" s="172" t="s">
        <v>116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117</v>
      </c>
    </row>
    <row r="64" spans="1:31" s="9" customFormat="1" ht="24.95" customHeight="1">
      <c r="A64" s="9"/>
      <c r="B64" s="174"/>
      <c r="C64" s="175"/>
      <c r="D64" s="176" t="s">
        <v>118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120</v>
      </c>
      <c r="E66" s="182"/>
      <c r="F66" s="182"/>
      <c r="G66" s="182"/>
      <c r="H66" s="182"/>
      <c r="I66" s="182"/>
      <c r="J66" s="183">
        <f>J260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121</v>
      </c>
      <c r="E67" s="182"/>
      <c r="F67" s="182"/>
      <c r="G67" s="182"/>
      <c r="H67" s="182"/>
      <c r="I67" s="182"/>
      <c r="J67" s="183">
        <f>J271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122</v>
      </c>
      <c r="E68" s="182"/>
      <c r="F68" s="182"/>
      <c r="G68" s="182"/>
      <c r="H68" s="182"/>
      <c r="I68" s="182"/>
      <c r="J68" s="183">
        <f>J276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123</v>
      </c>
      <c r="E69" s="182"/>
      <c r="F69" s="182"/>
      <c r="G69" s="182"/>
      <c r="H69" s="182"/>
      <c r="I69" s="182"/>
      <c r="J69" s="183">
        <f>J279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124</v>
      </c>
      <c r="E70" s="182"/>
      <c r="F70" s="182"/>
      <c r="G70" s="182"/>
      <c r="H70" s="182"/>
      <c r="I70" s="182"/>
      <c r="J70" s="183">
        <f>J310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125</v>
      </c>
      <c r="E71" s="182"/>
      <c r="F71" s="182"/>
      <c r="G71" s="182"/>
      <c r="H71" s="182"/>
      <c r="I71" s="182"/>
      <c r="J71" s="183">
        <f>J317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126</v>
      </c>
      <c r="E72" s="182"/>
      <c r="F72" s="182"/>
      <c r="G72" s="182"/>
      <c r="H72" s="182"/>
      <c r="I72" s="182"/>
      <c r="J72" s="183">
        <f>J336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127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Soubor staveb společných zařízení v k. ú. Třebom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108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109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110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2917-17-1-1 - SO-01 Polní cesta CH2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>Brno</v>
      </c>
      <c r="G88" s="40"/>
      <c r="H88" s="40"/>
      <c r="I88" s="32" t="s">
        <v>23</v>
      </c>
      <c r="J88" s="72" t="str">
        <f>IF(J14="","",J14)</f>
        <v>19. 11. 2020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>SPÚ ČR</v>
      </c>
      <c r="G90" s="40"/>
      <c r="H90" s="40"/>
      <c r="I90" s="32" t="s">
        <v>31</v>
      </c>
      <c r="J90" s="36" t="str">
        <f>E23</f>
        <v>Ing. Jiří Hermany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29</v>
      </c>
      <c r="D91" s="40"/>
      <c r="E91" s="40"/>
      <c r="F91" s="27" t="str">
        <f>IF(E20="","",E20)</f>
        <v>Vyplň údaj</v>
      </c>
      <c r="G91" s="40"/>
      <c r="H91" s="40"/>
      <c r="I91" s="32" t="s">
        <v>34</v>
      </c>
      <c r="J91" s="36" t="str">
        <f>E26</f>
        <v>Agroprojekt PSO, s.r.o.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128</v>
      </c>
      <c r="D93" s="188" t="s">
        <v>56</v>
      </c>
      <c r="E93" s="188" t="s">
        <v>52</v>
      </c>
      <c r="F93" s="188" t="s">
        <v>53</v>
      </c>
      <c r="G93" s="188" t="s">
        <v>129</v>
      </c>
      <c r="H93" s="188" t="s">
        <v>130</v>
      </c>
      <c r="I93" s="188" t="s">
        <v>131</v>
      </c>
      <c r="J93" s="188" t="s">
        <v>116</v>
      </c>
      <c r="K93" s="189" t="s">
        <v>132</v>
      </c>
      <c r="L93" s="190"/>
      <c r="M93" s="92" t="s">
        <v>19</v>
      </c>
      <c r="N93" s="93" t="s">
        <v>41</v>
      </c>
      <c r="O93" s="93" t="s">
        <v>133</v>
      </c>
      <c r="P93" s="93" t="s">
        <v>134</v>
      </c>
      <c r="Q93" s="93" t="s">
        <v>135</v>
      </c>
      <c r="R93" s="93" t="s">
        <v>136</v>
      </c>
      <c r="S93" s="93" t="s">
        <v>137</v>
      </c>
      <c r="T93" s="94" t="s">
        <v>138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139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4152.3945529196</v>
      </c>
      <c r="S94" s="96"/>
      <c r="T94" s="194">
        <f>T95</f>
        <v>2.52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70</v>
      </c>
      <c r="AU94" s="17" t="s">
        <v>117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70</v>
      </c>
      <c r="E95" s="199" t="s">
        <v>140</v>
      </c>
      <c r="F95" s="199" t="s">
        <v>141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P96+P260+P271+P276+P279+P310+P317+P336</f>
        <v>0</v>
      </c>
      <c r="Q95" s="204"/>
      <c r="R95" s="205">
        <f>R96+R260+R271+R276+R279+R310+R317+R336</f>
        <v>4152.3945529196</v>
      </c>
      <c r="S95" s="204"/>
      <c r="T95" s="206">
        <f>T96+T260+T271+T276+T279+T310+T317+T336</f>
        <v>2.52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78</v>
      </c>
      <c r="AT95" s="208" t="s">
        <v>70</v>
      </c>
      <c r="AU95" s="208" t="s">
        <v>71</v>
      </c>
      <c r="AY95" s="207" t="s">
        <v>142</v>
      </c>
      <c r="BK95" s="209">
        <f>BK96+BK260+BK271+BK276+BK279+BK310+BK317+BK336</f>
        <v>0</v>
      </c>
    </row>
    <row r="96" spans="1:63" s="12" customFormat="1" ht="22.8" customHeight="1">
      <c r="A96" s="12"/>
      <c r="B96" s="196"/>
      <c r="C96" s="197"/>
      <c r="D96" s="198" t="s">
        <v>70</v>
      </c>
      <c r="E96" s="210" t="s">
        <v>78</v>
      </c>
      <c r="F96" s="210" t="s">
        <v>143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SUM(P97:P259)</f>
        <v>0</v>
      </c>
      <c r="Q96" s="204"/>
      <c r="R96" s="205">
        <f>SUM(R97:R259)</f>
        <v>66.5901055</v>
      </c>
      <c r="S96" s="204"/>
      <c r="T96" s="206">
        <f>SUM(T97:T259)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78</v>
      </c>
      <c r="AT96" s="208" t="s">
        <v>70</v>
      </c>
      <c r="AU96" s="208" t="s">
        <v>78</v>
      </c>
      <c r="AY96" s="207" t="s">
        <v>142</v>
      </c>
      <c r="BK96" s="209">
        <f>SUM(BK97:BK259)</f>
        <v>0</v>
      </c>
    </row>
    <row r="97" spans="1:65" s="2" customFormat="1" ht="24.15" customHeight="1">
      <c r="A97" s="38"/>
      <c r="B97" s="39"/>
      <c r="C97" s="212" t="s">
        <v>78</v>
      </c>
      <c r="D97" s="212" t="s">
        <v>144</v>
      </c>
      <c r="E97" s="213" t="s">
        <v>145</v>
      </c>
      <c r="F97" s="214" t="s">
        <v>146</v>
      </c>
      <c r="G97" s="215" t="s">
        <v>147</v>
      </c>
      <c r="H97" s="216">
        <v>5</v>
      </c>
      <c r="I97" s="217"/>
      <c r="J97" s="218">
        <f>ROUND(I97*H97,2)</f>
        <v>0</v>
      </c>
      <c r="K97" s="214" t="s">
        <v>148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149</v>
      </c>
      <c r="AT97" s="223" t="s">
        <v>144</v>
      </c>
      <c r="AU97" s="223" t="s">
        <v>80</v>
      </c>
      <c r="AY97" s="17" t="s">
        <v>142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78</v>
      </c>
      <c r="BK97" s="224">
        <f>ROUND(I97*H97,2)</f>
        <v>0</v>
      </c>
      <c r="BL97" s="17" t="s">
        <v>149</v>
      </c>
      <c r="BM97" s="223" t="s">
        <v>150</v>
      </c>
    </row>
    <row r="98" spans="1:47" s="2" customFormat="1" ht="12">
      <c r="A98" s="38"/>
      <c r="B98" s="39"/>
      <c r="C98" s="40"/>
      <c r="D98" s="225" t="s">
        <v>151</v>
      </c>
      <c r="E98" s="40"/>
      <c r="F98" s="226" t="s">
        <v>152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151</v>
      </c>
      <c r="AU98" s="17" t="s">
        <v>80</v>
      </c>
    </row>
    <row r="99" spans="1:65" s="2" customFormat="1" ht="24.15" customHeight="1">
      <c r="A99" s="38"/>
      <c r="B99" s="39"/>
      <c r="C99" s="212" t="s">
        <v>80</v>
      </c>
      <c r="D99" s="212" t="s">
        <v>144</v>
      </c>
      <c r="E99" s="213" t="s">
        <v>153</v>
      </c>
      <c r="F99" s="214" t="s">
        <v>154</v>
      </c>
      <c r="G99" s="215" t="s">
        <v>155</v>
      </c>
      <c r="H99" s="216">
        <v>2</v>
      </c>
      <c r="I99" s="217"/>
      <c r="J99" s="218">
        <f>ROUND(I99*H99,2)</f>
        <v>0</v>
      </c>
      <c r="K99" s="214" t="s">
        <v>148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149</v>
      </c>
      <c r="AT99" s="223" t="s">
        <v>144</v>
      </c>
      <c r="AU99" s="223" t="s">
        <v>80</v>
      </c>
      <c r="AY99" s="17" t="s">
        <v>142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78</v>
      </c>
      <c r="BK99" s="224">
        <f>ROUND(I99*H99,2)</f>
        <v>0</v>
      </c>
      <c r="BL99" s="17" t="s">
        <v>149</v>
      </c>
      <c r="BM99" s="223" t="s">
        <v>156</v>
      </c>
    </row>
    <row r="100" spans="1:47" s="2" customFormat="1" ht="12">
      <c r="A100" s="38"/>
      <c r="B100" s="39"/>
      <c r="C100" s="40"/>
      <c r="D100" s="225" t="s">
        <v>151</v>
      </c>
      <c r="E100" s="40"/>
      <c r="F100" s="226" t="s">
        <v>157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151</v>
      </c>
      <c r="AU100" s="17" t="s">
        <v>80</v>
      </c>
    </row>
    <row r="101" spans="1:65" s="2" customFormat="1" ht="14.4" customHeight="1">
      <c r="A101" s="38"/>
      <c r="B101" s="39"/>
      <c r="C101" s="212" t="s">
        <v>158</v>
      </c>
      <c r="D101" s="212" t="s">
        <v>144</v>
      </c>
      <c r="E101" s="213" t="s">
        <v>159</v>
      </c>
      <c r="F101" s="214" t="s">
        <v>160</v>
      </c>
      <c r="G101" s="215" t="s">
        <v>155</v>
      </c>
      <c r="H101" s="216">
        <v>2</v>
      </c>
      <c r="I101" s="217"/>
      <c r="J101" s="218">
        <f>ROUND(I101*H101,2)</f>
        <v>0</v>
      </c>
      <c r="K101" s="214" t="s">
        <v>148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149</v>
      </c>
      <c r="AT101" s="223" t="s">
        <v>144</v>
      </c>
      <c r="AU101" s="223" t="s">
        <v>80</v>
      </c>
      <c r="AY101" s="17" t="s">
        <v>142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78</v>
      </c>
      <c r="BK101" s="224">
        <f>ROUND(I101*H101,2)</f>
        <v>0</v>
      </c>
      <c r="BL101" s="17" t="s">
        <v>149</v>
      </c>
      <c r="BM101" s="223" t="s">
        <v>161</v>
      </c>
    </row>
    <row r="102" spans="1:47" s="2" customFormat="1" ht="12">
      <c r="A102" s="38"/>
      <c r="B102" s="39"/>
      <c r="C102" s="40"/>
      <c r="D102" s="225" t="s">
        <v>151</v>
      </c>
      <c r="E102" s="40"/>
      <c r="F102" s="226" t="s">
        <v>162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151</v>
      </c>
      <c r="AU102" s="17" t="s">
        <v>80</v>
      </c>
    </row>
    <row r="103" spans="1:65" s="2" customFormat="1" ht="24.15" customHeight="1">
      <c r="A103" s="38"/>
      <c r="B103" s="39"/>
      <c r="C103" s="212" t="s">
        <v>149</v>
      </c>
      <c r="D103" s="212" t="s">
        <v>144</v>
      </c>
      <c r="E103" s="213" t="s">
        <v>163</v>
      </c>
      <c r="F103" s="214" t="s">
        <v>164</v>
      </c>
      <c r="G103" s="215" t="s">
        <v>147</v>
      </c>
      <c r="H103" s="216">
        <v>6782</v>
      </c>
      <c r="I103" s="217"/>
      <c r="J103" s="218">
        <f>ROUND(I103*H103,2)</f>
        <v>0</v>
      </c>
      <c r="K103" s="214" t="s">
        <v>148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149</v>
      </c>
      <c r="AT103" s="223" t="s">
        <v>144</v>
      </c>
      <c r="AU103" s="223" t="s">
        <v>80</v>
      </c>
      <c r="AY103" s="17" t="s">
        <v>142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78</v>
      </c>
      <c r="BK103" s="224">
        <f>ROUND(I103*H103,2)</f>
        <v>0</v>
      </c>
      <c r="BL103" s="17" t="s">
        <v>149</v>
      </c>
      <c r="BM103" s="223" t="s">
        <v>165</v>
      </c>
    </row>
    <row r="104" spans="1:47" s="2" customFormat="1" ht="12">
      <c r="A104" s="38"/>
      <c r="B104" s="39"/>
      <c r="C104" s="40"/>
      <c r="D104" s="225" t="s">
        <v>151</v>
      </c>
      <c r="E104" s="40"/>
      <c r="F104" s="226" t="s">
        <v>166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151</v>
      </c>
      <c r="AU104" s="17" t="s">
        <v>80</v>
      </c>
    </row>
    <row r="105" spans="1:51" s="13" customFormat="1" ht="12">
      <c r="A105" s="13"/>
      <c r="B105" s="230"/>
      <c r="C105" s="231"/>
      <c r="D105" s="225" t="s">
        <v>167</v>
      </c>
      <c r="E105" s="232" t="s">
        <v>19</v>
      </c>
      <c r="F105" s="233" t="s">
        <v>168</v>
      </c>
      <c r="G105" s="231"/>
      <c r="H105" s="234">
        <v>3222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167</v>
      </c>
      <c r="AU105" s="240" t="s">
        <v>80</v>
      </c>
      <c r="AV105" s="13" t="s">
        <v>80</v>
      </c>
      <c r="AW105" s="13" t="s">
        <v>33</v>
      </c>
      <c r="AX105" s="13" t="s">
        <v>71</v>
      </c>
      <c r="AY105" s="240" t="s">
        <v>142</v>
      </c>
    </row>
    <row r="106" spans="1:51" s="13" customFormat="1" ht="12">
      <c r="A106" s="13"/>
      <c r="B106" s="230"/>
      <c r="C106" s="231"/>
      <c r="D106" s="225" t="s">
        <v>167</v>
      </c>
      <c r="E106" s="232" t="s">
        <v>19</v>
      </c>
      <c r="F106" s="233" t="s">
        <v>169</v>
      </c>
      <c r="G106" s="231"/>
      <c r="H106" s="234">
        <v>3358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167</v>
      </c>
      <c r="AU106" s="240" t="s">
        <v>80</v>
      </c>
      <c r="AV106" s="13" t="s">
        <v>80</v>
      </c>
      <c r="AW106" s="13" t="s">
        <v>33</v>
      </c>
      <c r="AX106" s="13" t="s">
        <v>71</v>
      </c>
      <c r="AY106" s="240" t="s">
        <v>142</v>
      </c>
    </row>
    <row r="107" spans="1:51" s="13" customFormat="1" ht="12">
      <c r="A107" s="13"/>
      <c r="B107" s="230"/>
      <c r="C107" s="231"/>
      <c r="D107" s="225" t="s">
        <v>167</v>
      </c>
      <c r="E107" s="232" t="s">
        <v>19</v>
      </c>
      <c r="F107" s="233" t="s">
        <v>170</v>
      </c>
      <c r="G107" s="231"/>
      <c r="H107" s="234">
        <v>102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167</v>
      </c>
      <c r="AU107" s="240" t="s">
        <v>80</v>
      </c>
      <c r="AV107" s="13" t="s">
        <v>80</v>
      </c>
      <c r="AW107" s="13" t="s">
        <v>33</v>
      </c>
      <c r="AX107" s="13" t="s">
        <v>71</v>
      </c>
      <c r="AY107" s="240" t="s">
        <v>142</v>
      </c>
    </row>
    <row r="108" spans="1:51" s="13" customFormat="1" ht="12">
      <c r="A108" s="13"/>
      <c r="B108" s="230"/>
      <c r="C108" s="231"/>
      <c r="D108" s="225" t="s">
        <v>167</v>
      </c>
      <c r="E108" s="232" t="s">
        <v>19</v>
      </c>
      <c r="F108" s="233" t="s">
        <v>171</v>
      </c>
      <c r="G108" s="231"/>
      <c r="H108" s="234">
        <v>100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167</v>
      </c>
      <c r="AU108" s="240" t="s">
        <v>80</v>
      </c>
      <c r="AV108" s="13" t="s">
        <v>80</v>
      </c>
      <c r="AW108" s="13" t="s">
        <v>33</v>
      </c>
      <c r="AX108" s="13" t="s">
        <v>71</v>
      </c>
      <c r="AY108" s="240" t="s">
        <v>142</v>
      </c>
    </row>
    <row r="109" spans="1:51" s="14" customFormat="1" ht="12">
      <c r="A109" s="14"/>
      <c r="B109" s="241"/>
      <c r="C109" s="242"/>
      <c r="D109" s="225" t="s">
        <v>167</v>
      </c>
      <c r="E109" s="243" t="s">
        <v>19</v>
      </c>
      <c r="F109" s="244" t="s">
        <v>172</v>
      </c>
      <c r="G109" s="242"/>
      <c r="H109" s="245">
        <v>6782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167</v>
      </c>
      <c r="AU109" s="251" t="s">
        <v>80</v>
      </c>
      <c r="AV109" s="14" t="s">
        <v>149</v>
      </c>
      <c r="AW109" s="14" t="s">
        <v>33</v>
      </c>
      <c r="AX109" s="14" t="s">
        <v>78</v>
      </c>
      <c r="AY109" s="251" t="s">
        <v>142</v>
      </c>
    </row>
    <row r="110" spans="1:65" s="2" customFormat="1" ht="24.15" customHeight="1">
      <c r="A110" s="38"/>
      <c r="B110" s="39"/>
      <c r="C110" s="212" t="s">
        <v>173</v>
      </c>
      <c r="D110" s="212" t="s">
        <v>144</v>
      </c>
      <c r="E110" s="213" t="s">
        <v>174</v>
      </c>
      <c r="F110" s="214" t="s">
        <v>175</v>
      </c>
      <c r="G110" s="215" t="s">
        <v>176</v>
      </c>
      <c r="H110" s="216">
        <v>3644.6</v>
      </c>
      <c r="I110" s="217"/>
      <c r="J110" s="218">
        <f>ROUND(I110*H110,2)</f>
        <v>0</v>
      </c>
      <c r="K110" s="214" t="s">
        <v>148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149</v>
      </c>
      <c r="AT110" s="223" t="s">
        <v>144</v>
      </c>
      <c r="AU110" s="223" t="s">
        <v>80</v>
      </c>
      <c r="AY110" s="17" t="s">
        <v>142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78</v>
      </c>
      <c r="BK110" s="224">
        <f>ROUND(I110*H110,2)</f>
        <v>0</v>
      </c>
      <c r="BL110" s="17" t="s">
        <v>149</v>
      </c>
      <c r="BM110" s="223" t="s">
        <v>177</v>
      </c>
    </row>
    <row r="111" spans="1:47" s="2" customFormat="1" ht="12">
      <c r="A111" s="38"/>
      <c r="B111" s="39"/>
      <c r="C111" s="40"/>
      <c r="D111" s="225" t="s">
        <v>151</v>
      </c>
      <c r="E111" s="40"/>
      <c r="F111" s="226" t="s">
        <v>178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151</v>
      </c>
      <c r="AU111" s="17" t="s">
        <v>80</v>
      </c>
    </row>
    <row r="112" spans="1:51" s="13" customFormat="1" ht="12">
      <c r="A112" s="13"/>
      <c r="B112" s="230"/>
      <c r="C112" s="231"/>
      <c r="D112" s="225" t="s">
        <v>167</v>
      </c>
      <c r="E112" s="232" t="s">
        <v>19</v>
      </c>
      <c r="F112" s="233" t="s">
        <v>179</v>
      </c>
      <c r="G112" s="231"/>
      <c r="H112" s="234">
        <v>90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167</v>
      </c>
      <c r="AU112" s="240" t="s">
        <v>80</v>
      </c>
      <c r="AV112" s="13" t="s">
        <v>80</v>
      </c>
      <c r="AW112" s="13" t="s">
        <v>33</v>
      </c>
      <c r="AX112" s="13" t="s">
        <v>71</v>
      </c>
      <c r="AY112" s="240" t="s">
        <v>142</v>
      </c>
    </row>
    <row r="113" spans="1:51" s="13" customFormat="1" ht="12">
      <c r="A113" s="13"/>
      <c r="B113" s="230"/>
      <c r="C113" s="231"/>
      <c r="D113" s="225" t="s">
        <v>167</v>
      </c>
      <c r="E113" s="232" t="s">
        <v>19</v>
      </c>
      <c r="F113" s="233" t="s">
        <v>180</v>
      </c>
      <c r="G113" s="231"/>
      <c r="H113" s="234">
        <v>1611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167</v>
      </c>
      <c r="AU113" s="240" t="s">
        <v>80</v>
      </c>
      <c r="AV113" s="13" t="s">
        <v>80</v>
      </c>
      <c r="AW113" s="13" t="s">
        <v>33</v>
      </c>
      <c r="AX113" s="13" t="s">
        <v>71</v>
      </c>
      <c r="AY113" s="240" t="s">
        <v>142</v>
      </c>
    </row>
    <row r="114" spans="1:51" s="13" customFormat="1" ht="12">
      <c r="A114" s="13"/>
      <c r="B114" s="230"/>
      <c r="C114" s="231"/>
      <c r="D114" s="225" t="s">
        <v>167</v>
      </c>
      <c r="E114" s="232" t="s">
        <v>19</v>
      </c>
      <c r="F114" s="233" t="s">
        <v>181</v>
      </c>
      <c r="G114" s="231"/>
      <c r="H114" s="234">
        <v>250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167</v>
      </c>
      <c r="AU114" s="240" t="s">
        <v>80</v>
      </c>
      <c r="AV114" s="13" t="s">
        <v>80</v>
      </c>
      <c r="AW114" s="13" t="s">
        <v>33</v>
      </c>
      <c r="AX114" s="13" t="s">
        <v>71</v>
      </c>
      <c r="AY114" s="240" t="s">
        <v>142</v>
      </c>
    </row>
    <row r="115" spans="1:51" s="13" customFormat="1" ht="12">
      <c r="A115" s="13"/>
      <c r="B115" s="230"/>
      <c r="C115" s="231"/>
      <c r="D115" s="225" t="s">
        <v>167</v>
      </c>
      <c r="E115" s="232" t="s">
        <v>19</v>
      </c>
      <c r="F115" s="233" t="s">
        <v>182</v>
      </c>
      <c r="G115" s="231"/>
      <c r="H115" s="234">
        <v>1693.6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167</v>
      </c>
      <c r="AU115" s="240" t="s">
        <v>80</v>
      </c>
      <c r="AV115" s="13" t="s">
        <v>80</v>
      </c>
      <c r="AW115" s="13" t="s">
        <v>33</v>
      </c>
      <c r="AX115" s="13" t="s">
        <v>71</v>
      </c>
      <c r="AY115" s="240" t="s">
        <v>142</v>
      </c>
    </row>
    <row r="116" spans="1:51" s="14" customFormat="1" ht="12">
      <c r="A116" s="14"/>
      <c r="B116" s="241"/>
      <c r="C116" s="242"/>
      <c r="D116" s="225" t="s">
        <v>167</v>
      </c>
      <c r="E116" s="243" t="s">
        <v>19</v>
      </c>
      <c r="F116" s="244" t="s">
        <v>172</v>
      </c>
      <c r="G116" s="242"/>
      <c r="H116" s="245">
        <v>3644.6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167</v>
      </c>
      <c r="AU116" s="251" t="s">
        <v>80</v>
      </c>
      <c r="AV116" s="14" t="s">
        <v>149</v>
      </c>
      <c r="AW116" s="14" t="s">
        <v>33</v>
      </c>
      <c r="AX116" s="14" t="s">
        <v>78</v>
      </c>
      <c r="AY116" s="251" t="s">
        <v>142</v>
      </c>
    </row>
    <row r="117" spans="1:65" s="2" customFormat="1" ht="24.15" customHeight="1">
      <c r="A117" s="38"/>
      <c r="B117" s="39"/>
      <c r="C117" s="212" t="s">
        <v>183</v>
      </c>
      <c r="D117" s="212" t="s">
        <v>144</v>
      </c>
      <c r="E117" s="213" t="s">
        <v>184</v>
      </c>
      <c r="F117" s="214" t="s">
        <v>185</v>
      </c>
      <c r="G117" s="215" t="s">
        <v>176</v>
      </c>
      <c r="H117" s="216">
        <v>3644.6</v>
      </c>
      <c r="I117" s="217"/>
      <c r="J117" s="218">
        <f>ROUND(I117*H117,2)</f>
        <v>0</v>
      </c>
      <c r="K117" s="214" t="s">
        <v>148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149</v>
      </c>
      <c r="AT117" s="223" t="s">
        <v>144</v>
      </c>
      <c r="AU117" s="223" t="s">
        <v>80</v>
      </c>
      <c r="AY117" s="17" t="s">
        <v>142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78</v>
      </c>
      <c r="BK117" s="224">
        <f>ROUND(I117*H117,2)</f>
        <v>0</v>
      </c>
      <c r="BL117" s="17" t="s">
        <v>149</v>
      </c>
      <c r="BM117" s="223" t="s">
        <v>186</v>
      </c>
    </row>
    <row r="118" spans="1:47" s="2" customFormat="1" ht="12">
      <c r="A118" s="38"/>
      <c r="B118" s="39"/>
      <c r="C118" s="40"/>
      <c r="D118" s="225" t="s">
        <v>151</v>
      </c>
      <c r="E118" s="40"/>
      <c r="F118" s="226" t="s">
        <v>187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151</v>
      </c>
      <c r="AU118" s="17" t="s">
        <v>80</v>
      </c>
    </row>
    <row r="119" spans="1:51" s="13" customFormat="1" ht="12">
      <c r="A119" s="13"/>
      <c r="B119" s="230"/>
      <c r="C119" s="231"/>
      <c r="D119" s="225" t="s">
        <v>167</v>
      </c>
      <c r="E119" s="232" t="s">
        <v>19</v>
      </c>
      <c r="F119" s="233" t="s">
        <v>179</v>
      </c>
      <c r="G119" s="231"/>
      <c r="H119" s="234">
        <v>90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167</v>
      </c>
      <c r="AU119" s="240" t="s">
        <v>80</v>
      </c>
      <c r="AV119" s="13" t="s">
        <v>80</v>
      </c>
      <c r="AW119" s="13" t="s">
        <v>33</v>
      </c>
      <c r="AX119" s="13" t="s">
        <v>71</v>
      </c>
      <c r="AY119" s="240" t="s">
        <v>142</v>
      </c>
    </row>
    <row r="120" spans="1:51" s="13" customFormat="1" ht="12">
      <c r="A120" s="13"/>
      <c r="B120" s="230"/>
      <c r="C120" s="231"/>
      <c r="D120" s="225" t="s">
        <v>167</v>
      </c>
      <c r="E120" s="232" t="s">
        <v>19</v>
      </c>
      <c r="F120" s="233" t="s">
        <v>180</v>
      </c>
      <c r="G120" s="231"/>
      <c r="H120" s="234">
        <v>1611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167</v>
      </c>
      <c r="AU120" s="240" t="s">
        <v>80</v>
      </c>
      <c r="AV120" s="13" t="s">
        <v>80</v>
      </c>
      <c r="AW120" s="13" t="s">
        <v>33</v>
      </c>
      <c r="AX120" s="13" t="s">
        <v>71</v>
      </c>
      <c r="AY120" s="240" t="s">
        <v>142</v>
      </c>
    </row>
    <row r="121" spans="1:51" s="13" customFormat="1" ht="12">
      <c r="A121" s="13"/>
      <c r="B121" s="230"/>
      <c r="C121" s="231"/>
      <c r="D121" s="225" t="s">
        <v>167</v>
      </c>
      <c r="E121" s="232" t="s">
        <v>19</v>
      </c>
      <c r="F121" s="233" t="s">
        <v>181</v>
      </c>
      <c r="G121" s="231"/>
      <c r="H121" s="234">
        <v>250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167</v>
      </c>
      <c r="AU121" s="240" t="s">
        <v>80</v>
      </c>
      <c r="AV121" s="13" t="s">
        <v>80</v>
      </c>
      <c r="AW121" s="13" t="s">
        <v>33</v>
      </c>
      <c r="AX121" s="13" t="s">
        <v>71</v>
      </c>
      <c r="AY121" s="240" t="s">
        <v>142</v>
      </c>
    </row>
    <row r="122" spans="1:51" s="13" customFormat="1" ht="12">
      <c r="A122" s="13"/>
      <c r="B122" s="230"/>
      <c r="C122" s="231"/>
      <c r="D122" s="225" t="s">
        <v>167</v>
      </c>
      <c r="E122" s="232" t="s">
        <v>19</v>
      </c>
      <c r="F122" s="233" t="s">
        <v>182</v>
      </c>
      <c r="G122" s="231"/>
      <c r="H122" s="234">
        <v>1693.6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167</v>
      </c>
      <c r="AU122" s="240" t="s">
        <v>80</v>
      </c>
      <c r="AV122" s="13" t="s">
        <v>80</v>
      </c>
      <c r="AW122" s="13" t="s">
        <v>33</v>
      </c>
      <c r="AX122" s="13" t="s">
        <v>71</v>
      </c>
      <c r="AY122" s="240" t="s">
        <v>142</v>
      </c>
    </row>
    <row r="123" spans="1:51" s="14" customFormat="1" ht="12">
      <c r="A123" s="14"/>
      <c r="B123" s="241"/>
      <c r="C123" s="242"/>
      <c r="D123" s="225" t="s">
        <v>167</v>
      </c>
      <c r="E123" s="243" t="s">
        <v>19</v>
      </c>
      <c r="F123" s="244" t="s">
        <v>172</v>
      </c>
      <c r="G123" s="242"/>
      <c r="H123" s="245">
        <v>3644.6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167</v>
      </c>
      <c r="AU123" s="251" t="s">
        <v>80</v>
      </c>
      <c r="AV123" s="14" t="s">
        <v>149</v>
      </c>
      <c r="AW123" s="14" t="s">
        <v>33</v>
      </c>
      <c r="AX123" s="14" t="s">
        <v>78</v>
      </c>
      <c r="AY123" s="251" t="s">
        <v>142</v>
      </c>
    </row>
    <row r="124" spans="1:65" s="2" customFormat="1" ht="24.15" customHeight="1">
      <c r="A124" s="38"/>
      <c r="B124" s="39"/>
      <c r="C124" s="212" t="s">
        <v>188</v>
      </c>
      <c r="D124" s="212" t="s">
        <v>144</v>
      </c>
      <c r="E124" s="213" t="s">
        <v>189</v>
      </c>
      <c r="F124" s="214" t="s">
        <v>190</v>
      </c>
      <c r="G124" s="215" t="s">
        <v>176</v>
      </c>
      <c r="H124" s="216">
        <v>87.2</v>
      </c>
      <c r="I124" s="217"/>
      <c r="J124" s="218">
        <f>ROUND(I124*H124,2)</f>
        <v>0</v>
      </c>
      <c r="K124" s="214" t="s">
        <v>148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149</v>
      </c>
      <c r="AT124" s="223" t="s">
        <v>144</v>
      </c>
      <c r="AU124" s="223" t="s">
        <v>80</v>
      </c>
      <c r="AY124" s="17" t="s">
        <v>142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78</v>
      </c>
      <c r="BK124" s="224">
        <f>ROUND(I124*H124,2)</f>
        <v>0</v>
      </c>
      <c r="BL124" s="17" t="s">
        <v>149</v>
      </c>
      <c r="BM124" s="223" t="s">
        <v>191</v>
      </c>
    </row>
    <row r="125" spans="1:47" s="2" customFormat="1" ht="12">
      <c r="A125" s="38"/>
      <c r="B125" s="39"/>
      <c r="C125" s="40"/>
      <c r="D125" s="225" t="s">
        <v>151</v>
      </c>
      <c r="E125" s="40"/>
      <c r="F125" s="226" t="s">
        <v>192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80</v>
      </c>
    </row>
    <row r="126" spans="1:65" s="2" customFormat="1" ht="24.15" customHeight="1">
      <c r="A126" s="38"/>
      <c r="B126" s="39"/>
      <c r="C126" s="212" t="s">
        <v>193</v>
      </c>
      <c r="D126" s="212" t="s">
        <v>144</v>
      </c>
      <c r="E126" s="213" t="s">
        <v>194</v>
      </c>
      <c r="F126" s="214" t="s">
        <v>195</v>
      </c>
      <c r="G126" s="215" t="s">
        <v>155</v>
      </c>
      <c r="H126" s="216">
        <v>2</v>
      </c>
      <c r="I126" s="217"/>
      <c r="J126" s="218">
        <f>ROUND(I126*H126,2)</f>
        <v>0</v>
      </c>
      <c r="K126" s="214" t="s">
        <v>148</v>
      </c>
      <c r="L126" s="44"/>
      <c r="M126" s="219" t="s">
        <v>19</v>
      </c>
      <c r="N126" s="220" t="s">
        <v>42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149</v>
      </c>
      <c r="AT126" s="223" t="s">
        <v>144</v>
      </c>
      <c r="AU126" s="223" t="s">
        <v>80</v>
      </c>
      <c r="AY126" s="17" t="s">
        <v>142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78</v>
      </c>
      <c r="BK126" s="224">
        <f>ROUND(I126*H126,2)</f>
        <v>0</v>
      </c>
      <c r="BL126" s="17" t="s">
        <v>149</v>
      </c>
      <c r="BM126" s="223" t="s">
        <v>196</v>
      </c>
    </row>
    <row r="127" spans="1:47" s="2" customFormat="1" ht="12">
      <c r="A127" s="38"/>
      <c r="B127" s="39"/>
      <c r="C127" s="40"/>
      <c r="D127" s="225" t="s">
        <v>151</v>
      </c>
      <c r="E127" s="40"/>
      <c r="F127" s="226" t="s">
        <v>197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80</v>
      </c>
    </row>
    <row r="128" spans="1:65" s="2" customFormat="1" ht="24.15" customHeight="1">
      <c r="A128" s="38"/>
      <c r="B128" s="39"/>
      <c r="C128" s="212" t="s">
        <v>198</v>
      </c>
      <c r="D128" s="212" t="s">
        <v>144</v>
      </c>
      <c r="E128" s="213" t="s">
        <v>199</v>
      </c>
      <c r="F128" s="214" t="s">
        <v>200</v>
      </c>
      <c r="G128" s="215" t="s">
        <v>155</v>
      </c>
      <c r="H128" s="216">
        <v>2</v>
      </c>
      <c r="I128" s="217"/>
      <c r="J128" s="218">
        <f>ROUND(I128*H128,2)</f>
        <v>0</v>
      </c>
      <c r="K128" s="214" t="s">
        <v>148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149</v>
      </c>
      <c r="AT128" s="223" t="s">
        <v>144</v>
      </c>
      <c r="AU128" s="223" t="s">
        <v>80</v>
      </c>
      <c r="AY128" s="17" t="s">
        <v>142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78</v>
      </c>
      <c r="BK128" s="224">
        <f>ROUND(I128*H128,2)</f>
        <v>0</v>
      </c>
      <c r="BL128" s="17" t="s">
        <v>149</v>
      </c>
      <c r="BM128" s="223" t="s">
        <v>201</v>
      </c>
    </row>
    <row r="129" spans="1:47" s="2" customFormat="1" ht="12">
      <c r="A129" s="38"/>
      <c r="B129" s="39"/>
      <c r="C129" s="40"/>
      <c r="D129" s="225" t="s">
        <v>151</v>
      </c>
      <c r="E129" s="40"/>
      <c r="F129" s="226" t="s">
        <v>202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80</v>
      </c>
    </row>
    <row r="130" spans="1:65" s="2" customFormat="1" ht="14.4" customHeight="1">
      <c r="A130" s="38"/>
      <c r="B130" s="39"/>
      <c r="C130" s="212" t="s">
        <v>203</v>
      </c>
      <c r="D130" s="212" t="s">
        <v>144</v>
      </c>
      <c r="E130" s="213" t="s">
        <v>204</v>
      </c>
      <c r="F130" s="214" t="s">
        <v>205</v>
      </c>
      <c r="G130" s="215" t="s">
        <v>155</v>
      </c>
      <c r="H130" s="216">
        <v>2</v>
      </c>
      <c r="I130" s="217"/>
      <c r="J130" s="218">
        <f>ROUND(I130*H130,2)</f>
        <v>0</v>
      </c>
      <c r="K130" s="214" t="s">
        <v>148</v>
      </c>
      <c r="L130" s="44"/>
      <c r="M130" s="219" t="s">
        <v>19</v>
      </c>
      <c r="N130" s="220" t="s">
        <v>42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149</v>
      </c>
      <c r="AT130" s="223" t="s">
        <v>144</v>
      </c>
      <c r="AU130" s="223" t="s">
        <v>80</v>
      </c>
      <c r="AY130" s="17" t="s">
        <v>142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78</v>
      </c>
      <c r="BK130" s="224">
        <f>ROUND(I130*H130,2)</f>
        <v>0</v>
      </c>
      <c r="BL130" s="17" t="s">
        <v>149</v>
      </c>
      <c r="BM130" s="223" t="s">
        <v>206</v>
      </c>
    </row>
    <row r="131" spans="1:47" s="2" customFormat="1" ht="12">
      <c r="A131" s="38"/>
      <c r="B131" s="39"/>
      <c r="C131" s="40"/>
      <c r="D131" s="225" t="s">
        <v>151</v>
      </c>
      <c r="E131" s="40"/>
      <c r="F131" s="226" t="s">
        <v>207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151</v>
      </c>
      <c r="AU131" s="17" t="s">
        <v>80</v>
      </c>
    </row>
    <row r="132" spans="1:65" s="2" customFormat="1" ht="24.15" customHeight="1">
      <c r="A132" s="38"/>
      <c r="B132" s="39"/>
      <c r="C132" s="212" t="s">
        <v>208</v>
      </c>
      <c r="D132" s="212" t="s">
        <v>144</v>
      </c>
      <c r="E132" s="213" t="s">
        <v>209</v>
      </c>
      <c r="F132" s="214" t="s">
        <v>210</v>
      </c>
      <c r="G132" s="215" t="s">
        <v>155</v>
      </c>
      <c r="H132" s="216">
        <v>18</v>
      </c>
      <c r="I132" s="217"/>
      <c r="J132" s="218">
        <f>ROUND(I132*H132,2)</f>
        <v>0</v>
      </c>
      <c r="K132" s="214" t="s">
        <v>148</v>
      </c>
      <c r="L132" s="44"/>
      <c r="M132" s="219" t="s">
        <v>19</v>
      </c>
      <c r="N132" s="220" t="s">
        <v>42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149</v>
      </c>
      <c r="AT132" s="223" t="s">
        <v>144</v>
      </c>
      <c r="AU132" s="223" t="s">
        <v>80</v>
      </c>
      <c r="AY132" s="17" t="s">
        <v>142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78</v>
      </c>
      <c r="BK132" s="224">
        <f>ROUND(I132*H132,2)</f>
        <v>0</v>
      </c>
      <c r="BL132" s="17" t="s">
        <v>149</v>
      </c>
      <c r="BM132" s="223" t="s">
        <v>211</v>
      </c>
    </row>
    <row r="133" spans="1:47" s="2" customFormat="1" ht="12">
      <c r="A133" s="38"/>
      <c r="B133" s="39"/>
      <c r="C133" s="40"/>
      <c r="D133" s="225" t="s">
        <v>151</v>
      </c>
      <c r="E133" s="40"/>
      <c r="F133" s="226" t="s">
        <v>212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80</v>
      </c>
    </row>
    <row r="134" spans="1:51" s="13" customFormat="1" ht="12">
      <c r="A134" s="13"/>
      <c r="B134" s="230"/>
      <c r="C134" s="231"/>
      <c r="D134" s="225" t="s">
        <v>167</v>
      </c>
      <c r="E134" s="232" t="s">
        <v>19</v>
      </c>
      <c r="F134" s="233" t="s">
        <v>213</v>
      </c>
      <c r="G134" s="231"/>
      <c r="H134" s="234">
        <v>18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167</v>
      </c>
      <c r="AU134" s="240" t="s">
        <v>80</v>
      </c>
      <c r="AV134" s="13" t="s">
        <v>80</v>
      </c>
      <c r="AW134" s="13" t="s">
        <v>33</v>
      </c>
      <c r="AX134" s="13" t="s">
        <v>78</v>
      </c>
      <c r="AY134" s="240" t="s">
        <v>142</v>
      </c>
    </row>
    <row r="135" spans="1:65" s="2" customFormat="1" ht="24.15" customHeight="1">
      <c r="A135" s="38"/>
      <c r="B135" s="39"/>
      <c r="C135" s="212" t="s">
        <v>214</v>
      </c>
      <c r="D135" s="212" t="s">
        <v>144</v>
      </c>
      <c r="E135" s="213" t="s">
        <v>215</v>
      </c>
      <c r="F135" s="214" t="s">
        <v>216</v>
      </c>
      <c r="G135" s="215" t="s">
        <v>155</v>
      </c>
      <c r="H135" s="216">
        <v>18</v>
      </c>
      <c r="I135" s="217"/>
      <c r="J135" s="218">
        <f>ROUND(I135*H135,2)</f>
        <v>0</v>
      </c>
      <c r="K135" s="214" t="s">
        <v>148</v>
      </c>
      <c r="L135" s="44"/>
      <c r="M135" s="219" t="s">
        <v>19</v>
      </c>
      <c r="N135" s="220" t="s">
        <v>42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149</v>
      </c>
      <c r="AT135" s="223" t="s">
        <v>144</v>
      </c>
      <c r="AU135" s="223" t="s">
        <v>80</v>
      </c>
      <c r="AY135" s="17" t="s">
        <v>142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78</v>
      </c>
      <c r="BK135" s="224">
        <f>ROUND(I135*H135,2)</f>
        <v>0</v>
      </c>
      <c r="BL135" s="17" t="s">
        <v>149</v>
      </c>
      <c r="BM135" s="223" t="s">
        <v>217</v>
      </c>
    </row>
    <row r="136" spans="1:47" s="2" customFormat="1" ht="12">
      <c r="A136" s="38"/>
      <c r="B136" s="39"/>
      <c r="C136" s="40"/>
      <c r="D136" s="225" t="s">
        <v>151</v>
      </c>
      <c r="E136" s="40"/>
      <c r="F136" s="226" t="s">
        <v>218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</v>
      </c>
      <c r="AU136" s="17" t="s">
        <v>80</v>
      </c>
    </row>
    <row r="137" spans="1:65" s="2" customFormat="1" ht="24.15" customHeight="1">
      <c r="A137" s="38"/>
      <c r="B137" s="39"/>
      <c r="C137" s="212" t="s">
        <v>219</v>
      </c>
      <c r="D137" s="212" t="s">
        <v>144</v>
      </c>
      <c r="E137" s="213" t="s">
        <v>220</v>
      </c>
      <c r="F137" s="214" t="s">
        <v>221</v>
      </c>
      <c r="G137" s="215" t="s">
        <v>155</v>
      </c>
      <c r="H137" s="216">
        <v>18</v>
      </c>
      <c r="I137" s="217"/>
      <c r="J137" s="218">
        <f>ROUND(I137*H137,2)</f>
        <v>0</v>
      </c>
      <c r="K137" s="214" t="s">
        <v>148</v>
      </c>
      <c r="L137" s="44"/>
      <c r="M137" s="219" t="s">
        <v>19</v>
      </c>
      <c r="N137" s="220" t="s">
        <v>42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149</v>
      </c>
      <c r="AT137" s="223" t="s">
        <v>144</v>
      </c>
      <c r="AU137" s="223" t="s">
        <v>80</v>
      </c>
      <c r="AY137" s="17" t="s">
        <v>142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78</v>
      </c>
      <c r="BK137" s="224">
        <f>ROUND(I137*H137,2)</f>
        <v>0</v>
      </c>
      <c r="BL137" s="17" t="s">
        <v>149</v>
      </c>
      <c r="BM137" s="223" t="s">
        <v>222</v>
      </c>
    </row>
    <row r="138" spans="1:47" s="2" customFormat="1" ht="12">
      <c r="A138" s="38"/>
      <c r="B138" s="39"/>
      <c r="C138" s="40"/>
      <c r="D138" s="225" t="s">
        <v>151</v>
      </c>
      <c r="E138" s="40"/>
      <c r="F138" s="226" t="s">
        <v>223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151</v>
      </c>
      <c r="AU138" s="17" t="s">
        <v>80</v>
      </c>
    </row>
    <row r="139" spans="1:65" s="2" customFormat="1" ht="24.15" customHeight="1">
      <c r="A139" s="38"/>
      <c r="B139" s="39"/>
      <c r="C139" s="212" t="s">
        <v>224</v>
      </c>
      <c r="D139" s="212" t="s">
        <v>144</v>
      </c>
      <c r="E139" s="213" t="s">
        <v>225</v>
      </c>
      <c r="F139" s="214" t="s">
        <v>226</v>
      </c>
      <c r="G139" s="215" t="s">
        <v>176</v>
      </c>
      <c r="H139" s="216">
        <v>3731.8</v>
      </c>
      <c r="I139" s="217"/>
      <c r="J139" s="218">
        <f>ROUND(I139*H139,2)</f>
        <v>0</v>
      </c>
      <c r="K139" s="214" t="s">
        <v>148</v>
      </c>
      <c r="L139" s="44"/>
      <c r="M139" s="219" t="s">
        <v>19</v>
      </c>
      <c r="N139" s="220" t="s">
        <v>42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149</v>
      </c>
      <c r="AT139" s="223" t="s">
        <v>144</v>
      </c>
      <c r="AU139" s="223" t="s">
        <v>80</v>
      </c>
      <c r="AY139" s="17" t="s">
        <v>142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78</v>
      </c>
      <c r="BK139" s="224">
        <f>ROUND(I139*H139,2)</f>
        <v>0</v>
      </c>
      <c r="BL139" s="17" t="s">
        <v>149</v>
      </c>
      <c r="BM139" s="223" t="s">
        <v>227</v>
      </c>
    </row>
    <row r="140" spans="1:47" s="2" customFormat="1" ht="12">
      <c r="A140" s="38"/>
      <c r="B140" s="39"/>
      <c r="C140" s="40"/>
      <c r="D140" s="225" t="s">
        <v>151</v>
      </c>
      <c r="E140" s="40"/>
      <c r="F140" s="226" t="s">
        <v>228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151</v>
      </c>
      <c r="AU140" s="17" t="s">
        <v>80</v>
      </c>
    </row>
    <row r="141" spans="1:51" s="13" customFormat="1" ht="12">
      <c r="A141" s="13"/>
      <c r="B141" s="230"/>
      <c r="C141" s="231"/>
      <c r="D141" s="225" t="s">
        <v>167</v>
      </c>
      <c r="E141" s="232" t="s">
        <v>19</v>
      </c>
      <c r="F141" s="233" t="s">
        <v>179</v>
      </c>
      <c r="G141" s="231"/>
      <c r="H141" s="234">
        <v>90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167</v>
      </c>
      <c r="AU141" s="240" t="s">
        <v>80</v>
      </c>
      <c r="AV141" s="13" t="s">
        <v>80</v>
      </c>
      <c r="AW141" s="13" t="s">
        <v>33</v>
      </c>
      <c r="AX141" s="13" t="s">
        <v>71</v>
      </c>
      <c r="AY141" s="240" t="s">
        <v>142</v>
      </c>
    </row>
    <row r="142" spans="1:51" s="13" customFormat="1" ht="12">
      <c r="A142" s="13"/>
      <c r="B142" s="230"/>
      <c r="C142" s="231"/>
      <c r="D142" s="225" t="s">
        <v>167</v>
      </c>
      <c r="E142" s="232" t="s">
        <v>19</v>
      </c>
      <c r="F142" s="233" t="s">
        <v>180</v>
      </c>
      <c r="G142" s="231"/>
      <c r="H142" s="234">
        <v>1611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167</v>
      </c>
      <c r="AU142" s="240" t="s">
        <v>80</v>
      </c>
      <c r="AV142" s="13" t="s">
        <v>80</v>
      </c>
      <c r="AW142" s="13" t="s">
        <v>33</v>
      </c>
      <c r="AX142" s="13" t="s">
        <v>71</v>
      </c>
      <c r="AY142" s="240" t="s">
        <v>142</v>
      </c>
    </row>
    <row r="143" spans="1:51" s="13" customFormat="1" ht="12">
      <c r="A143" s="13"/>
      <c r="B143" s="230"/>
      <c r="C143" s="231"/>
      <c r="D143" s="225" t="s">
        <v>167</v>
      </c>
      <c r="E143" s="232" t="s">
        <v>19</v>
      </c>
      <c r="F143" s="233" t="s">
        <v>181</v>
      </c>
      <c r="G143" s="231"/>
      <c r="H143" s="234">
        <v>250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167</v>
      </c>
      <c r="AU143" s="240" t="s">
        <v>80</v>
      </c>
      <c r="AV143" s="13" t="s">
        <v>80</v>
      </c>
      <c r="AW143" s="13" t="s">
        <v>33</v>
      </c>
      <c r="AX143" s="13" t="s">
        <v>71</v>
      </c>
      <c r="AY143" s="240" t="s">
        <v>142</v>
      </c>
    </row>
    <row r="144" spans="1:51" s="13" customFormat="1" ht="12">
      <c r="A144" s="13"/>
      <c r="B144" s="230"/>
      <c r="C144" s="231"/>
      <c r="D144" s="225" t="s">
        <v>167</v>
      </c>
      <c r="E144" s="232" t="s">
        <v>19</v>
      </c>
      <c r="F144" s="233" t="s">
        <v>182</v>
      </c>
      <c r="G144" s="231"/>
      <c r="H144" s="234">
        <v>1693.6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167</v>
      </c>
      <c r="AU144" s="240" t="s">
        <v>80</v>
      </c>
      <c r="AV144" s="13" t="s">
        <v>80</v>
      </c>
      <c r="AW144" s="13" t="s">
        <v>33</v>
      </c>
      <c r="AX144" s="13" t="s">
        <v>71</v>
      </c>
      <c r="AY144" s="240" t="s">
        <v>142</v>
      </c>
    </row>
    <row r="145" spans="1:51" s="13" customFormat="1" ht="12">
      <c r="A145" s="13"/>
      <c r="B145" s="230"/>
      <c r="C145" s="231"/>
      <c r="D145" s="225" t="s">
        <v>167</v>
      </c>
      <c r="E145" s="232" t="s">
        <v>19</v>
      </c>
      <c r="F145" s="233" t="s">
        <v>229</v>
      </c>
      <c r="G145" s="231"/>
      <c r="H145" s="234">
        <v>87.2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167</v>
      </c>
      <c r="AU145" s="240" t="s">
        <v>80</v>
      </c>
      <c r="AV145" s="13" t="s">
        <v>80</v>
      </c>
      <c r="AW145" s="13" t="s">
        <v>33</v>
      </c>
      <c r="AX145" s="13" t="s">
        <v>71</v>
      </c>
      <c r="AY145" s="240" t="s">
        <v>142</v>
      </c>
    </row>
    <row r="146" spans="1:51" s="14" customFormat="1" ht="12">
      <c r="A146" s="14"/>
      <c r="B146" s="241"/>
      <c r="C146" s="242"/>
      <c r="D146" s="225" t="s">
        <v>167</v>
      </c>
      <c r="E146" s="243" t="s">
        <v>19</v>
      </c>
      <c r="F146" s="244" t="s">
        <v>172</v>
      </c>
      <c r="G146" s="242"/>
      <c r="H146" s="245">
        <v>3731.8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167</v>
      </c>
      <c r="AU146" s="251" t="s">
        <v>80</v>
      </c>
      <c r="AV146" s="14" t="s">
        <v>149</v>
      </c>
      <c r="AW146" s="14" t="s">
        <v>33</v>
      </c>
      <c r="AX146" s="14" t="s">
        <v>78</v>
      </c>
      <c r="AY146" s="251" t="s">
        <v>142</v>
      </c>
    </row>
    <row r="147" spans="1:65" s="2" customFormat="1" ht="14.4" customHeight="1">
      <c r="A147" s="38"/>
      <c r="B147" s="39"/>
      <c r="C147" s="212" t="s">
        <v>8</v>
      </c>
      <c r="D147" s="212" t="s">
        <v>144</v>
      </c>
      <c r="E147" s="213" t="s">
        <v>230</v>
      </c>
      <c r="F147" s="214" t="s">
        <v>231</v>
      </c>
      <c r="G147" s="215" t="s">
        <v>176</v>
      </c>
      <c r="H147" s="216">
        <v>3731.8</v>
      </c>
      <c r="I147" s="217"/>
      <c r="J147" s="218">
        <f>ROUND(I147*H147,2)</f>
        <v>0</v>
      </c>
      <c r="K147" s="214" t="s">
        <v>148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149</v>
      </c>
      <c r="AT147" s="223" t="s">
        <v>144</v>
      </c>
      <c r="AU147" s="223" t="s">
        <v>80</v>
      </c>
      <c r="AY147" s="17" t="s">
        <v>142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78</v>
      </c>
      <c r="BK147" s="224">
        <f>ROUND(I147*H147,2)</f>
        <v>0</v>
      </c>
      <c r="BL147" s="17" t="s">
        <v>149</v>
      </c>
      <c r="BM147" s="223" t="s">
        <v>232</v>
      </c>
    </row>
    <row r="148" spans="1:47" s="2" customFormat="1" ht="12">
      <c r="A148" s="38"/>
      <c r="B148" s="39"/>
      <c r="C148" s="40"/>
      <c r="D148" s="225" t="s">
        <v>151</v>
      </c>
      <c r="E148" s="40"/>
      <c r="F148" s="226" t="s">
        <v>233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80</v>
      </c>
    </row>
    <row r="149" spans="1:51" s="13" customFormat="1" ht="12">
      <c r="A149" s="13"/>
      <c r="B149" s="230"/>
      <c r="C149" s="231"/>
      <c r="D149" s="225" t="s">
        <v>167</v>
      </c>
      <c r="E149" s="232" t="s">
        <v>19</v>
      </c>
      <c r="F149" s="233" t="s">
        <v>179</v>
      </c>
      <c r="G149" s="231"/>
      <c r="H149" s="234">
        <v>90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167</v>
      </c>
      <c r="AU149" s="240" t="s">
        <v>80</v>
      </c>
      <c r="AV149" s="13" t="s">
        <v>80</v>
      </c>
      <c r="AW149" s="13" t="s">
        <v>33</v>
      </c>
      <c r="AX149" s="13" t="s">
        <v>71</v>
      </c>
      <c r="AY149" s="240" t="s">
        <v>142</v>
      </c>
    </row>
    <row r="150" spans="1:51" s="13" customFormat="1" ht="12">
      <c r="A150" s="13"/>
      <c r="B150" s="230"/>
      <c r="C150" s="231"/>
      <c r="D150" s="225" t="s">
        <v>167</v>
      </c>
      <c r="E150" s="232" t="s">
        <v>19</v>
      </c>
      <c r="F150" s="233" t="s">
        <v>180</v>
      </c>
      <c r="G150" s="231"/>
      <c r="H150" s="234">
        <v>1611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167</v>
      </c>
      <c r="AU150" s="240" t="s">
        <v>80</v>
      </c>
      <c r="AV150" s="13" t="s">
        <v>80</v>
      </c>
      <c r="AW150" s="13" t="s">
        <v>33</v>
      </c>
      <c r="AX150" s="13" t="s">
        <v>71</v>
      </c>
      <c r="AY150" s="240" t="s">
        <v>142</v>
      </c>
    </row>
    <row r="151" spans="1:51" s="13" customFormat="1" ht="12">
      <c r="A151" s="13"/>
      <c r="B151" s="230"/>
      <c r="C151" s="231"/>
      <c r="D151" s="225" t="s">
        <v>167</v>
      </c>
      <c r="E151" s="232" t="s">
        <v>19</v>
      </c>
      <c r="F151" s="233" t="s">
        <v>181</v>
      </c>
      <c r="G151" s="231"/>
      <c r="H151" s="234">
        <v>250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167</v>
      </c>
      <c r="AU151" s="240" t="s">
        <v>80</v>
      </c>
      <c r="AV151" s="13" t="s">
        <v>80</v>
      </c>
      <c r="AW151" s="13" t="s">
        <v>33</v>
      </c>
      <c r="AX151" s="13" t="s">
        <v>71</v>
      </c>
      <c r="AY151" s="240" t="s">
        <v>142</v>
      </c>
    </row>
    <row r="152" spans="1:51" s="13" customFormat="1" ht="12">
      <c r="A152" s="13"/>
      <c r="B152" s="230"/>
      <c r="C152" s="231"/>
      <c r="D152" s="225" t="s">
        <v>167</v>
      </c>
      <c r="E152" s="232" t="s">
        <v>19</v>
      </c>
      <c r="F152" s="233" t="s">
        <v>182</v>
      </c>
      <c r="G152" s="231"/>
      <c r="H152" s="234">
        <v>1693.6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167</v>
      </c>
      <c r="AU152" s="240" t="s">
        <v>80</v>
      </c>
      <c r="AV152" s="13" t="s">
        <v>80</v>
      </c>
      <c r="AW152" s="13" t="s">
        <v>33</v>
      </c>
      <c r="AX152" s="13" t="s">
        <v>71</v>
      </c>
      <c r="AY152" s="240" t="s">
        <v>142</v>
      </c>
    </row>
    <row r="153" spans="1:51" s="13" customFormat="1" ht="12">
      <c r="A153" s="13"/>
      <c r="B153" s="230"/>
      <c r="C153" s="231"/>
      <c r="D153" s="225" t="s">
        <v>167</v>
      </c>
      <c r="E153" s="232" t="s">
        <v>19</v>
      </c>
      <c r="F153" s="233" t="s">
        <v>229</v>
      </c>
      <c r="G153" s="231"/>
      <c r="H153" s="234">
        <v>87.2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167</v>
      </c>
      <c r="AU153" s="240" t="s">
        <v>80</v>
      </c>
      <c r="AV153" s="13" t="s">
        <v>80</v>
      </c>
      <c r="AW153" s="13" t="s">
        <v>33</v>
      </c>
      <c r="AX153" s="13" t="s">
        <v>71</v>
      </c>
      <c r="AY153" s="240" t="s">
        <v>142</v>
      </c>
    </row>
    <row r="154" spans="1:51" s="14" customFormat="1" ht="12">
      <c r="A154" s="14"/>
      <c r="B154" s="241"/>
      <c r="C154" s="242"/>
      <c r="D154" s="225" t="s">
        <v>167</v>
      </c>
      <c r="E154" s="243" t="s">
        <v>19</v>
      </c>
      <c r="F154" s="244" t="s">
        <v>172</v>
      </c>
      <c r="G154" s="242"/>
      <c r="H154" s="245">
        <v>3731.8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167</v>
      </c>
      <c r="AU154" s="251" t="s">
        <v>80</v>
      </c>
      <c r="AV154" s="14" t="s">
        <v>149</v>
      </c>
      <c r="AW154" s="14" t="s">
        <v>33</v>
      </c>
      <c r="AX154" s="14" t="s">
        <v>78</v>
      </c>
      <c r="AY154" s="251" t="s">
        <v>142</v>
      </c>
    </row>
    <row r="155" spans="1:65" s="2" customFormat="1" ht="24.15" customHeight="1">
      <c r="A155" s="38"/>
      <c r="B155" s="39"/>
      <c r="C155" s="212" t="s">
        <v>234</v>
      </c>
      <c r="D155" s="212" t="s">
        <v>144</v>
      </c>
      <c r="E155" s="213" t="s">
        <v>235</v>
      </c>
      <c r="F155" s="214" t="s">
        <v>236</v>
      </c>
      <c r="G155" s="215" t="s">
        <v>237</v>
      </c>
      <c r="H155" s="216">
        <v>6344.06</v>
      </c>
      <c r="I155" s="217"/>
      <c r="J155" s="218">
        <f>ROUND(I155*H155,2)</f>
        <v>0</v>
      </c>
      <c r="K155" s="214" t="s">
        <v>148</v>
      </c>
      <c r="L155" s="44"/>
      <c r="M155" s="219" t="s">
        <v>19</v>
      </c>
      <c r="N155" s="220" t="s">
        <v>42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149</v>
      </c>
      <c r="AT155" s="223" t="s">
        <v>144</v>
      </c>
      <c r="AU155" s="223" t="s">
        <v>80</v>
      </c>
      <c r="AY155" s="17" t="s">
        <v>142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78</v>
      </c>
      <c r="BK155" s="224">
        <f>ROUND(I155*H155,2)</f>
        <v>0</v>
      </c>
      <c r="BL155" s="17" t="s">
        <v>149</v>
      </c>
      <c r="BM155" s="223" t="s">
        <v>238</v>
      </c>
    </row>
    <row r="156" spans="1:47" s="2" customFormat="1" ht="12">
      <c r="A156" s="38"/>
      <c r="B156" s="39"/>
      <c r="C156" s="40"/>
      <c r="D156" s="225" t="s">
        <v>151</v>
      </c>
      <c r="E156" s="40"/>
      <c r="F156" s="226" t="s">
        <v>239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80</v>
      </c>
    </row>
    <row r="157" spans="1:47" s="2" customFormat="1" ht="12">
      <c r="A157" s="38"/>
      <c r="B157" s="39"/>
      <c r="C157" s="40"/>
      <c r="D157" s="225" t="s">
        <v>240</v>
      </c>
      <c r="E157" s="40"/>
      <c r="F157" s="252" t="s">
        <v>241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240</v>
      </c>
      <c r="AU157" s="17" t="s">
        <v>80</v>
      </c>
    </row>
    <row r="158" spans="1:51" s="13" customFormat="1" ht="12">
      <c r="A158" s="13"/>
      <c r="B158" s="230"/>
      <c r="C158" s="231"/>
      <c r="D158" s="225" t="s">
        <v>167</v>
      </c>
      <c r="E158" s="232" t="s">
        <v>19</v>
      </c>
      <c r="F158" s="233" t="s">
        <v>242</v>
      </c>
      <c r="G158" s="231"/>
      <c r="H158" s="234">
        <v>153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167</v>
      </c>
      <c r="AU158" s="240" t="s">
        <v>80</v>
      </c>
      <c r="AV158" s="13" t="s">
        <v>80</v>
      </c>
      <c r="AW158" s="13" t="s">
        <v>33</v>
      </c>
      <c r="AX158" s="13" t="s">
        <v>71</v>
      </c>
      <c r="AY158" s="240" t="s">
        <v>142</v>
      </c>
    </row>
    <row r="159" spans="1:51" s="13" customFormat="1" ht="12">
      <c r="A159" s="13"/>
      <c r="B159" s="230"/>
      <c r="C159" s="231"/>
      <c r="D159" s="225" t="s">
        <v>167</v>
      </c>
      <c r="E159" s="232" t="s">
        <v>19</v>
      </c>
      <c r="F159" s="233" t="s">
        <v>243</v>
      </c>
      <c r="G159" s="231"/>
      <c r="H159" s="234">
        <v>2738.7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167</v>
      </c>
      <c r="AU159" s="240" t="s">
        <v>80</v>
      </c>
      <c r="AV159" s="13" t="s">
        <v>80</v>
      </c>
      <c r="AW159" s="13" t="s">
        <v>33</v>
      </c>
      <c r="AX159" s="13" t="s">
        <v>71</v>
      </c>
      <c r="AY159" s="240" t="s">
        <v>142</v>
      </c>
    </row>
    <row r="160" spans="1:51" s="13" customFormat="1" ht="12">
      <c r="A160" s="13"/>
      <c r="B160" s="230"/>
      <c r="C160" s="231"/>
      <c r="D160" s="225" t="s">
        <v>167</v>
      </c>
      <c r="E160" s="232" t="s">
        <v>19</v>
      </c>
      <c r="F160" s="233" t="s">
        <v>244</v>
      </c>
      <c r="G160" s="231"/>
      <c r="H160" s="234">
        <v>425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167</v>
      </c>
      <c r="AU160" s="240" t="s">
        <v>80</v>
      </c>
      <c r="AV160" s="13" t="s">
        <v>80</v>
      </c>
      <c r="AW160" s="13" t="s">
        <v>33</v>
      </c>
      <c r="AX160" s="13" t="s">
        <v>71</v>
      </c>
      <c r="AY160" s="240" t="s">
        <v>142</v>
      </c>
    </row>
    <row r="161" spans="1:51" s="13" customFormat="1" ht="12">
      <c r="A161" s="13"/>
      <c r="B161" s="230"/>
      <c r="C161" s="231"/>
      <c r="D161" s="225" t="s">
        <v>167</v>
      </c>
      <c r="E161" s="232" t="s">
        <v>19</v>
      </c>
      <c r="F161" s="233" t="s">
        <v>245</v>
      </c>
      <c r="G161" s="231"/>
      <c r="H161" s="234">
        <v>2879.12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167</v>
      </c>
      <c r="AU161" s="240" t="s">
        <v>80</v>
      </c>
      <c r="AV161" s="13" t="s">
        <v>80</v>
      </c>
      <c r="AW161" s="13" t="s">
        <v>33</v>
      </c>
      <c r="AX161" s="13" t="s">
        <v>71</v>
      </c>
      <c r="AY161" s="240" t="s">
        <v>142</v>
      </c>
    </row>
    <row r="162" spans="1:51" s="13" customFormat="1" ht="12">
      <c r="A162" s="13"/>
      <c r="B162" s="230"/>
      <c r="C162" s="231"/>
      <c r="D162" s="225" t="s">
        <v>167</v>
      </c>
      <c r="E162" s="232" t="s">
        <v>19</v>
      </c>
      <c r="F162" s="233" t="s">
        <v>246</v>
      </c>
      <c r="G162" s="231"/>
      <c r="H162" s="234">
        <v>148.24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167</v>
      </c>
      <c r="AU162" s="240" t="s">
        <v>80</v>
      </c>
      <c r="AV162" s="13" t="s">
        <v>80</v>
      </c>
      <c r="AW162" s="13" t="s">
        <v>33</v>
      </c>
      <c r="AX162" s="13" t="s">
        <v>71</v>
      </c>
      <c r="AY162" s="240" t="s">
        <v>142</v>
      </c>
    </row>
    <row r="163" spans="1:51" s="14" customFormat="1" ht="12">
      <c r="A163" s="14"/>
      <c r="B163" s="241"/>
      <c r="C163" s="242"/>
      <c r="D163" s="225" t="s">
        <v>167</v>
      </c>
      <c r="E163" s="243" t="s">
        <v>19</v>
      </c>
      <c r="F163" s="244" t="s">
        <v>172</v>
      </c>
      <c r="G163" s="242"/>
      <c r="H163" s="245">
        <v>6344.0599999999995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167</v>
      </c>
      <c r="AU163" s="251" t="s">
        <v>80</v>
      </c>
      <c r="AV163" s="14" t="s">
        <v>149</v>
      </c>
      <c r="AW163" s="14" t="s">
        <v>33</v>
      </c>
      <c r="AX163" s="14" t="s">
        <v>78</v>
      </c>
      <c r="AY163" s="251" t="s">
        <v>142</v>
      </c>
    </row>
    <row r="164" spans="1:65" s="2" customFormat="1" ht="24.15" customHeight="1">
      <c r="A164" s="38"/>
      <c r="B164" s="39"/>
      <c r="C164" s="212" t="s">
        <v>247</v>
      </c>
      <c r="D164" s="212" t="s">
        <v>144</v>
      </c>
      <c r="E164" s="213" t="s">
        <v>248</v>
      </c>
      <c r="F164" s="214" t="s">
        <v>249</v>
      </c>
      <c r="G164" s="215" t="s">
        <v>147</v>
      </c>
      <c r="H164" s="216">
        <v>3816</v>
      </c>
      <c r="I164" s="217"/>
      <c r="J164" s="218">
        <f>ROUND(I164*H164,2)</f>
        <v>0</v>
      </c>
      <c r="K164" s="214" t="s">
        <v>148</v>
      </c>
      <c r="L164" s="44"/>
      <c r="M164" s="219" t="s">
        <v>19</v>
      </c>
      <c r="N164" s="220" t="s">
        <v>42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149</v>
      </c>
      <c r="AT164" s="223" t="s">
        <v>144</v>
      </c>
      <c r="AU164" s="223" t="s">
        <v>80</v>
      </c>
      <c r="AY164" s="17" t="s">
        <v>142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78</v>
      </c>
      <c r="BK164" s="224">
        <f>ROUND(I164*H164,2)</f>
        <v>0</v>
      </c>
      <c r="BL164" s="17" t="s">
        <v>149</v>
      </c>
      <c r="BM164" s="223" t="s">
        <v>250</v>
      </c>
    </row>
    <row r="165" spans="1:47" s="2" customFormat="1" ht="12">
      <c r="A165" s="38"/>
      <c r="B165" s="39"/>
      <c r="C165" s="40"/>
      <c r="D165" s="225" t="s">
        <v>151</v>
      </c>
      <c r="E165" s="40"/>
      <c r="F165" s="226" t="s">
        <v>251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</v>
      </c>
      <c r="AU165" s="17" t="s">
        <v>80</v>
      </c>
    </row>
    <row r="166" spans="1:51" s="13" customFormat="1" ht="12">
      <c r="A166" s="13"/>
      <c r="B166" s="230"/>
      <c r="C166" s="231"/>
      <c r="D166" s="225" t="s">
        <v>167</v>
      </c>
      <c r="E166" s="232" t="s">
        <v>19</v>
      </c>
      <c r="F166" s="233" t="s">
        <v>252</v>
      </c>
      <c r="G166" s="231"/>
      <c r="H166" s="234">
        <v>358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167</v>
      </c>
      <c r="AU166" s="240" t="s">
        <v>80</v>
      </c>
      <c r="AV166" s="13" t="s">
        <v>80</v>
      </c>
      <c r="AW166" s="13" t="s">
        <v>33</v>
      </c>
      <c r="AX166" s="13" t="s">
        <v>71</v>
      </c>
      <c r="AY166" s="240" t="s">
        <v>142</v>
      </c>
    </row>
    <row r="167" spans="1:51" s="13" customFormat="1" ht="12">
      <c r="A167" s="13"/>
      <c r="B167" s="230"/>
      <c r="C167" s="231"/>
      <c r="D167" s="225" t="s">
        <v>167</v>
      </c>
      <c r="E167" s="232" t="s">
        <v>19</v>
      </c>
      <c r="F167" s="233" t="s">
        <v>253</v>
      </c>
      <c r="G167" s="231"/>
      <c r="H167" s="234">
        <v>3358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167</v>
      </c>
      <c r="AU167" s="240" t="s">
        <v>80</v>
      </c>
      <c r="AV167" s="13" t="s">
        <v>80</v>
      </c>
      <c r="AW167" s="13" t="s">
        <v>33</v>
      </c>
      <c r="AX167" s="13" t="s">
        <v>71</v>
      </c>
      <c r="AY167" s="240" t="s">
        <v>142</v>
      </c>
    </row>
    <row r="168" spans="1:51" s="13" customFormat="1" ht="12">
      <c r="A168" s="13"/>
      <c r="B168" s="230"/>
      <c r="C168" s="231"/>
      <c r="D168" s="225" t="s">
        <v>167</v>
      </c>
      <c r="E168" s="232" t="s">
        <v>19</v>
      </c>
      <c r="F168" s="233" t="s">
        <v>254</v>
      </c>
      <c r="G168" s="231"/>
      <c r="H168" s="234">
        <v>100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167</v>
      </c>
      <c r="AU168" s="240" t="s">
        <v>80</v>
      </c>
      <c r="AV168" s="13" t="s">
        <v>80</v>
      </c>
      <c r="AW168" s="13" t="s">
        <v>33</v>
      </c>
      <c r="AX168" s="13" t="s">
        <v>71</v>
      </c>
      <c r="AY168" s="240" t="s">
        <v>142</v>
      </c>
    </row>
    <row r="169" spans="1:51" s="14" customFormat="1" ht="12">
      <c r="A169" s="14"/>
      <c r="B169" s="241"/>
      <c r="C169" s="242"/>
      <c r="D169" s="225" t="s">
        <v>167</v>
      </c>
      <c r="E169" s="243" t="s">
        <v>19</v>
      </c>
      <c r="F169" s="244" t="s">
        <v>172</v>
      </c>
      <c r="G169" s="242"/>
      <c r="H169" s="245">
        <v>3816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167</v>
      </c>
      <c r="AU169" s="251" t="s">
        <v>80</v>
      </c>
      <c r="AV169" s="14" t="s">
        <v>149</v>
      </c>
      <c r="AW169" s="14" t="s">
        <v>33</v>
      </c>
      <c r="AX169" s="14" t="s">
        <v>78</v>
      </c>
      <c r="AY169" s="251" t="s">
        <v>142</v>
      </c>
    </row>
    <row r="170" spans="1:65" s="2" customFormat="1" ht="24.15" customHeight="1">
      <c r="A170" s="38"/>
      <c r="B170" s="39"/>
      <c r="C170" s="212" t="s">
        <v>255</v>
      </c>
      <c r="D170" s="212" t="s">
        <v>144</v>
      </c>
      <c r="E170" s="213" t="s">
        <v>256</v>
      </c>
      <c r="F170" s="214" t="s">
        <v>257</v>
      </c>
      <c r="G170" s="215" t="s">
        <v>147</v>
      </c>
      <c r="H170" s="216">
        <v>3816</v>
      </c>
      <c r="I170" s="217"/>
      <c r="J170" s="218">
        <f>ROUND(I170*H170,2)</f>
        <v>0</v>
      </c>
      <c r="K170" s="214" t="s">
        <v>148</v>
      </c>
      <c r="L170" s="44"/>
      <c r="M170" s="219" t="s">
        <v>19</v>
      </c>
      <c r="N170" s="220" t="s">
        <v>42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149</v>
      </c>
      <c r="AT170" s="223" t="s">
        <v>144</v>
      </c>
      <c r="AU170" s="223" t="s">
        <v>80</v>
      </c>
      <c r="AY170" s="17" t="s">
        <v>142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78</v>
      </c>
      <c r="BK170" s="224">
        <f>ROUND(I170*H170,2)</f>
        <v>0</v>
      </c>
      <c r="BL170" s="17" t="s">
        <v>149</v>
      </c>
      <c r="BM170" s="223" t="s">
        <v>258</v>
      </c>
    </row>
    <row r="171" spans="1:47" s="2" customFormat="1" ht="12">
      <c r="A171" s="38"/>
      <c r="B171" s="39"/>
      <c r="C171" s="40"/>
      <c r="D171" s="225" t="s">
        <v>151</v>
      </c>
      <c r="E171" s="40"/>
      <c r="F171" s="226" t="s">
        <v>259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151</v>
      </c>
      <c r="AU171" s="17" t="s">
        <v>80</v>
      </c>
    </row>
    <row r="172" spans="1:51" s="13" customFormat="1" ht="12">
      <c r="A172" s="13"/>
      <c r="B172" s="230"/>
      <c r="C172" s="231"/>
      <c r="D172" s="225" t="s">
        <v>167</v>
      </c>
      <c r="E172" s="232" t="s">
        <v>19</v>
      </c>
      <c r="F172" s="233" t="s">
        <v>252</v>
      </c>
      <c r="G172" s="231"/>
      <c r="H172" s="234">
        <v>358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167</v>
      </c>
      <c r="AU172" s="240" t="s">
        <v>80</v>
      </c>
      <c r="AV172" s="13" t="s">
        <v>80</v>
      </c>
      <c r="AW172" s="13" t="s">
        <v>33</v>
      </c>
      <c r="AX172" s="13" t="s">
        <v>71</v>
      </c>
      <c r="AY172" s="240" t="s">
        <v>142</v>
      </c>
    </row>
    <row r="173" spans="1:51" s="13" customFormat="1" ht="12">
      <c r="A173" s="13"/>
      <c r="B173" s="230"/>
      <c r="C173" s="231"/>
      <c r="D173" s="225" t="s">
        <v>167</v>
      </c>
      <c r="E173" s="232" t="s">
        <v>19</v>
      </c>
      <c r="F173" s="233" t="s">
        <v>253</v>
      </c>
      <c r="G173" s="231"/>
      <c r="H173" s="234">
        <v>3358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167</v>
      </c>
      <c r="AU173" s="240" t="s">
        <v>80</v>
      </c>
      <c r="AV173" s="13" t="s">
        <v>80</v>
      </c>
      <c r="AW173" s="13" t="s">
        <v>33</v>
      </c>
      <c r="AX173" s="13" t="s">
        <v>71</v>
      </c>
      <c r="AY173" s="240" t="s">
        <v>142</v>
      </c>
    </row>
    <row r="174" spans="1:51" s="13" customFormat="1" ht="12">
      <c r="A174" s="13"/>
      <c r="B174" s="230"/>
      <c r="C174" s="231"/>
      <c r="D174" s="225" t="s">
        <v>167</v>
      </c>
      <c r="E174" s="232" t="s">
        <v>19</v>
      </c>
      <c r="F174" s="233" t="s">
        <v>254</v>
      </c>
      <c r="G174" s="231"/>
      <c r="H174" s="234">
        <v>100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167</v>
      </c>
      <c r="AU174" s="240" t="s">
        <v>80</v>
      </c>
      <c r="AV174" s="13" t="s">
        <v>80</v>
      </c>
      <c r="AW174" s="13" t="s">
        <v>33</v>
      </c>
      <c r="AX174" s="13" t="s">
        <v>71</v>
      </c>
      <c r="AY174" s="240" t="s">
        <v>142</v>
      </c>
    </row>
    <row r="175" spans="1:51" s="14" customFormat="1" ht="12">
      <c r="A175" s="14"/>
      <c r="B175" s="241"/>
      <c r="C175" s="242"/>
      <c r="D175" s="225" t="s">
        <v>167</v>
      </c>
      <c r="E175" s="243" t="s">
        <v>19</v>
      </c>
      <c r="F175" s="244" t="s">
        <v>172</v>
      </c>
      <c r="G175" s="242"/>
      <c r="H175" s="245">
        <v>3816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167</v>
      </c>
      <c r="AU175" s="251" t="s">
        <v>80</v>
      </c>
      <c r="AV175" s="14" t="s">
        <v>149</v>
      </c>
      <c r="AW175" s="14" t="s">
        <v>33</v>
      </c>
      <c r="AX175" s="14" t="s">
        <v>78</v>
      </c>
      <c r="AY175" s="251" t="s">
        <v>142</v>
      </c>
    </row>
    <row r="176" spans="1:65" s="2" customFormat="1" ht="14.4" customHeight="1">
      <c r="A176" s="38"/>
      <c r="B176" s="39"/>
      <c r="C176" s="253" t="s">
        <v>260</v>
      </c>
      <c r="D176" s="253" t="s">
        <v>261</v>
      </c>
      <c r="E176" s="254" t="s">
        <v>262</v>
      </c>
      <c r="F176" s="255" t="s">
        <v>263</v>
      </c>
      <c r="G176" s="256" t="s">
        <v>264</v>
      </c>
      <c r="H176" s="257">
        <v>95.4</v>
      </c>
      <c r="I176" s="258"/>
      <c r="J176" s="259">
        <f>ROUND(I176*H176,2)</f>
        <v>0</v>
      </c>
      <c r="K176" s="255" t="s">
        <v>148</v>
      </c>
      <c r="L176" s="260"/>
      <c r="M176" s="261" t="s">
        <v>19</v>
      </c>
      <c r="N176" s="262" t="s">
        <v>42</v>
      </c>
      <c r="O176" s="84"/>
      <c r="P176" s="221">
        <f>O176*H176</f>
        <v>0</v>
      </c>
      <c r="Q176" s="221">
        <v>0.001</v>
      </c>
      <c r="R176" s="221">
        <f>Q176*H176</f>
        <v>0.09540000000000001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193</v>
      </c>
      <c r="AT176" s="223" t="s">
        <v>261</v>
      </c>
      <c r="AU176" s="223" t="s">
        <v>80</v>
      </c>
      <c r="AY176" s="17" t="s">
        <v>142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78</v>
      </c>
      <c r="BK176" s="224">
        <f>ROUND(I176*H176,2)</f>
        <v>0</v>
      </c>
      <c r="BL176" s="17" t="s">
        <v>149</v>
      </c>
      <c r="BM176" s="223" t="s">
        <v>265</v>
      </c>
    </row>
    <row r="177" spans="1:47" s="2" customFormat="1" ht="12">
      <c r="A177" s="38"/>
      <c r="B177" s="39"/>
      <c r="C177" s="40"/>
      <c r="D177" s="225" t="s">
        <v>151</v>
      </c>
      <c r="E177" s="40"/>
      <c r="F177" s="226" t="s">
        <v>263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80</v>
      </c>
    </row>
    <row r="178" spans="1:51" s="13" customFormat="1" ht="12">
      <c r="A178" s="13"/>
      <c r="B178" s="230"/>
      <c r="C178" s="231"/>
      <c r="D178" s="225" t="s">
        <v>167</v>
      </c>
      <c r="E178" s="232" t="s">
        <v>19</v>
      </c>
      <c r="F178" s="233" t="s">
        <v>266</v>
      </c>
      <c r="G178" s="231"/>
      <c r="H178" s="234">
        <v>95.4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167</v>
      </c>
      <c r="AU178" s="240" t="s">
        <v>80</v>
      </c>
      <c r="AV178" s="13" t="s">
        <v>80</v>
      </c>
      <c r="AW178" s="13" t="s">
        <v>33</v>
      </c>
      <c r="AX178" s="13" t="s">
        <v>78</v>
      </c>
      <c r="AY178" s="240" t="s">
        <v>142</v>
      </c>
    </row>
    <row r="179" spans="1:65" s="2" customFormat="1" ht="24.15" customHeight="1">
      <c r="A179" s="38"/>
      <c r="B179" s="39"/>
      <c r="C179" s="212" t="s">
        <v>267</v>
      </c>
      <c r="D179" s="212" t="s">
        <v>144</v>
      </c>
      <c r="E179" s="213" t="s">
        <v>268</v>
      </c>
      <c r="F179" s="214" t="s">
        <v>269</v>
      </c>
      <c r="G179" s="215" t="s">
        <v>147</v>
      </c>
      <c r="H179" s="216">
        <v>3580</v>
      </c>
      <c r="I179" s="217"/>
      <c r="J179" s="218">
        <f>ROUND(I179*H179,2)</f>
        <v>0</v>
      </c>
      <c r="K179" s="214" t="s">
        <v>148</v>
      </c>
      <c r="L179" s="44"/>
      <c r="M179" s="219" t="s">
        <v>19</v>
      </c>
      <c r="N179" s="220" t="s">
        <v>42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149</v>
      </c>
      <c r="AT179" s="223" t="s">
        <v>144</v>
      </c>
      <c r="AU179" s="223" t="s">
        <v>80</v>
      </c>
      <c r="AY179" s="17" t="s">
        <v>142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78</v>
      </c>
      <c r="BK179" s="224">
        <f>ROUND(I179*H179,2)</f>
        <v>0</v>
      </c>
      <c r="BL179" s="17" t="s">
        <v>149</v>
      </c>
      <c r="BM179" s="223" t="s">
        <v>270</v>
      </c>
    </row>
    <row r="180" spans="1:47" s="2" customFormat="1" ht="12">
      <c r="A180" s="38"/>
      <c r="B180" s="39"/>
      <c r="C180" s="40"/>
      <c r="D180" s="225" t="s">
        <v>151</v>
      </c>
      <c r="E180" s="40"/>
      <c r="F180" s="226" t="s">
        <v>271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80</v>
      </c>
    </row>
    <row r="181" spans="1:51" s="13" customFormat="1" ht="12">
      <c r="A181" s="13"/>
      <c r="B181" s="230"/>
      <c r="C181" s="231"/>
      <c r="D181" s="225" t="s">
        <v>167</v>
      </c>
      <c r="E181" s="232" t="s">
        <v>19</v>
      </c>
      <c r="F181" s="233" t="s">
        <v>272</v>
      </c>
      <c r="G181" s="231"/>
      <c r="H181" s="234">
        <v>3580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167</v>
      </c>
      <c r="AU181" s="240" t="s">
        <v>80</v>
      </c>
      <c r="AV181" s="13" t="s">
        <v>80</v>
      </c>
      <c r="AW181" s="13" t="s">
        <v>33</v>
      </c>
      <c r="AX181" s="13" t="s">
        <v>78</v>
      </c>
      <c r="AY181" s="240" t="s">
        <v>142</v>
      </c>
    </row>
    <row r="182" spans="1:65" s="2" customFormat="1" ht="24.15" customHeight="1">
      <c r="A182" s="38"/>
      <c r="B182" s="39"/>
      <c r="C182" s="212" t="s">
        <v>7</v>
      </c>
      <c r="D182" s="212" t="s">
        <v>144</v>
      </c>
      <c r="E182" s="213" t="s">
        <v>273</v>
      </c>
      <c r="F182" s="214" t="s">
        <v>274</v>
      </c>
      <c r="G182" s="215" t="s">
        <v>147</v>
      </c>
      <c r="H182" s="216">
        <v>3358</v>
      </c>
      <c r="I182" s="217"/>
      <c r="J182" s="218">
        <f>ROUND(I182*H182,2)</f>
        <v>0</v>
      </c>
      <c r="K182" s="214" t="s">
        <v>148</v>
      </c>
      <c r="L182" s="44"/>
      <c r="M182" s="219" t="s">
        <v>19</v>
      </c>
      <c r="N182" s="220" t="s">
        <v>42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149</v>
      </c>
      <c r="AT182" s="223" t="s">
        <v>144</v>
      </c>
      <c r="AU182" s="223" t="s">
        <v>80</v>
      </c>
      <c r="AY182" s="17" t="s">
        <v>142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78</v>
      </c>
      <c r="BK182" s="224">
        <f>ROUND(I182*H182,2)</f>
        <v>0</v>
      </c>
      <c r="BL182" s="17" t="s">
        <v>149</v>
      </c>
      <c r="BM182" s="223" t="s">
        <v>275</v>
      </c>
    </row>
    <row r="183" spans="1:47" s="2" customFormat="1" ht="12">
      <c r="A183" s="38"/>
      <c r="B183" s="39"/>
      <c r="C183" s="40"/>
      <c r="D183" s="225" t="s">
        <v>151</v>
      </c>
      <c r="E183" s="40"/>
      <c r="F183" s="226" t="s">
        <v>276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80</v>
      </c>
    </row>
    <row r="184" spans="1:51" s="13" customFormat="1" ht="12">
      <c r="A184" s="13"/>
      <c r="B184" s="230"/>
      <c r="C184" s="231"/>
      <c r="D184" s="225" t="s">
        <v>167</v>
      </c>
      <c r="E184" s="232" t="s">
        <v>19</v>
      </c>
      <c r="F184" s="233" t="s">
        <v>277</v>
      </c>
      <c r="G184" s="231"/>
      <c r="H184" s="234">
        <v>3358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167</v>
      </c>
      <c r="AU184" s="240" t="s">
        <v>80</v>
      </c>
      <c r="AV184" s="13" t="s">
        <v>80</v>
      </c>
      <c r="AW184" s="13" t="s">
        <v>33</v>
      </c>
      <c r="AX184" s="13" t="s">
        <v>78</v>
      </c>
      <c r="AY184" s="240" t="s">
        <v>142</v>
      </c>
    </row>
    <row r="185" spans="1:65" s="2" customFormat="1" ht="14.4" customHeight="1">
      <c r="A185" s="38"/>
      <c r="B185" s="39"/>
      <c r="C185" s="212" t="s">
        <v>278</v>
      </c>
      <c r="D185" s="212" t="s">
        <v>144</v>
      </c>
      <c r="E185" s="213" t="s">
        <v>279</v>
      </c>
      <c r="F185" s="214" t="s">
        <v>280</v>
      </c>
      <c r="G185" s="215" t="s">
        <v>147</v>
      </c>
      <c r="H185" s="216">
        <v>358</v>
      </c>
      <c r="I185" s="217"/>
      <c r="J185" s="218">
        <f>ROUND(I185*H185,2)</f>
        <v>0</v>
      </c>
      <c r="K185" s="214" t="s">
        <v>148</v>
      </c>
      <c r="L185" s="44"/>
      <c r="M185" s="219" t="s">
        <v>19</v>
      </c>
      <c r="N185" s="220" t="s">
        <v>42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149</v>
      </c>
      <c r="AT185" s="223" t="s">
        <v>144</v>
      </c>
      <c r="AU185" s="223" t="s">
        <v>80</v>
      </c>
      <c r="AY185" s="17" t="s">
        <v>142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78</v>
      </c>
      <c r="BK185" s="224">
        <f>ROUND(I185*H185,2)</f>
        <v>0</v>
      </c>
      <c r="BL185" s="17" t="s">
        <v>149</v>
      </c>
      <c r="BM185" s="223" t="s">
        <v>281</v>
      </c>
    </row>
    <row r="186" spans="1:47" s="2" customFormat="1" ht="12">
      <c r="A186" s="38"/>
      <c r="B186" s="39"/>
      <c r="C186" s="40"/>
      <c r="D186" s="225" t="s">
        <v>151</v>
      </c>
      <c r="E186" s="40"/>
      <c r="F186" s="226" t="s">
        <v>282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80</v>
      </c>
    </row>
    <row r="187" spans="1:51" s="13" customFormat="1" ht="12">
      <c r="A187" s="13"/>
      <c r="B187" s="230"/>
      <c r="C187" s="231"/>
      <c r="D187" s="225" t="s">
        <v>167</v>
      </c>
      <c r="E187" s="232" t="s">
        <v>19</v>
      </c>
      <c r="F187" s="233" t="s">
        <v>283</v>
      </c>
      <c r="G187" s="231"/>
      <c r="H187" s="234">
        <v>358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167</v>
      </c>
      <c r="AU187" s="240" t="s">
        <v>80</v>
      </c>
      <c r="AV187" s="13" t="s">
        <v>80</v>
      </c>
      <c r="AW187" s="13" t="s">
        <v>33</v>
      </c>
      <c r="AX187" s="13" t="s">
        <v>78</v>
      </c>
      <c r="AY187" s="240" t="s">
        <v>142</v>
      </c>
    </row>
    <row r="188" spans="1:65" s="2" customFormat="1" ht="24.15" customHeight="1">
      <c r="A188" s="38"/>
      <c r="B188" s="39"/>
      <c r="C188" s="212" t="s">
        <v>284</v>
      </c>
      <c r="D188" s="212" t="s">
        <v>144</v>
      </c>
      <c r="E188" s="213" t="s">
        <v>285</v>
      </c>
      <c r="F188" s="214" t="s">
        <v>286</v>
      </c>
      <c r="G188" s="215" t="s">
        <v>155</v>
      </c>
      <c r="H188" s="216">
        <v>6461</v>
      </c>
      <c r="I188" s="217"/>
      <c r="J188" s="218">
        <f>ROUND(I188*H188,2)</f>
        <v>0</v>
      </c>
      <c r="K188" s="214" t="s">
        <v>148</v>
      </c>
      <c r="L188" s="44"/>
      <c r="M188" s="219" t="s">
        <v>19</v>
      </c>
      <c r="N188" s="220" t="s">
        <v>42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149</v>
      </c>
      <c r="AT188" s="223" t="s">
        <v>144</v>
      </c>
      <c r="AU188" s="223" t="s">
        <v>80</v>
      </c>
      <c r="AY188" s="17" t="s">
        <v>142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78</v>
      </c>
      <c r="BK188" s="224">
        <f>ROUND(I188*H188,2)</f>
        <v>0</v>
      </c>
      <c r="BL188" s="17" t="s">
        <v>149</v>
      </c>
      <c r="BM188" s="223" t="s">
        <v>287</v>
      </c>
    </row>
    <row r="189" spans="1:47" s="2" customFormat="1" ht="12">
      <c r="A189" s="38"/>
      <c r="B189" s="39"/>
      <c r="C189" s="40"/>
      <c r="D189" s="225" t="s">
        <v>151</v>
      </c>
      <c r="E189" s="40"/>
      <c r="F189" s="226" t="s">
        <v>288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80</v>
      </c>
    </row>
    <row r="190" spans="1:51" s="13" customFormat="1" ht="12">
      <c r="A190" s="13"/>
      <c r="B190" s="230"/>
      <c r="C190" s="231"/>
      <c r="D190" s="225" t="s">
        <v>167</v>
      </c>
      <c r="E190" s="232" t="s">
        <v>19</v>
      </c>
      <c r="F190" s="233" t="s">
        <v>289</v>
      </c>
      <c r="G190" s="231"/>
      <c r="H190" s="234">
        <v>6461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167</v>
      </c>
      <c r="AU190" s="240" t="s">
        <v>80</v>
      </c>
      <c r="AV190" s="13" t="s">
        <v>80</v>
      </c>
      <c r="AW190" s="13" t="s">
        <v>33</v>
      </c>
      <c r="AX190" s="13" t="s">
        <v>78</v>
      </c>
      <c r="AY190" s="240" t="s">
        <v>142</v>
      </c>
    </row>
    <row r="191" spans="1:65" s="2" customFormat="1" ht="24.15" customHeight="1">
      <c r="A191" s="38"/>
      <c r="B191" s="39"/>
      <c r="C191" s="212" t="s">
        <v>290</v>
      </c>
      <c r="D191" s="212" t="s">
        <v>144</v>
      </c>
      <c r="E191" s="213" t="s">
        <v>291</v>
      </c>
      <c r="F191" s="214" t="s">
        <v>292</v>
      </c>
      <c r="G191" s="215" t="s">
        <v>155</v>
      </c>
      <c r="H191" s="216">
        <v>730</v>
      </c>
      <c r="I191" s="217"/>
      <c r="J191" s="218">
        <f>ROUND(I191*H191,2)</f>
        <v>0</v>
      </c>
      <c r="K191" s="214" t="s">
        <v>148</v>
      </c>
      <c r="L191" s="44"/>
      <c r="M191" s="219" t="s">
        <v>19</v>
      </c>
      <c r="N191" s="220" t="s">
        <v>42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149</v>
      </c>
      <c r="AT191" s="223" t="s">
        <v>144</v>
      </c>
      <c r="AU191" s="223" t="s">
        <v>80</v>
      </c>
      <c r="AY191" s="17" t="s">
        <v>142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78</v>
      </c>
      <c r="BK191" s="224">
        <f>ROUND(I191*H191,2)</f>
        <v>0</v>
      </c>
      <c r="BL191" s="17" t="s">
        <v>149</v>
      </c>
      <c r="BM191" s="223" t="s">
        <v>293</v>
      </c>
    </row>
    <row r="192" spans="1:47" s="2" customFormat="1" ht="12">
      <c r="A192" s="38"/>
      <c r="B192" s="39"/>
      <c r="C192" s="40"/>
      <c r="D192" s="225" t="s">
        <v>151</v>
      </c>
      <c r="E192" s="40"/>
      <c r="F192" s="226" t="s">
        <v>294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80</v>
      </c>
    </row>
    <row r="193" spans="1:51" s="13" customFormat="1" ht="12">
      <c r="A193" s="13"/>
      <c r="B193" s="230"/>
      <c r="C193" s="231"/>
      <c r="D193" s="225" t="s">
        <v>167</v>
      </c>
      <c r="E193" s="232" t="s">
        <v>19</v>
      </c>
      <c r="F193" s="233" t="s">
        <v>295</v>
      </c>
      <c r="G193" s="231"/>
      <c r="H193" s="234">
        <v>730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167</v>
      </c>
      <c r="AU193" s="240" t="s">
        <v>80</v>
      </c>
      <c r="AV193" s="13" t="s">
        <v>80</v>
      </c>
      <c r="AW193" s="13" t="s">
        <v>33</v>
      </c>
      <c r="AX193" s="13" t="s">
        <v>78</v>
      </c>
      <c r="AY193" s="240" t="s">
        <v>142</v>
      </c>
    </row>
    <row r="194" spans="1:65" s="2" customFormat="1" ht="14.4" customHeight="1">
      <c r="A194" s="38"/>
      <c r="B194" s="39"/>
      <c r="C194" s="253" t="s">
        <v>296</v>
      </c>
      <c r="D194" s="253" t="s">
        <v>261</v>
      </c>
      <c r="E194" s="254" t="s">
        <v>297</v>
      </c>
      <c r="F194" s="255" t="s">
        <v>298</v>
      </c>
      <c r="G194" s="256" t="s">
        <v>176</v>
      </c>
      <c r="H194" s="257">
        <v>12.947</v>
      </c>
      <c r="I194" s="258"/>
      <c r="J194" s="259">
        <f>ROUND(I194*H194,2)</f>
        <v>0</v>
      </c>
      <c r="K194" s="255" t="s">
        <v>148</v>
      </c>
      <c r="L194" s="260"/>
      <c r="M194" s="261" t="s">
        <v>19</v>
      </c>
      <c r="N194" s="262" t="s">
        <v>42</v>
      </c>
      <c r="O194" s="84"/>
      <c r="P194" s="221">
        <f>O194*H194</f>
        <v>0</v>
      </c>
      <c r="Q194" s="221">
        <v>0.22</v>
      </c>
      <c r="R194" s="221">
        <f>Q194*H194</f>
        <v>2.84834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193</v>
      </c>
      <c r="AT194" s="223" t="s">
        <v>261</v>
      </c>
      <c r="AU194" s="223" t="s">
        <v>80</v>
      </c>
      <c r="AY194" s="17" t="s">
        <v>142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78</v>
      </c>
      <c r="BK194" s="224">
        <f>ROUND(I194*H194,2)</f>
        <v>0</v>
      </c>
      <c r="BL194" s="17" t="s">
        <v>149</v>
      </c>
      <c r="BM194" s="223" t="s">
        <v>299</v>
      </c>
    </row>
    <row r="195" spans="1:47" s="2" customFormat="1" ht="12">
      <c r="A195" s="38"/>
      <c r="B195" s="39"/>
      <c r="C195" s="40"/>
      <c r="D195" s="225" t="s">
        <v>151</v>
      </c>
      <c r="E195" s="40"/>
      <c r="F195" s="226" t="s">
        <v>298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</v>
      </c>
      <c r="AU195" s="17" t="s">
        <v>80</v>
      </c>
    </row>
    <row r="196" spans="1:51" s="13" customFormat="1" ht="12">
      <c r="A196" s="13"/>
      <c r="B196" s="230"/>
      <c r="C196" s="231"/>
      <c r="D196" s="225" t="s">
        <v>167</v>
      </c>
      <c r="E196" s="232" t="s">
        <v>19</v>
      </c>
      <c r="F196" s="233" t="s">
        <v>300</v>
      </c>
      <c r="G196" s="231"/>
      <c r="H196" s="234">
        <v>207.15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167</v>
      </c>
      <c r="AU196" s="240" t="s">
        <v>80</v>
      </c>
      <c r="AV196" s="13" t="s">
        <v>80</v>
      </c>
      <c r="AW196" s="13" t="s">
        <v>33</v>
      </c>
      <c r="AX196" s="13" t="s">
        <v>78</v>
      </c>
      <c r="AY196" s="240" t="s">
        <v>142</v>
      </c>
    </row>
    <row r="197" spans="1:51" s="13" customFormat="1" ht="12">
      <c r="A197" s="13"/>
      <c r="B197" s="230"/>
      <c r="C197" s="231"/>
      <c r="D197" s="225" t="s">
        <v>167</v>
      </c>
      <c r="E197" s="231"/>
      <c r="F197" s="233" t="s">
        <v>301</v>
      </c>
      <c r="G197" s="231"/>
      <c r="H197" s="234">
        <v>12.947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167</v>
      </c>
      <c r="AU197" s="240" t="s">
        <v>80</v>
      </c>
      <c r="AV197" s="13" t="s">
        <v>80</v>
      </c>
      <c r="AW197" s="13" t="s">
        <v>4</v>
      </c>
      <c r="AX197" s="13" t="s">
        <v>78</v>
      </c>
      <c r="AY197" s="240" t="s">
        <v>142</v>
      </c>
    </row>
    <row r="198" spans="1:65" s="2" customFormat="1" ht="24.15" customHeight="1">
      <c r="A198" s="38"/>
      <c r="B198" s="39"/>
      <c r="C198" s="212" t="s">
        <v>302</v>
      </c>
      <c r="D198" s="212" t="s">
        <v>144</v>
      </c>
      <c r="E198" s="213" t="s">
        <v>303</v>
      </c>
      <c r="F198" s="214" t="s">
        <v>304</v>
      </c>
      <c r="G198" s="215" t="s">
        <v>155</v>
      </c>
      <c r="H198" s="216">
        <v>460</v>
      </c>
      <c r="I198" s="217"/>
      <c r="J198" s="218">
        <f>ROUND(I198*H198,2)</f>
        <v>0</v>
      </c>
      <c r="K198" s="214" t="s">
        <v>148</v>
      </c>
      <c r="L198" s="44"/>
      <c r="M198" s="219" t="s">
        <v>19</v>
      </c>
      <c r="N198" s="220" t="s">
        <v>42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149</v>
      </c>
      <c r="AT198" s="223" t="s">
        <v>144</v>
      </c>
      <c r="AU198" s="223" t="s">
        <v>80</v>
      </c>
      <c r="AY198" s="17" t="s">
        <v>142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78</v>
      </c>
      <c r="BK198" s="224">
        <f>ROUND(I198*H198,2)</f>
        <v>0</v>
      </c>
      <c r="BL198" s="17" t="s">
        <v>149</v>
      </c>
      <c r="BM198" s="223" t="s">
        <v>305</v>
      </c>
    </row>
    <row r="199" spans="1:47" s="2" customFormat="1" ht="12">
      <c r="A199" s="38"/>
      <c r="B199" s="39"/>
      <c r="C199" s="40"/>
      <c r="D199" s="225" t="s">
        <v>151</v>
      </c>
      <c r="E199" s="40"/>
      <c r="F199" s="226" t="s">
        <v>306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80</v>
      </c>
    </row>
    <row r="200" spans="1:51" s="13" customFormat="1" ht="12">
      <c r="A200" s="13"/>
      <c r="B200" s="230"/>
      <c r="C200" s="231"/>
      <c r="D200" s="225" t="s">
        <v>167</v>
      </c>
      <c r="E200" s="232" t="s">
        <v>19</v>
      </c>
      <c r="F200" s="233" t="s">
        <v>307</v>
      </c>
      <c r="G200" s="231"/>
      <c r="H200" s="234">
        <v>460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167</v>
      </c>
      <c r="AU200" s="240" t="s">
        <v>80</v>
      </c>
      <c r="AV200" s="13" t="s">
        <v>80</v>
      </c>
      <c r="AW200" s="13" t="s">
        <v>33</v>
      </c>
      <c r="AX200" s="13" t="s">
        <v>78</v>
      </c>
      <c r="AY200" s="240" t="s">
        <v>142</v>
      </c>
    </row>
    <row r="201" spans="1:65" s="2" customFormat="1" ht="24.15" customHeight="1">
      <c r="A201" s="38"/>
      <c r="B201" s="39"/>
      <c r="C201" s="212" t="s">
        <v>308</v>
      </c>
      <c r="D201" s="212" t="s">
        <v>144</v>
      </c>
      <c r="E201" s="213" t="s">
        <v>309</v>
      </c>
      <c r="F201" s="214" t="s">
        <v>310</v>
      </c>
      <c r="G201" s="215" t="s">
        <v>147</v>
      </c>
      <c r="H201" s="216">
        <v>6131</v>
      </c>
      <c r="I201" s="217"/>
      <c r="J201" s="218">
        <f>ROUND(I201*H201,2)</f>
        <v>0</v>
      </c>
      <c r="K201" s="214" t="s">
        <v>148</v>
      </c>
      <c r="L201" s="44"/>
      <c r="M201" s="219" t="s">
        <v>19</v>
      </c>
      <c r="N201" s="220" t="s">
        <v>42</v>
      </c>
      <c r="O201" s="84"/>
      <c r="P201" s="221">
        <f>O201*H201</f>
        <v>0</v>
      </c>
      <c r="Q201" s="221">
        <v>0.0003485</v>
      </c>
      <c r="R201" s="221">
        <f>Q201*H201</f>
        <v>2.1366535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149</v>
      </c>
      <c r="AT201" s="223" t="s">
        <v>144</v>
      </c>
      <c r="AU201" s="223" t="s">
        <v>80</v>
      </c>
      <c r="AY201" s="17" t="s">
        <v>142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78</v>
      </c>
      <c r="BK201" s="224">
        <f>ROUND(I201*H201,2)</f>
        <v>0</v>
      </c>
      <c r="BL201" s="17" t="s">
        <v>149</v>
      </c>
      <c r="BM201" s="223" t="s">
        <v>311</v>
      </c>
    </row>
    <row r="202" spans="1:47" s="2" customFormat="1" ht="12">
      <c r="A202" s="38"/>
      <c r="B202" s="39"/>
      <c r="C202" s="40"/>
      <c r="D202" s="225" t="s">
        <v>151</v>
      </c>
      <c r="E202" s="40"/>
      <c r="F202" s="226" t="s">
        <v>312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</v>
      </c>
      <c r="AU202" s="17" t="s">
        <v>80</v>
      </c>
    </row>
    <row r="203" spans="1:65" s="2" customFormat="1" ht="24.15" customHeight="1">
      <c r="A203" s="38"/>
      <c r="B203" s="39"/>
      <c r="C203" s="212" t="s">
        <v>313</v>
      </c>
      <c r="D203" s="212" t="s">
        <v>144</v>
      </c>
      <c r="E203" s="213" t="s">
        <v>314</v>
      </c>
      <c r="F203" s="214" t="s">
        <v>315</v>
      </c>
      <c r="G203" s="215" t="s">
        <v>155</v>
      </c>
      <c r="H203" s="216">
        <v>330</v>
      </c>
      <c r="I203" s="217"/>
      <c r="J203" s="218">
        <f>ROUND(I203*H203,2)</f>
        <v>0</v>
      </c>
      <c r="K203" s="214" t="s">
        <v>148</v>
      </c>
      <c r="L203" s="44"/>
      <c r="M203" s="219" t="s">
        <v>19</v>
      </c>
      <c r="N203" s="220" t="s">
        <v>42</v>
      </c>
      <c r="O203" s="84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149</v>
      </c>
      <c r="AT203" s="223" t="s">
        <v>144</v>
      </c>
      <c r="AU203" s="223" t="s">
        <v>80</v>
      </c>
      <c r="AY203" s="17" t="s">
        <v>142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78</v>
      </c>
      <c r="BK203" s="224">
        <f>ROUND(I203*H203,2)</f>
        <v>0</v>
      </c>
      <c r="BL203" s="17" t="s">
        <v>149</v>
      </c>
      <c r="BM203" s="223" t="s">
        <v>316</v>
      </c>
    </row>
    <row r="204" spans="1:47" s="2" customFormat="1" ht="12">
      <c r="A204" s="38"/>
      <c r="B204" s="39"/>
      <c r="C204" s="40"/>
      <c r="D204" s="225" t="s">
        <v>151</v>
      </c>
      <c r="E204" s="40"/>
      <c r="F204" s="226" t="s">
        <v>317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</v>
      </c>
      <c r="AU204" s="17" t="s">
        <v>80</v>
      </c>
    </row>
    <row r="205" spans="1:65" s="2" customFormat="1" ht="24.15" customHeight="1">
      <c r="A205" s="38"/>
      <c r="B205" s="39"/>
      <c r="C205" s="212" t="s">
        <v>318</v>
      </c>
      <c r="D205" s="212" t="s">
        <v>144</v>
      </c>
      <c r="E205" s="213" t="s">
        <v>319</v>
      </c>
      <c r="F205" s="214" t="s">
        <v>320</v>
      </c>
      <c r="G205" s="215" t="s">
        <v>155</v>
      </c>
      <c r="H205" s="216">
        <v>270</v>
      </c>
      <c r="I205" s="217"/>
      <c r="J205" s="218">
        <f>ROUND(I205*H205,2)</f>
        <v>0</v>
      </c>
      <c r="K205" s="214" t="s">
        <v>148</v>
      </c>
      <c r="L205" s="44"/>
      <c r="M205" s="219" t="s">
        <v>19</v>
      </c>
      <c r="N205" s="220" t="s">
        <v>42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149</v>
      </c>
      <c r="AT205" s="223" t="s">
        <v>144</v>
      </c>
      <c r="AU205" s="223" t="s">
        <v>80</v>
      </c>
      <c r="AY205" s="17" t="s">
        <v>142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78</v>
      </c>
      <c r="BK205" s="224">
        <f>ROUND(I205*H205,2)</f>
        <v>0</v>
      </c>
      <c r="BL205" s="17" t="s">
        <v>149</v>
      </c>
      <c r="BM205" s="223" t="s">
        <v>321</v>
      </c>
    </row>
    <row r="206" spans="1:47" s="2" customFormat="1" ht="12">
      <c r="A206" s="38"/>
      <c r="B206" s="39"/>
      <c r="C206" s="40"/>
      <c r="D206" s="225" t="s">
        <v>151</v>
      </c>
      <c r="E206" s="40"/>
      <c r="F206" s="226" t="s">
        <v>322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151</v>
      </c>
      <c r="AU206" s="17" t="s">
        <v>80</v>
      </c>
    </row>
    <row r="207" spans="1:65" s="2" customFormat="1" ht="14.4" customHeight="1">
      <c r="A207" s="38"/>
      <c r="B207" s="39"/>
      <c r="C207" s="253" t="s">
        <v>323</v>
      </c>
      <c r="D207" s="253" t="s">
        <v>261</v>
      </c>
      <c r="E207" s="254" t="s">
        <v>324</v>
      </c>
      <c r="F207" s="255" t="s">
        <v>325</v>
      </c>
      <c r="G207" s="256" t="s">
        <v>264</v>
      </c>
      <c r="H207" s="257">
        <v>35.5</v>
      </c>
      <c r="I207" s="258"/>
      <c r="J207" s="259">
        <f>ROUND(I207*H207,2)</f>
        <v>0</v>
      </c>
      <c r="K207" s="255" t="s">
        <v>148</v>
      </c>
      <c r="L207" s="260"/>
      <c r="M207" s="261" t="s">
        <v>19</v>
      </c>
      <c r="N207" s="262" t="s">
        <v>42</v>
      </c>
      <c r="O207" s="84"/>
      <c r="P207" s="221">
        <f>O207*H207</f>
        <v>0</v>
      </c>
      <c r="Q207" s="221">
        <v>0.001</v>
      </c>
      <c r="R207" s="221">
        <f>Q207*H207</f>
        <v>0.035500000000000004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193</v>
      </c>
      <c r="AT207" s="223" t="s">
        <v>261</v>
      </c>
      <c r="AU207" s="223" t="s">
        <v>80</v>
      </c>
      <c r="AY207" s="17" t="s">
        <v>142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78</v>
      </c>
      <c r="BK207" s="224">
        <f>ROUND(I207*H207,2)</f>
        <v>0</v>
      </c>
      <c r="BL207" s="17" t="s">
        <v>149</v>
      </c>
      <c r="BM207" s="223" t="s">
        <v>326</v>
      </c>
    </row>
    <row r="208" spans="1:47" s="2" customFormat="1" ht="12">
      <c r="A208" s="38"/>
      <c r="B208" s="39"/>
      <c r="C208" s="40"/>
      <c r="D208" s="225" t="s">
        <v>151</v>
      </c>
      <c r="E208" s="40"/>
      <c r="F208" s="226" t="s">
        <v>325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</v>
      </c>
      <c r="AU208" s="17" t="s">
        <v>80</v>
      </c>
    </row>
    <row r="209" spans="1:51" s="13" customFormat="1" ht="12">
      <c r="A209" s="13"/>
      <c r="B209" s="230"/>
      <c r="C209" s="231"/>
      <c r="D209" s="225" t="s">
        <v>167</v>
      </c>
      <c r="E209" s="232" t="s">
        <v>19</v>
      </c>
      <c r="F209" s="233" t="s">
        <v>327</v>
      </c>
      <c r="G209" s="231"/>
      <c r="H209" s="234">
        <v>35.5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167</v>
      </c>
      <c r="AU209" s="240" t="s">
        <v>80</v>
      </c>
      <c r="AV209" s="13" t="s">
        <v>80</v>
      </c>
      <c r="AW209" s="13" t="s">
        <v>33</v>
      </c>
      <c r="AX209" s="13" t="s">
        <v>78</v>
      </c>
      <c r="AY209" s="240" t="s">
        <v>142</v>
      </c>
    </row>
    <row r="210" spans="1:65" s="2" customFormat="1" ht="14.4" customHeight="1">
      <c r="A210" s="38"/>
      <c r="B210" s="39"/>
      <c r="C210" s="253" t="s">
        <v>328</v>
      </c>
      <c r="D210" s="253" t="s">
        <v>261</v>
      </c>
      <c r="E210" s="254" t="s">
        <v>329</v>
      </c>
      <c r="F210" s="255" t="s">
        <v>330</v>
      </c>
      <c r="G210" s="256" t="s">
        <v>331</v>
      </c>
      <c r="H210" s="257">
        <v>70</v>
      </c>
      <c r="I210" s="258"/>
      <c r="J210" s="259">
        <f>ROUND(I210*H210,2)</f>
        <v>0</v>
      </c>
      <c r="K210" s="255" t="s">
        <v>19</v>
      </c>
      <c r="L210" s="260"/>
      <c r="M210" s="261" t="s">
        <v>19</v>
      </c>
      <c r="N210" s="262" t="s">
        <v>42</v>
      </c>
      <c r="O210" s="84"/>
      <c r="P210" s="221">
        <f>O210*H210</f>
        <v>0</v>
      </c>
      <c r="Q210" s="221">
        <v>0.02</v>
      </c>
      <c r="R210" s="221">
        <f>Q210*H210</f>
        <v>1.4000000000000001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193</v>
      </c>
      <c r="AT210" s="223" t="s">
        <v>261</v>
      </c>
      <c r="AU210" s="223" t="s">
        <v>80</v>
      </c>
      <c r="AY210" s="17" t="s">
        <v>142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78</v>
      </c>
      <c r="BK210" s="224">
        <f>ROUND(I210*H210,2)</f>
        <v>0</v>
      </c>
      <c r="BL210" s="17" t="s">
        <v>149</v>
      </c>
      <c r="BM210" s="223" t="s">
        <v>332</v>
      </c>
    </row>
    <row r="211" spans="1:47" s="2" customFormat="1" ht="12">
      <c r="A211" s="38"/>
      <c r="B211" s="39"/>
      <c r="C211" s="40"/>
      <c r="D211" s="225" t="s">
        <v>151</v>
      </c>
      <c r="E211" s="40"/>
      <c r="F211" s="226" t="s">
        <v>330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</v>
      </c>
      <c r="AU211" s="17" t="s">
        <v>80</v>
      </c>
    </row>
    <row r="212" spans="1:65" s="2" customFormat="1" ht="14.4" customHeight="1">
      <c r="A212" s="38"/>
      <c r="B212" s="39"/>
      <c r="C212" s="253" t="s">
        <v>333</v>
      </c>
      <c r="D212" s="253" t="s">
        <v>261</v>
      </c>
      <c r="E212" s="254" t="s">
        <v>334</v>
      </c>
      <c r="F212" s="255" t="s">
        <v>335</v>
      </c>
      <c r="G212" s="256" t="s">
        <v>155</v>
      </c>
      <c r="H212" s="257">
        <v>110</v>
      </c>
      <c r="I212" s="258"/>
      <c r="J212" s="259">
        <f>ROUND(I212*H212,2)</f>
        <v>0</v>
      </c>
      <c r="K212" s="255" t="s">
        <v>19</v>
      </c>
      <c r="L212" s="260"/>
      <c r="M212" s="261" t="s">
        <v>19</v>
      </c>
      <c r="N212" s="262" t="s">
        <v>42</v>
      </c>
      <c r="O212" s="84"/>
      <c r="P212" s="221">
        <f>O212*H212</f>
        <v>0</v>
      </c>
      <c r="Q212" s="221">
        <v>0.027</v>
      </c>
      <c r="R212" s="221">
        <f>Q212*H212</f>
        <v>2.9699999999999998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193</v>
      </c>
      <c r="AT212" s="223" t="s">
        <v>261</v>
      </c>
      <c r="AU212" s="223" t="s">
        <v>80</v>
      </c>
      <c r="AY212" s="17" t="s">
        <v>142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78</v>
      </c>
      <c r="BK212" s="224">
        <f>ROUND(I212*H212,2)</f>
        <v>0</v>
      </c>
      <c r="BL212" s="17" t="s">
        <v>149</v>
      </c>
      <c r="BM212" s="223" t="s">
        <v>336</v>
      </c>
    </row>
    <row r="213" spans="1:47" s="2" customFormat="1" ht="12">
      <c r="A213" s="38"/>
      <c r="B213" s="39"/>
      <c r="C213" s="40"/>
      <c r="D213" s="225" t="s">
        <v>151</v>
      </c>
      <c r="E213" s="40"/>
      <c r="F213" s="226" t="s">
        <v>337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151</v>
      </c>
      <c r="AU213" s="17" t="s">
        <v>80</v>
      </c>
    </row>
    <row r="214" spans="1:65" s="2" customFormat="1" ht="14.4" customHeight="1">
      <c r="A214" s="38"/>
      <c r="B214" s="39"/>
      <c r="C214" s="253" t="s">
        <v>338</v>
      </c>
      <c r="D214" s="253" t="s">
        <v>261</v>
      </c>
      <c r="E214" s="254" t="s">
        <v>339</v>
      </c>
      <c r="F214" s="255" t="s">
        <v>340</v>
      </c>
      <c r="G214" s="256" t="s">
        <v>155</v>
      </c>
      <c r="H214" s="257">
        <v>90</v>
      </c>
      <c r="I214" s="258"/>
      <c r="J214" s="259">
        <f>ROUND(I214*H214,2)</f>
        <v>0</v>
      </c>
      <c r="K214" s="255" t="s">
        <v>19</v>
      </c>
      <c r="L214" s="260"/>
      <c r="M214" s="261" t="s">
        <v>19</v>
      </c>
      <c r="N214" s="262" t="s">
        <v>42</v>
      </c>
      <c r="O214" s="84"/>
      <c r="P214" s="221">
        <f>O214*H214</f>
        <v>0</v>
      </c>
      <c r="Q214" s="221">
        <v>0.027</v>
      </c>
      <c r="R214" s="221">
        <f>Q214*H214</f>
        <v>2.43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193</v>
      </c>
      <c r="AT214" s="223" t="s">
        <v>261</v>
      </c>
      <c r="AU214" s="223" t="s">
        <v>80</v>
      </c>
      <c r="AY214" s="17" t="s">
        <v>142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78</v>
      </c>
      <c r="BK214" s="224">
        <f>ROUND(I214*H214,2)</f>
        <v>0</v>
      </c>
      <c r="BL214" s="17" t="s">
        <v>149</v>
      </c>
      <c r="BM214" s="223" t="s">
        <v>341</v>
      </c>
    </row>
    <row r="215" spans="1:47" s="2" customFormat="1" ht="12">
      <c r="A215" s="38"/>
      <c r="B215" s="39"/>
      <c r="C215" s="40"/>
      <c r="D215" s="225" t="s">
        <v>151</v>
      </c>
      <c r="E215" s="40"/>
      <c r="F215" s="226" t="s">
        <v>342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151</v>
      </c>
      <c r="AU215" s="17" t="s">
        <v>80</v>
      </c>
    </row>
    <row r="216" spans="1:65" s="2" customFormat="1" ht="14.4" customHeight="1">
      <c r="A216" s="38"/>
      <c r="B216" s="39"/>
      <c r="C216" s="253" t="s">
        <v>343</v>
      </c>
      <c r="D216" s="253" t="s">
        <v>261</v>
      </c>
      <c r="E216" s="254" t="s">
        <v>344</v>
      </c>
      <c r="F216" s="255" t="s">
        <v>345</v>
      </c>
      <c r="G216" s="256" t="s">
        <v>155</v>
      </c>
      <c r="H216" s="257">
        <v>110</v>
      </c>
      <c r="I216" s="258"/>
      <c r="J216" s="259">
        <f>ROUND(I216*H216,2)</f>
        <v>0</v>
      </c>
      <c r="K216" s="255" t="s">
        <v>19</v>
      </c>
      <c r="L216" s="260"/>
      <c r="M216" s="261" t="s">
        <v>19</v>
      </c>
      <c r="N216" s="262" t="s">
        <v>42</v>
      </c>
      <c r="O216" s="84"/>
      <c r="P216" s="221">
        <f>O216*H216</f>
        <v>0</v>
      </c>
      <c r="Q216" s="221">
        <v>0.027</v>
      </c>
      <c r="R216" s="221">
        <f>Q216*H216</f>
        <v>2.9699999999999998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193</v>
      </c>
      <c r="AT216" s="223" t="s">
        <v>261</v>
      </c>
      <c r="AU216" s="223" t="s">
        <v>80</v>
      </c>
      <c r="AY216" s="17" t="s">
        <v>142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78</v>
      </c>
      <c r="BK216" s="224">
        <f>ROUND(I216*H216,2)</f>
        <v>0</v>
      </c>
      <c r="BL216" s="17" t="s">
        <v>149</v>
      </c>
      <c r="BM216" s="223" t="s">
        <v>346</v>
      </c>
    </row>
    <row r="217" spans="1:47" s="2" customFormat="1" ht="12">
      <c r="A217" s="38"/>
      <c r="B217" s="39"/>
      <c r="C217" s="40"/>
      <c r="D217" s="225" t="s">
        <v>151</v>
      </c>
      <c r="E217" s="40"/>
      <c r="F217" s="226" t="s">
        <v>345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151</v>
      </c>
      <c r="AU217" s="17" t="s">
        <v>80</v>
      </c>
    </row>
    <row r="218" spans="1:65" s="2" customFormat="1" ht="14.4" customHeight="1">
      <c r="A218" s="38"/>
      <c r="B218" s="39"/>
      <c r="C218" s="253" t="s">
        <v>347</v>
      </c>
      <c r="D218" s="253" t="s">
        <v>261</v>
      </c>
      <c r="E218" s="254" t="s">
        <v>348</v>
      </c>
      <c r="F218" s="255" t="s">
        <v>349</v>
      </c>
      <c r="G218" s="256" t="s">
        <v>155</v>
      </c>
      <c r="H218" s="257">
        <v>60</v>
      </c>
      <c r="I218" s="258"/>
      <c r="J218" s="259">
        <f>ROUND(I218*H218,2)</f>
        <v>0</v>
      </c>
      <c r="K218" s="255" t="s">
        <v>19</v>
      </c>
      <c r="L218" s="260"/>
      <c r="M218" s="261" t="s">
        <v>19</v>
      </c>
      <c r="N218" s="262" t="s">
        <v>42</v>
      </c>
      <c r="O218" s="84"/>
      <c r="P218" s="221">
        <f>O218*H218</f>
        <v>0</v>
      </c>
      <c r="Q218" s="221">
        <v>0.063</v>
      </c>
      <c r="R218" s="221">
        <f>Q218*H218</f>
        <v>3.7800000000000002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193</v>
      </c>
      <c r="AT218" s="223" t="s">
        <v>261</v>
      </c>
      <c r="AU218" s="223" t="s">
        <v>80</v>
      </c>
      <c r="AY218" s="17" t="s">
        <v>142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78</v>
      </c>
      <c r="BK218" s="224">
        <f>ROUND(I218*H218,2)</f>
        <v>0</v>
      </c>
      <c r="BL218" s="17" t="s">
        <v>149</v>
      </c>
      <c r="BM218" s="223" t="s">
        <v>350</v>
      </c>
    </row>
    <row r="219" spans="1:47" s="2" customFormat="1" ht="12">
      <c r="A219" s="38"/>
      <c r="B219" s="39"/>
      <c r="C219" s="40"/>
      <c r="D219" s="225" t="s">
        <v>151</v>
      </c>
      <c r="E219" s="40"/>
      <c r="F219" s="226" t="s">
        <v>349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151</v>
      </c>
      <c r="AU219" s="17" t="s">
        <v>80</v>
      </c>
    </row>
    <row r="220" spans="1:65" s="2" customFormat="1" ht="14.4" customHeight="1">
      <c r="A220" s="38"/>
      <c r="B220" s="39"/>
      <c r="C220" s="253" t="s">
        <v>351</v>
      </c>
      <c r="D220" s="253" t="s">
        <v>261</v>
      </c>
      <c r="E220" s="254" t="s">
        <v>352</v>
      </c>
      <c r="F220" s="255" t="s">
        <v>353</v>
      </c>
      <c r="G220" s="256" t="s">
        <v>155</v>
      </c>
      <c r="H220" s="257">
        <v>100</v>
      </c>
      <c r="I220" s="258"/>
      <c r="J220" s="259">
        <f>ROUND(I220*H220,2)</f>
        <v>0</v>
      </c>
      <c r="K220" s="255" t="s">
        <v>19</v>
      </c>
      <c r="L220" s="260"/>
      <c r="M220" s="261" t="s">
        <v>19</v>
      </c>
      <c r="N220" s="262" t="s">
        <v>42</v>
      </c>
      <c r="O220" s="84"/>
      <c r="P220" s="221">
        <f>O220*H220</f>
        <v>0</v>
      </c>
      <c r="Q220" s="221">
        <v>0.0023</v>
      </c>
      <c r="R220" s="221">
        <f>Q220*H220</f>
        <v>0.22999999999999998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193</v>
      </c>
      <c r="AT220" s="223" t="s">
        <v>261</v>
      </c>
      <c r="AU220" s="223" t="s">
        <v>80</v>
      </c>
      <c r="AY220" s="17" t="s">
        <v>142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78</v>
      </c>
      <c r="BK220" s="224">
        <f>ROUND(I220*H220,2)</f>
        <v>0</v>
      </c>
      <c r="BL220" s="17" t="s">
        <v>149</v>
      </c>
      <c r="BM220" s="223" t="s">
        <v>354</v>
      </c>
    </row>
    <row r="221" spans="1:47" s="2" customFormat="1" ht="12">
      <c r="A221" s="38"/>
      <c r="B221" s="39"/>
      <c r="C221" s="40"/>
      <c r="D221" s="225" t="s">
        <v>151</v>
      </c>
      <c r="E221" s="40"/>
      <c r="F221" s="226" t="s">
        <v>353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151</v>
      </c>
      <c r="AU221" s="17" t="s">
        <v>80</v>
      </c>
    </row>
    <row r="222" spans="1:65" s="2" customFormat="1" ht="24.15" customHeight="1">
      <c r="A222" s="38"/>
      <c r="B222" s="39"/>
      <c r="C222" s="253" t="s">
        <v>355</v>
      </c>
      <c r="D222" s="253" t="s">
        <v>261</v>
      </c>
      <c r="E222" s="254" t="s">
        <v>356</v>
      </c>
      <c r="F222" s="255" t="s">
        <v>357</v>
      </c>
      <c r="G222" s="256" t="s">
        <v>155</v>
      </c>
      <c r="H222" s="257">
        <v>80</v>
      </c>
      <c r="I222" s="258"/>
      <c r="J222" s="259">
        <f>ROUND(I222*H222,2)</f>
        <v>0</v>
      </c>
      <c r="K222" s="255" t="s">
        <v>19</v>
      </c>
      <c r="L222" s="260"/>
      <c r="M222" s="261" t="s">
        <v>19</v>
      </c>
      <c r="N222" s="262" t="s">
        <v>42</v>
      </c>
      <c r="O222" s="84"/>
      <c r="P222" s="221">
        <f>O222*H222</f>
        <v>0</v>
      </c>
      <c r="Q222" s="221">
        <v>0.0023</v>
      </c>
      <c r="R222" s="221">
        <f>Q222*H222</f>
        <v>0.184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193</v>
      </c>
      <c r="AT222" s="223" t="s">
        <v>261</v>
      </c>
      <c r="AU222" s="223" t="s">
        <v>80</v>
      </c>
      <c r="AY222" s="17" t="s">
        <v>142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78</v>
      </c>
      <c r="BK222" s="224">
        <f>ROUND(I222*H222,2)</f>
        <v>0</v>
      </c>
      <c r="BL222" s="17" t="s">
        <v>149</v>
      </c>
      <c r="BM222" s="223" t="s">
        <v>358</v>
      </c>
    </row>
    <row r="223" spans="1:47" s="2" customFormat="1" ht="12">
      <c r="A223" s="38"/>
      <c r="B223" s="39"/>
      <c r="C223" s="40"/>
      <c r="D223" s="225" t="s">
        <v>151</v>
      </c>
      <c r="E223" s="40"/>
      <c r="F223" s="226" t="s">
        <v>357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151</v>
      </c>
      <c r="AU223" s="17" t="s">
        <v>80</v>
      </c>
    </row>
    <row r="224" spans="1:65" s="2" customFormat="1" ht="24.15" customHeight="1">
      <c r="A224" s="38"/>
      <c r="B224" s="39"/>
      <c r="C224" s="253" t="s">
        <v>359</v>
      </c>
      <c r="D224" s="253" t="s">
        <v>261</v>
      </c>
      <c r="E224" s="254" t="s">
        <v>360</v>
      </c>
      <c r="F224" s="255" t="s">
        <v>361</v>
      </c>
      <c r="G224" s="256" t="s">
        <v>155</v>
      </c>
      <c r="H224" s="257">
        <v>90</v>
      </c>
      <c r="I224" s="258"/>
      <c r="J224" s="259">
        <f>ROUND(I224*H224,2)</f>
        <v>0</v>
      </c>
      <c r="K224" s="255" t="s">
        <v>19</v>
      </c>
      <c r="L224" s="260"/>
      <c r="M224" s="261" t="s">
        <v>19</v>
      </c>
      <c r="N224" s="262" t="s">
        <v>42</v>
      </c>
      <c r="O224" s="84"/>
      <c r="P224" s="221">
        <f>O224*H224</f>
        <v>0</v>
      </c>
      <c r="Q224" s="221">
        <v>0.0023</v>
      </c>
      <c r="R224" s="221">
        <f>Q224*H224</f>
        <v>0.207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193</v>
      </c>
      <c r="AT224" s="223" t="s">
        <v>261</v>
      </c>
      <c r="AU224" s="223" t="s">
        <v>80</v>
      </c>
      <c r="AY224" s="17" t="s">
        <v>142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78</v>
      </c>
      <c r="BK224" s="224">
        <f>ROUND(I224*H224,2)</f>
        <v>0</v>
      </c>
      <c r="BL224" s="17" t="s">
        <v>149</v>
      </c>
      <c r="BM224" s="223" t="s">
        <v>362</v>
      </c>
    </row>
    <row r="225" spans="1:47" s="2" customFormat="1" ht="12">
      <c r="A225" s="38"/>
      <c r="B225" s="39"/>
      <c r="C225" s="40"/>
      <c r="D225" s="225" t="s">
        <v>151</v>
      </c>
      <c r="E225" s="40"/>
      <c r="F225" s="226" t="s">
        <v>361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151</v>
      </c>
      <c r="AU225" s="17" t="s">
        <v>80</v>
      </c>
    </row>
    <row r="226" spans="1:65" s="2" customFormat="1" ht="14.4" customHeight="1">
      <c r="A226" s="38"/>
      <c r="B226" s="39"/>
      <c r="C226" s="253" t="s">
        <v>363</v>
      </c>
      <c r="D226" s="253" t="s">
        <v>261</v>
      </c>
      <c r="E226" s="254" t="s">
        <v>364</v>
      </c>
      <c r="F226" s="255" t="s">
        <v>365</v>
      </c>
      <c r="G226" s="256" t="s">
        <v>155</v>
      </c>
      <c r="H226" s="257">
        <v>6131</v>
      </c>
      <c r="I226" s="258"/>
      <c r="J226" s="259">
        <f>ROUND(I226*H226,2)</f>
        <v>0</v>
      </c>
      <c r="K226" s="255" t="s">
        <v>19</v>
      </c>
      <c r="L226" s="260"/>
      <c r="M226" s="261" t="s">
        <v>19</v>
      </c>
      <c r="N226" s="262" t="s">
        <v>42</v>
      </c>
      <c r="O226" s="84"/>
      <c r="P226" s="221">
        <f>O226*H226</f>
        <v>0</v>
      </c>
      <c r="Q226" s="221">
        <v>0.001</v>
      </c>
      <c r="R226" s="221">
        <f>Q226*H226</f>
        <v>6.131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193</v>
      </c>
      <c r="AT226" s="223" t="s">
        <v>261</v>
      </c>
      <c r="AU226" s="223" t="s">
        <v>80</v>
      </c>
      <c r="AY226" s="17" t="s">
        <v>142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78</v>
      </c>
      <c r="BK226" s="224">
        <f>ROUND(I226*H226,2)</f>
        <v>0</v>
      </c>
      <c r="BL226" s="17" t="s">
        <v>149</v>
      </c>
      <c r="BM226" s="223" t="s">
        <v>366</v>
      </c>
    </row>
    <row r="227" spans="1:47" s="2" customFormat="1" ht="12">
      <c r="A227" s="38"/>
      <c r="B227" s="39"/>
      <c r="C227" s="40"/>
      <c r="D227" s="225" t="s">
        <v>151</v>
      </c>
      <c r="E227" s="40"/>
      <c r="F227" s="226" t="s">
        <v>367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151</v>
      </c>
      <c r="AU227" s="17" t="s">
        <v>80</v>
      </c>
    </row>
    <row r="228" spans="1:51" s="13" customFormat="1" ht="12">
      <c r="A228" s="13"/>
      <c r="B228" s="230"/>
      <c r="C228" s="231"/>
      <c r="D228" s="225" t="s">
        <v>167</v>
      </c>
      <c r="E228" s="232" t="s">
        <v>19</v>
      </c>
      <c r="F228" s="233" t="s">
        <v>368</v>
      </c>
      <c r="G228" s="231"/>
      <c r="H228" s="234">
        <v>6131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167</v>
      </c>
      <c r="AU228" s="240" t="s">
        <v>80</v>
      </c>
      <c r="AV228" s="13" t="s">
        <v>80</v>
      </c>
      <c r="AW228" s="13" t="s">
        <v>33</v>
      </c>
      <c r="AX228" s="13" t="s">
        <v>78</v>
      </c>
      <c r="AY228" s="240" t="s">
        <v>142</v>
      </c>
    </row>
    <row r="229" spans="1:65" s="2" customFormat="1" ht="14.4" customHeight="1">
      <c r="A229" s="38"/>
      <c r="B229" s="39"/>
      <c r="C229" s="253" t="s">
        <v>369</v>
      </c>
      <c r="D229" s="253" t="s">
        <v>261</v>
      </c>
      <c r="E229" s="254" t="s">
        <v>370</v>
      </c>
      <c r="F229" s="255" t="s">
        <v>371</v>
      </c>
      <c r="G229" s="256" t="s">
        <v>155</v>
      </c>
      <c r="H229" s="257">
        <v>350</v>
      </c>
      <c r="I229" s="258"/>
      <c r="J229" s="259">
        <f>ROUND(I229*H229,2)</f>
        <v>0</v>
      </c>
      <c r="K229" s="255" t="s">
        <v>19</v>
      </c>
      <c r="L229" s="260"/>
      <c r="M229" s="261" t="s">
        <v>19</v>
      </c>
      <c r="N229" s="262" t="s">
        <v>42</v>
      </c>
      <c r="O229" s="84"/>
      <c r="P229" s="221">
        <f>O229*H229</f>
        <v>0</v>
      </c>
      <c r="Q229" s="221">
        <v>0.027</v>
      </c>
      <c r="R229" s="221">
        <f>Q229*H229</f>
        <v>9.45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193</v>
      </c>
      <c r="AT229" s="223" t="s">
        <v>261</v>
      </c>
      <c r="AU229" s="223" t="s">
        <v>80</v>
      </c>
      <c r="AY229" s="17" t="s">
        <v>142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78</v>
      </c>
      <c r="BK229" s="224">
        <f>ROUND(I229*H229,2)</f>
        <v>0</v>
      </c>
      <c r="BL229" s="17" t="s">
        <v>149</v>
      </c>
      <c r="BM229" s="223" t="s">
        <v>372</v>
      </c>
    </row>
    <row r="230" spans="1:47" s="2" customFormat="1" ht="12">
      <c r="A230" s="38"/>
      <c r="B230" s="39"/>
      <c r="C230" s="40"/>
      <c r="D230" s="225" t="s">
        <v>151</v>
      </c>
      <c r="E230" s="40"/>
      <c r="F230" s="226" t="s">
        <v>373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151</v>
      </c>
      <c r="AU230" s="17" t="s">
        <v>80</v>
      </c>
    </row>
    <row r="231" spans="1:65" s="2" customFormat="1" ht="14.4" customHeight="1">
      <c r="A231" s="38"/>
      <c r="B231" s="39"/>
      <c r="C231" s="253" t="s">
        <v>374</v>
      </c>
      <c r="D231" s="253" t="s">
        <v>261</v>
      </c>
      <c r="E231" s="254" t="s">
        <v>375</v>
      </c>
      <c r="F231" s="255" t="s">
        <v>376</v>
      </c>
      <c r="G231" s="256" t="s">
        <v>155</v>
      </c>
      <c r="H231" s="257">
        <v>2190</v>
      </c>
      <c r="I231" s="258"/>
      <c r="J231" s="259">
        <f>ROUND(I231*H231,2)</f>
        <v>0</v>
      </c>
      <c r="K231" s="255" t="s">
        <v>377</v>
      </c>
      <c r="L231" s="260"/>
      <c r="M231" s="261" t="s">
        <v>19</v>
      </c>
      <c r="N231" s="262" t="s">
        <v>42</v>
      </c>
      <c r="O231" s="84"/>
      <c r="P231" s="221">
        <f>O231*H231</f>
        <v>0</v>
      </c>
      <c r="Q231" s="221">
        <v>0.00709</v>
      </c>
      <c r="R231" s="221">
        <f>Q231*H231</f>
        <v>15.527099999999999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193</v>
      </c>
      <c r="AT231" s="223" t="s">
        <v>261</v>
      </c>
      <c r="AU231" s="223" t="s">
        <v>80</v>
      </c>
      <c r="AY231" s="17" t="s">
        <v>142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78</v>
      </c>
      <c r="BK231" s="224">
        <f>ROUND(I231*H231,2)</f>
        <v>0</v>
      </c>
      <c r="BL231" s="17" t="s">
        <v>149</v>
      </c>
      <c r="BM231" s="223" t="s">
        <v>378</v>
      </c>
    </row>
    <row r="232" spans="1:47" s="2" customFormat="1" ht="12">
      <c r="A232" s="38"/>
      <c r="B232" s="39"/>
      <c r="C232" s="40"/>
      <c r="D232" s="225" t="s">
        <v>151</v>
      </c>
      <c r="E232" s="40"/>
      <c r="F232" s="226" t="s">
        <v>376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151</v>
      </c>
      <c r="AU232" s="17" t="s">
        <v>80</v>
      </c>
    </row>
    <row r="233" spans="1:51" s="13" customFormat="1" ht="12">
      <c r="A233" s="13"/>
      <c r="B233" s="230"/>
      <c r="C233" s="231"/>
      <c r="D233" s="225" t="s">
        <v>167</v>
      </c>
      <c r="E233" s="232" t="s">
        <v>19</v>
      </c>
      <c r="F233" s="233" t="s">
        <v>379</v>
      </c>
      <c r="G233" s="231"/>
      <c r="H233" s="234">
        <v>2190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167</v>
      </c>
      <c r="AU233" s="240" t="s">
        <v>80</v>
      </c>
      <c r="AV233" s="13" t="s">
        <v>80</v>
      </c>
      <c r="AW233" s="13" t="s">
        <v>33</v>
      </c>
      <c r="AX233" s="13" t="s">
        <v>78</v>
      </c>
      <c r="AY233" s="240" t="s">
        <v>142</v>
      </c>
    </row>
    <row r="234" spans="1:65" s="2" customFormat="1" ht="24.15" customHeight="1">
      <c r="A234" s="38"/>
      <c r="B234" s="39"/>
      <c r="C234" s="212" t="s">
        <v>380</v>
      </c>
      <c r="D234" s="212" t="s">
        <v>144</v>
      </c>
      <c r="E234" s="213" t="s">
        <v>381</v>
      </c>
      <c r="F234" s="214" t="s">
        <v>382</v>
      </c>
      <c r="G234" s="215" t="s">
        <v>155</v>
      </c>
      <c r="H234" s="216">
        <v>730</v>
      </c>
      <c r="I234" s="217"/>
      <c r="J234" s="218">
        <f>ROUND(I234*H234,2)</f>
        <v>0</v>
      </c>
      <c r="K234" s="214" t="s">
        <v>148</v>
      </c>
      <c r="L234" s="44"/>
      <c r="M234" s="219" t="s">
        <v>19</v>
      </c>
      <c r="N234" s="220" t="s">
        <v>42</v>
      </c>
      <c r="O234" s="84"/>
      <c r="P234" s="221">
        <f>O234*H234</f>
        <v>0</v>
      </c>
      <c r="Q234" s="221">
        <v>5.2E-05</v>
      </c>
      <c r="R234" s="221">
        <f>Q234*H234</f>
        <v>0.03796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149</v>
      </c>
      <c r="AT234" s="223" t="s">
        <v>144</v>
      </c>
      <c r="AU234" s="223" t="s">
        <v>80</v>
      </c>
      <c r="AY234" s="17" t="s">
        <v>142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78</v>
      </c>
      <c r="BK234" s="224">
        <f>ROUND(I234*H234,2)</f>
        <v>0</v>
      </c>
      <c r="BL234" s="17" t="s">
        <v>149</v>
      </c>
      <c r="BM234" s="223" t="s">
        <v>383</v>
      </c>
    </row>
    <row r="235" spans="1:47" s="2" customFormat="1" ht="12">
      <c r="A235" s="38"/>
      <c r="B235" s="39"/>
      <c r="C235" s="40"/>
      <c r="D235" s="225" t="s">
        <v>151</v>
      </c>
      <c r="E235" s="40"/>
      <c r="F235" s="226" t="s">
        <v>384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151</v>
      </c>
      <c r="AU235" s="17" t="s">
        <v>80</v>
      </c>
    </row>
    <row r="236" spans="1:65" s="2" customFormat="1" ht="24.15" customHeight="1">
      <c r="A236" s="38"/>
      <c r="B236" s="39"/>
      <c r="C236" s="212" t="s">
        <v>385</v>
      </c>
      <c r="D236" s="212" t="s">
        <v>144</v>
      </c>
      <c r="E236" s="213" t="s">
        <v>386</v>
      </c>
      <c r="F236" s="214" t="s">
        <v>387</v>
      </c>
      <c r="G236" s="215" t="s">
        <v>155</v>
      </c>
      <c r="H236" s="216">
        <v>730</v>
      </c>
      <c r="I236" s="217"/>
      <c r="J236" s="218">
        <f>ROUND(I236*H236,2)</f>
        <v>0</v>
      </c>
      <c r="K236" s="214" t="s">
        <v>148</v>
      </c>
      <c r="L236" s="44"/>
      <c r="M236" s="219" t="s">
        <v>19</v>
      </c>
      <c r="N236" s="220" t="s">
        <v>42</v>
      </c>
      <c r="O236" s="84"/>
      <c r="P236" s="221">
        <f>O236*H236</f>
        <v>0</v>
      </c>
      <c r="Q236" s="221">
        <v>0.0020824</v>
      </c>
      <c r="R236" s="221">
        <f>Q236*H236</f>
        <v>1.520152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149</v>
      </c>
      <c r="AT236" s="223" t="s">
        <v>144</v>
      </c>
      <c r="AU236" s="223" t="s">
        <v>80</v>
      </c>
      <c r="AY236" s="17" t="s">
        <v>142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78</v>
      </c>
      <c r="BK236" s="224">
        <f>ROUND(I236*H236,2)</f>
        <v>0</v>
      </c>
      <c r="BL236" s="17" t="s">
        <v>149</v>
      </c>
      <c r="BM236" s="223" t="s">
        <v>388</v>
      </c>
    </row>
    <row r="237" spans="1:47" s="2" customFormat="1" ht="12">
      <c r="A237" s="38"/>
      <c r="B237" s="39"/>
      <c r="C237" s="40"/>
      <c r="D237" s="225" t="s">
        <v>151</v>
      </c>
      <c r="E237" s="40"/>
      <c r="F237" s="226" t="s">
        <v>389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151</v>
      </c>
      <c r="AU237" s="17" t="s">
        <v>80</v>
      </c>
    </row>
    <row r="238" spans="1:65" s="2" customFormat="1" ht="24.15" customHeight="1">
      <c r="A238" s="38"/>
      <c r="B238" s="39"/>
      <c r="C238" s="212" t="s">
        <v>390</v>
      </c>
      <c r="D238" s="212" t="s">
        <v>144</v>
      </c>
      <c r="E238" s="213" t="s">
        <v>391</v>
      </c>
      <c r="F238" s="214" t="s">
        <v>392</v>
      </c>
      <c r="G238" s="215" t="s">
        <v>393</v>
      </c>
      <c r="H238" s="216">
        <v>7.3</v>
      </c>
      <c r="I238" s="217"/>
      <c r="J238" s="218">
        <f>ROUND(I238*H238,2)</f>
        <v>0</v>
      </c>
      <c r="K238" s="214" t="s">
        <v>148</v>
      </c>
      <c r="L238" s="44"/>
      <c r="M238" s="219" t="s">
        <v>19</v>
      </c>
      <c r="N238" s="220" t="s">
        <v>42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149</v>
      </c>
      <c r="AT238" s="223" t="s">
        <v>144</v>
      </c>
      <c r="AU238" s="223" t="s">
        <v>80</v>
      </c>
      <c r="AY238" s="17" t="s">
        <v>142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78</v>
      </c>
      <c r="BK238" s="224">
        <f>ROUND(I238*H238,2)</f>
        <v>0</v>
      </c>
      <c r="BL238" s="17" t="s">
        <v>149</v>
      </c>
      <c r="BM238" s="223" t="s">
        <v>394</v>
      </c>
    </row>
    <row r="239" spans="1:47" s="2" customFormat="1" ht="12">
      <c r="A239" s="38"/>
      <c r="B239" s="39"/>
      <c r="C239" s="40"/>
      <c r="D239" s="225" t="s">
        <v>151</v>
      </c>
      <c r="E239" s="40"/>
      <c r="F239" s="226" t="s">
        <v>395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151</v>
      </c>
      <c r="AU239" s="17" t="s">
        <v>80</v>
      </c>
    </row>
    <row r="240" spans="1:47" s="2" customFormat="1" ht="12">
      <c r="A240" s="38"/>
      <c r="B240" s="39"/>
      <c r="C240" s="40"/>
      <c r="D240" s="225" t="s">
        <v>240</v>
      </c>
      <c r="E240" s="40"/>
      <c r="F240" s="252" t="s">
        <v>396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240</v>
      </c>
      <c r="AU240" s="17" t="s">
        <v>80</v>
      </c>
    </row>
    <row r="241" spans="1:65" s="2" customFormat="1" ht="24.15" customHeight="1">
      <c r="A241" s="38"/>
      <c r="B241" s="39"/>
      <c r="C241" s="212" t="s">
        <v>397</v>
      </c>
      <c r="D241" s="212" t="s">
        <v>144</v>
      </c>
      <c r="E241" s="213" t="s">
        <v>398</v>
      </c>
      <c r="F241" s="214" t="s">
        <v>399</v>
      </c>
      <c r="G241" s="215" t="s">
        <v>147</v>
      </c>
      <c r="H241" s="216">
        <v>730</v>
      </c>
      <c r="I241" s="217"/>
      <c r="J241" s="218">
        <f>ROUND(I241*H241,2)</f>
        <v>0</v>
      </c>
      <c r="K241" s="214" t="s">
        <v>148</v>
      </c>
      <c r="L241" s="44"/>
      <c r="M241" s="219" t="s">
        <v>19</v>
      </c>
      <c r="N241" s="220" t="s">
        <v>42</v>
      </c>
      <c r="O241" s="84"/>
      <c r="P241" s="221">
        <f>O241*H241</f>
        <v>0</v>
      </c>
      <c r="Q241" s="221">
        <v>0</v>
      </c>
      <c r="R241" s="221">
        <f>Q241*H241</f>
        <v>0</v>
      </c>
      <c r="S241" s="221">
        <v>0</v>
      </c>
      <c r="T241" s="22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3" t="s">
        <v>149</v>
      </c>
      <c r="AT241" s="223" t="s">
        <v>144</v>
      </c>
      <c r="AU241" s="223" t="s">
        <v>80</v>
      </c>
      <c r="AY241" s="17" t="s">
        <v>142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78</v>
      </c>
      <c r="BK241" s="224">
        <f>ROUND(I241*H241,2)</f>
        <v>0</v>
      </c>
      <c r="BL241" s="17" t="s">
        <v>149</v>
      </c>
      <c r="BM241" s="223" t="s">
        <v>400</v>
      </c>
    </row>
    <row r="242" spans="1:47" s="2" customFormat="1" ht="12">
      <c r="A242" s="38"/>
      <c r="B242" s="39"/>
      <c r="C242" s="40"/>
      <c r="D242" s="225" t="s">
        <v>151</v>
      </c>
      <c r="E242" s="40"/>
      <c r="F242" s="226" t="s">
        <v>401</v>
      </c>
      <c r="G242" s="40"/>
      <c r="H242" s="40"/>
      <c r="I242" s="227"/>
      <c r="J242" s="40"/>
      <c r="K242" s="40"/>
      <c r="L242" s="44"/>
      <c r="M242" s="228"/>
      <c r="N242" s="229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151</v>
      </c>
      <c r="AU242" s="17" t="s">
        <v>80</v>
      </c>
    </row>
    <row r="243" spans="1:51" s="13" customFormat="1" ht="12">
      <c r="A243" s="13"/>
      <c r="B243" s="230"/>
      <c r="C243" s="231"/>
      <c r="D243" s="225" t="s">
        <v>167</v>
      </c>
      <c r="E243" s="232" t="s">
        <v>19</v>
      </c>
      <c r="F243" s="233" t="s">
        <v>295</v>
      </c>
      <c r="G243" s="231"/>
      <c r="H243" s="234">
        <v>730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167</v>
      </c>
      <c r="AU243" s="240" t="s">
        <v>80</v>
      </c>
      <c r="AV243" s="13" t="s">
        <v>80</v>
      </c>
      <c r="AW243" s="13" t="s">
        <v>33</v>
      </c>
      <c r="AX243" s="13" t="s">
        <v>78</v>
      </c>
      <c r="AY243" s="240" t="s">
        <v>142</v>
      </c>
    </row>
    <row r="244" spans="1:65" s="2" customFormat="1" ht="14.4" customHeight="1">
      <c r="A244" s="38"/>
      <c r="B244" s="39"/>
      <c r="C244" s="253" t="s">
        <v>402</v>
      </c>
      <c r="D244" s="253" t="s">
        <v>261</v>
      </c>
      <c r="E244" s="254" t="s">
        <v>403</v>
      </c>
      <c r="F244" s="255" t="s">
        <v>404</v>
      </c>
      <c r="G244" s="256" t="s">
        <v>176</v>
      </c>
      <c r="H244" s="257">
        <v>73</v>
      </c>
      <c r="I244" s="258"/>
      <c r="J244" s="259">
        <f>ROUND(I244*H244,2)</f>
        <v>0</v>
      </c>
      <c r="K244" s="255" t="s">
        <v>148</v>
      </c>
      <c r="L244" s="260"/>
      <c r="M244" s="261" t="s">
        <v>19</v>
      </c>
      <c r="N244" s="262" t="s">
        <v>42</v>
      </c>
      <c r="O244" s="84"/>
      <c r="P244" s="221">
        <f>O244*H244</f>
        <v>0</v>
      </c>
      <c r="Q244" s="221">
        <v>0.2</v>
      </c>
      <c r="R244" s="221">
        <f>Q244*H244</f>
        <v>14.600000000000001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193</v>
      </c>
      <c r="AT244" s="223" t="s">
        <v>261</v>
      </c>
      <c r="AU244" s="223" t="s">
        <v>80</v>
      </c>
      <c r="AY244" s="17" t="s">
        <v>142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78</v>
      </c>
      <c r="BK244" s="224">
        <f>ROUND(I244*H244,2)</f>
        <v>0</v>
      </c>
      <c r="BL244" s="17" t="s">
        <v>149</v>
      </c>
      <c r="BM244" s="223" t="s">
        <v>405</v>
      </c>
    </row>
    <row r="245" spans="1:47" s="2" customFormat="1" ht="12">
      <c r="A245" s="38"/>
      <c r="B245" s="39"/>
      <c r="C245" s="40"/>
      <c r="D245" s="225" t="s">
        <v>151</v>
      </c>
      <c r="E245" s="40"/>
      <c r="F245" s="226" t="s">
        <v>404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151</v>
      </c>
      <c r="AU245" s="17" t="s">
        <v>80</v>
      </c>
    </row>
    <row r="246" spans="1:51" s="13" customFormat="1" ht="12">
      <c r="A246" s="13"/>
      <c r="B246" s="230"/>
      <c r="C246" s="231"/>
      <c r="D246" s="225" t="s">
        <v>167</v>
      </c>
      <c r="E246" s="232" t="s">
        <v>19</v>
      </c>
      <c r="F246" s="233" t="s">
        <v>406</v>
      </c>
      <c r="G246" s="231"/>
      <c r="H246" s="234">
        <v>73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167</v>
      </c>
      <c r="AU246" s="240" t="s">
        <v>80</v>
      </c>
      <c r="AV246" s="13" t="s">
        <v>80</v>
      </c>
      <c r="AW246" s="13" t="s">
        <v>33</v>
      </c>
      <c r="AX246" s="13" t="s">
        <v>78</v>
      </c>
      <c r="AY246" s="240" t="s">
        <v>142</v>
      </c>
    </row>
    <row r="247" spans="1:65" s="2" customFormat="1" ht="24.15" customHeight="1">
      <c r="A247" s="38"/>
      <c r="B247" s="39"/>
      <c r="C247" s="212" t="s">
        <v>407</v>
      </c>
      <c r="D247" s="212" t="s">
        <v>144</v>
      </c>
      <c r="E247" s="213" t="s">
        <v>408</v>
      </c>
      <c r="F247" s="214" t="s">
        <v>409</v>
      </c>
      <c r="G247" s="215" t="s">
        <v>237</v>
      </c>
      <c r="H247" s="216">
        <v>0.037</v>
      </c>
      <c r="I247" s="217"/>
      <c r="J247" s="218">
        <f>ROUND(I247*H247,2)</f>
        <v>0</v>
      </c>
      <c r="K247" s="214" t="s">
        <v>148</v>
      </c>
      <c r="L247" s="44"/>
      <c r="M247" s="219" t="s">
        <v>19</v>
      </c>
      <c r="N247" s="220" t="s">
        <v>42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149</v>
      </c>
      <c r="AT247" s="223" t="s">
        <v>144</v>
      </c>
      <c r="AU247" s="223" t="s">
        <v>80</v>
      </c>
      <c r="AY247" s="17" t="s">
        <v>142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78</v>
      </c>
      <c r="BK247" s="224">
        <f>ROUND(I247*H247,2)</f>
        <v>0</v>
      </c>
      <c r="BL247" s="17" t="s">
        <v>149</v>
      </c>
      <c r="BM247" s="223" t="s">
        <v>410</v>
      </c>
    </row>
    <row r="248" spans="1:47" s="2" customFormat="1" ht="12">
      <c r="A248" s="38"/>
      <c r="B248" s="39"/>
      <c r="C248" s="40"/>
      <c r="D248" s="225" t="s">
        <v>151</v>
      </c>
      <c r="E248" s="40"/>
      <c r="F248" s="226" t="s">
        <v>411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151</v>
      </c>
      <c r="AU248" s="17" t="s">
        <v>80</v>
      </c>
    </row>
    <row r="249" spans="1:51" s="13" customFormat="1" ht="12">
      <c r="A249" s="13"/>
      <c r="B249" s="230"/>
      <c r="C249" s="231"/>
      <c r="D249" s="225" t="s">
        <v>167</v>
      </c>
      <c r="E249" s="232" t="s">
        <v>19</v>
      </c>
      <c r="F249" s="233" t="s">
        <v>412</v>
      </c>
      <c r="G249" s="231"/>
      <c r="H249" s="234">
        <v>0.037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167</v>
      </c>
      <c r="AU249" s="240" t="s">
        <v>80</v>
      </c>
      <c r="AV249" s="13" t="s">
        <v>80</v>
      </c>
      <c r="AW249" s="13" t="s">
        <v>33</v>
      </c>
      <c r="AX249" s="13" t="s">
        <v>78</v>
      </c>
      <c r="AY249" s="240" t="s">
        <v>142</v>
      </c>
    </row>
    <row r="250" spans="1:65" s="2" customFormat="1" ht="14.4" customHeight="1">
      <c r="A250" s="38"/>
      <c r="B250" s="39"/>
      <c r="C250" s="253" t="s">
        <v>413</v>
      </c>
      <c r="D250" s="253" t="s">
        <v>261</v>
      </c>
      <c r="E250" s="254" t="s">
        <v>324</v>
      </c>
      <c r="F250" s="255" t="s">
        <v>325</v>
      </c>
      <c r="G250" s="256" t="s">
        <v>264</v>
      </c>
      <c r="H250" s="257">
        <v>37</v>
      </c>
      <c r="I250" s="258"/>
      <c r="J250" s="259">
        <f>ROUND(I250*H250,2)</f>
        <v>0</v>
      </c>
      <c r="K250" s="255" t="s">
        <v>148</v>
      </c>
      <c r="L250" s="260"/>
      <c r="M250" s="261" t="s">
        <v>19</v>
      </c>
      <c r="N250" s="262" t="s">
        <v>42</v>
      </c>
      <c r="O250" s="84"/>
      <c r="P250" s="221">
        <f>O250*H250</f>
        <v>0</v>
      </c>
      <c r="Q250" s="221">
        <v>0.001</v>
      </c>
      <c r="R250" s="221">
        <f>Q250*H250</f>
        <v>0.037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193</v>
      </c>
      <c r="AT250" s="223" t="s">
        <v>261</v>
      </c>
      <c r="AU250" s="223" t="s">
        <v>80</v>
      </c>
      <c r="AY250" s="17" t="s">
        <v>142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78</v>
      </c>
      <c r="BK250" s="224">
        <f>ROUND(I250*H250,2)</f>
        <v>0</v>
      </c>
      <c r="BL250" s="17" t="s">
        <v>149</v>
      </c>
      <c r="BM250" s="223" t="s">
        <v>414</v>
      </c>
    </row>
    <row r="251" spans="1:47" s="2" customFormat="1" ht="12">
      <c r="A251" s="38"/>
      <c r="B251" s="39"/>
      <c r="C251" s="40"/>
      <c r="D251" s="225" t="s">
        <v>151</v>
      </c>
      <c r="E251" s="40"/>
      <c r="F251" s="226" t="s">
        <v>325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151</v>
      </c>
      <c r="AU251" s="17" t="s">
        <v>80</v>
      </c>
    </row>
    <row r="252" spans="1:47" s="2" customFormat="1" ht="12">
      <c r="A252" s="38"/>
      <c r="B252" s="39"/>
      <c r="C252" s="40"/>
      <c r="D252" s="225" t="s">
        <v>240</v>
      </c>
      <c r="E252" s="40"/>
      <c r="F252" s="252" t="s">
        <v>415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240</v>
      </c>
      <c r="AU252" s="17" t="s">
        <v>80</v>
      </c>
    </row>
    <row r="253" spans="1:65" s="2" customFormat="1" ht="14.4" customHeight="1">
      <c r="A253" s="38"/>
      <c r="B253" s="39"/>
      <c r="C253" s="212" t="s">
        <v>416</v>
      </c>
      <c r="D253" s="212" t="s">
        <v>144</v>
      </c>
      <c r="E253" s="213" t="s">
        <v>417</v>
      </c>
      <c r="F253" s="214" t="s">
        <v>418</v>
      </c>
      <c r="G253" s="215" t="s">
        <v>176</v>
      </c>
      <c r="H253" s="216">
        <v>73</v>
      </c>
      <c r="I253" s="217"/>
      <c r="J253" s="218">
        <f>ROUND(I253*H253,2)</f>
        <v>0</v>
      </c>
      <c r="K253" s="214" t="s">
        <v>148</v>
      </c>
      <c r="L253" s="44"/>
      <c r="M253" s="219" t="s">
        <v>19</v>
      </c>
      <c r="N253" s="220" t="s">
        <v>42</v>
      </c>
      <c r="O253" s="84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149</v>
      </c>
      <c r="AT253" s="223" t="s">
        <v>144</v>
      </c>
      <c r="AU253" s="223" t="s">
        <v>80</v>
      </c>
      <c r="AY253" s="17" t="s">
        <v>142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78</v>
      </c>
      <c r="BK253" s="224">
        <f>ROUND(I253*H253,2)</f>
        <v>0</v>
      </c>
      <c r="BL253" s="17" t="s">
        <v>149</v>
      </c>
      <c r="BM253" s="223" t="s">
        <v>419</v>
      </c>
    </row>
    <row r="254" spans="1:47" s="2" customFormat="1" ht="12">
      <c r="A254" s="38"/>
      <c r="B254" s="39"/>
      <c r="C254" s="40"/>
      <c r="D254" s="225" t="s">
        <v>151</v>
      </c>
      <c r="E254" s="40"/>
      <c r="F254" s="226" t="s">
        <v>420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151</v>
      </c>
      <c r="AU254" s="17" t="s">
        <v>80</v>
      </c>
    </row>
    <row r="255" spans="1:47" s="2" customFormat="1" ht="12">
      <c r="A255" s="38"/>
      <c r="B255" s="39"/>
      <c r="C255" s="40"/>
      <c r="D255" s="225" t="s">
        <v>240</v>
      </c>
      <c r="E255" s="40"/>
      <c r="F255" s="252" t="s">
        <v>421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240</v>
      </c>
      <c r="AU255" s="17" t="s">
        <v>80</v>
      </c>
    </row>
    <row r="256" spans="1:51" s="13" customFormat="1" ht="12">
      <c r="A256" s="13"/>
      <c r="B256" s="230"/>
      <c r="C256" s="231"/>
      <c r="D256" s="225" t="s">
        <v>167</v>
      </c>
      <c r="E256" s="232" t="s">
        <v>19</v>
      </c>
      <c r="F256" s="233" t="s">
        <v>422</v>
      </c>
      <c r="G256" s="231"/>
      <c r="H256" s="234">
        <v>73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167</v>
      </c>
      <c r="AU256" s="240" t="s">
        <v>80</v>
      </c>
      <c r="AV256" s="13" t="s">
        <v>80</v>
      </c>
      <c r="AW256" s="13" t="s">
        <v>33</v>
      </c>
      <c r="AX256" s="13" t="s">
        <v>78</v>
      </c>
      <c r="AY256" s="240" t="s">
        <v>142</v>
      </c>
    </row>
    <row r="257" spans="1:65" s="2" customFormat="1" ht="14.4" customHeight="1">
      <c r="A257" s="38"/>
      <c r="B257" s="39"/>
      <c r="C257" s="212" t="s">
        <v>423</v>
      </c>
      <c r="D257" s="212" t="s">
        <v>144</v>
      </c>
      <c r="E257" s="213" t="s">
        <v>424</v>
      </c>
      <c r="F257" s="214" t="s">
        <v>425</v>
      </c>
      <c r="G257" s="215" t="s">
        <v>176</v>
      </c>
      <c r="H257" s="216">
        <v>73</v>
      </c>
      <c r="I257" s="217"/>
      <c r="J257" s="218">
        <f>ROUND(I257*H257,2)</f>
        <v>0</v>
      </c>
      <c r="K257" s="214" t="s">
        <v>148</v>
      </c>
      <c r="L257" s="44"/>
      <c r="M257" s="219" t="s">
        <v>19</v>
      </c>
      <c r="N257" s="220" t="s">
        <v>42</v>
      </c>
      <c r="O257" s="84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149</v>
      </c>
      <c r="AT257" s="223" t="s">
        <v>144</v>
      </c>
      <c r="AU257" s="223" t="s">
        <v>80</v>
      </c>
      <c r="AY257" s="17" t="s">
        <v>142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78</v>
      </c>
      <c r="BK257" s="224">
        <f>ROUND(I257*H257,2)</f>
        <v>0</v>
      </c>
      <c r="BL257" s="17" t="s">
        <v>149</v>
      </c>
      <c r="BM257" s="223" t="s">
        <v>426</v>
      </c>
    </row>
    <row r="258" spans="1:47" s="2" customFormat="1" ht="12">
      <c r="A258" s="38"/>
      <c r="B258" s="39"/>
      <c r="C258" s="40"/>
      <c r="D258" s="225" t="s">
        <v>151</v>
      </c>
      <c r="E258" s="40"/>
      <c r="F258" s="226" t="s">
        <v>427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151</v>
      </c>
      <c r="AU258" s="17" t="s">
        <v>80</v>
      </c>
    </row>
    <row r="259" spans="1:51" s="13" customFormat="1" ht="12">
      <c r="A259" s="13"/>
      <c r="B259" s="230"/>
      <c r="C259" s="231"/>
      <c r="D259" s="225" t="s">
        <v>167</v>
      </c>
      <c r="E259" s="232" t="s">
        <v>19</v>
      </c>
      <c r="F259" s="233" t="s">
        <v>422</v>
      </c>
      <c r="G259" s="231"/>
      <c r="H259" s="234">
        <v>73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167</v>
      </c>
      <c r="AU259" s="240" t="s">
        <v>80</v>
      </c>
      <c r="AV259" s="13" t="s">
        <v>80</v>
      </c>
      <c r="AW259" s="13" t="s">
        <v>33</v>
      </c>
      <c r="AX259" s="13" t="s">
        <v>78</v>
      </c>
      <c r="AY259" s="240" t="s">
        <v>142</v>
      </c>
    </row>
    <row r="260" spans="1:63" s="12" customFormat="1" ht="22.8" customHeight="1">
      <c r="A260" s="12"/>
      <c r="B260" s="196"/>
      <c r="C260" s="197"/>
      <c r="D260" s="198" t="s">
        <v>70</v>
      </c>
      <c r="E260" s="210" t="s">
        <v>80</v>
      </c>
      <c r="F260" s="210" t="s">
        <v>428</v>
      </c>
      <c r="G260" s="197"/>
      <c r="H260" s="197"/>
      <c r="I260" s="200"/>
      <c r="J260" s="211">
        <f>BK260</f>
        <v>0</v>
      </c>
      <c r="K260" s="197"/>
      <c r="L260" s="202"/>
      <c r="M260" s="203"/>
      <c r="N260" s="204"/>
      <c r="O260" s="204"/>
      <c r="P260" s="205">
        <f>SUM(P261:P270)</f>
        <v>0</v>
      </c>
      <c r="Q260" s="204"/>
      <c r="R260" s="205">
        <f>SUM(R261:R270)</f>
        <v>415.6989612896</v>
      </c>
      <c r="S260" s="204"/>
      <c r="T260" s="206">
        <f>SUM(T261:T270)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78</v>
      </c>
      <c r="AT260" s="208" t="s">
        <v>70</v>
      </c>
      <c r="AU260" s="208" t="s">
        <v>78</v>
      </c>
      <c r="AY260" s="207" t="s">
        <v>142</v>
      </c>
      <c r="BK260" s="209">
        <f>SUM(BK261:BK270)</f>
        <v>0</v>
      </c>
    </row>
    <row r="261" spans="1:65" s="2" customFormat="1" ht="24.15" customHeight="1">
      <c r="A261" s="38"/>
      <c r="B261" s="39"/>
      <c r="C261" s="212" t="s">
        <v>429</v>
      </c>
      <c r="D261" s="212" t="s">
        <v>144</v>
      </c>
      <c r="E261" s="213" t="s">
        <v>430</v>
      </c>
      <c r="F261" s="214" t="s">
        <v>431</v>
      </c>
      <c r="G261" s="215" t="s">
        <v>176</v>
      </c>
      <c r="H261" s="216">
        <v>212.2</v>
      </c>
      <c r="I261" s="217"/>
      <c r="J261" s="218">
        <f>ROUND(I261*H261,2)</f>
        <v>0</v>
      </c>
      <c r="K261" s="214" t="s">
        <v>148</v>
      </c>
      <c r="L261" s="44"/>
      <c r="M261" s="219" t="s">
        <v>19</v>
      </c>
      <c r="N261" s="220" t="s">
        <v>42</v>
      </c>
      <c r="O261" s="84"/>
      <c r="P261" s="221">
        <f>O261*H261</f>
        <v>0</v>
      </c>
      <c r="Q261" s="221">
        <v>1.9205</v>
      </c>
      <c r="R261" s="221">
        <f>Q261*H261</f>
        <v>407.5301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149</v>
      </c>
      <c r="AT261" s="223" t="s">
        <v>144</v>
      </c>
      <c r="AU261" s="223" t="s">
        <v>80</v>
      </c>
      <c r="AY261" s="17" t="s">
        <v>142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78</v>
      </c>
      <c r="BK261" s="224">
        <f>ROUND(I261*H261,2)</f>
        <v>0</v>
      </c>
      <c r="BL261" s="17" t="s">
        <v>149</v>
      </c>
      <c r="BM261" s="223" t="s">
        <v>432</v>
      </c>
    </row>
    <row r="262" spans="1:47" s="2" customFormat="1" ht="12">
      <c r="A262" s="38"/>
      <c r="B262" s="39"/>
      <c r="C262" s="40"/>
      <c r="D262" s="225" t="s">
        <v>151</v>
      </c>
      <c r="E262" s="40"/>
      <c r="F262" s="226" t="s">
        <v>433</v>
      </c>
      <c r="G262" s="40"/>
      <c r="H262" s="40"/>
      <c r="I262" s="227"/>
      <c r="J262" s="40"/>
      <c r="K262" s="40"/>
      <c r="L262" s="44"/>
      <c r="M262" s="228"/>
      <c r="N262" s="229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151</v>
      </c>
      <c r="AU262" s="17" t="s">
        <v>80</v>
      </c>
    </row>
    <row r="263" spans="1:51" s="13" customFormat="1" ht="12">
      <c r="A263" s="13"/>
      <c r="B263" s="230"/>
      <c r="C263" s="231"/>
      <c r="D263" s="225" t="s">
        <v>167</v>
      </c>
      <c r="E263" s="232" t="s">
        <v>19</v>
      </c>
      <c r="F263" s="233" t="s">
        <v>434</v>
      </c>
      <c r="G263" s="231"/>
      <c r="H263" s="234">
        <v>125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167</v>
      </c>
      <c r="AU263" s="240" t="s">
        <v>80</v>
      </c>
      <c r="AV263" s="13" t="s">
        <v>80</v>
      </c>
      <c r="AW263" s="13" t="s">
        <v>33</v>
      </c>
      <c r="AX263" s="13" t="s">
        <v>71</v>
      </c>
      <c r="AY263" s="240" t="s">
        <v>142</v>
      </c>
    </row>
    <row r="264" spans="1:51" s="13" customFormat="1" ht="12">
      <c r="A264" s="13"/>
      <c r="B264" s="230"/>
      <c r="C264" s="231"/>
      <c r="D264" s="225" t="s">
        <v>167</v>
      </c>
      <c r="E264" s="232" t="s">
        <v>19</v>
      </c>
      <c r="F264" s="233" t="s">
        <v>435</v>
      </c>
      <c r="G264" s="231"/>
      <c r="H264" s="234">
        <v>87.2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167</v>
      </c>
      <c r="AU264" s="240" t="s">
        <v>80</v>
      </c>
      <c r="AV264" s="13" t="s">
        <v>80</v>
      </c>
      <c r="AW264" s="13" t="s">
        <v>33</v>
      </c>
      <c r="AX264" s="13" t="s">
        <v>71</v>
      </c>
      <c r="AY264" s="240" t="s">
        <v>142</v>
      </c>
    </row>
    <row r="265" spans="1:51" s="14" customFormat="1" ht="12">
      <c r="A265" s="14"/>
      <c r="B265" s="241"/>
      <c r="C265" s="242"/>
      <c r="D265" s="225" t="s">
        <v>167</v>
      </c>
      <c r="E265" s="243" t="s">
        <v>19</v>
      </c>
      <c r="F265" s="244" t="s">
        <v>172</v>
      </c>
      <c r="G265" s="242"/>
      <c r="H265" s="245">
        <v>212.2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167</v>
      </c>
      <c r="AU265" s="251" t="s">
        <v>80</v>
      </c>
      <c r="AV265" s="14" t="s">
        <v>149</v>
      </c>
      <c r="AW265" s="14" t="s">
        <v>33</v>
      </c>
      <c r="AX265" s="14" t="s">
        <v>78</v>
      </c>
      <c r="AY265" s="251" t="s">
        <v>142</v>
      </c>
    </row>
    <row r="266" spans="1:65" s="2" customFormat="1" ht="24.15" customHeight="1">
      <c r="A266" s="38"/>
      <c r="B266" s="39"/>
      <c r="C266" s="212" t="s">
        <v>436</v>
      </c>
      <c r="D266" s="212" t="s">
        <v>144</v>
      </c>
      <c r="E266" s="213" t="s">
        <v>437</v>
      </c>
      <c r="F266" s="214" t="s">
        <v>438</v>
      </c>
      <c r="G266" s="215" t="s">
        <v>176</v>
      </c>
      <c r="H266" s="216">
        <v>1.152</v>
      </c>
      <c r="I266" s="217"/>
      <c r="J266" s="218">
        <f>ROUND(I266*H266,2)</f>
        <v>0</v>
      </c>
      <c r="K266" s="214" t="s">
        <v>148</v>
      </c>
      <c r="L266" s="44"/>
      <c r="M266" s="219" t="s">
        <v>19</v>
      </c>
      <c r="N266" s="220" t="s">
        <v>42</v>
      </c>
      <c r="O266" s="84"/>
      <c r="P266" s="221">
        <f>O266*H266</f>
        <v>0</v>
      </c>
      <c r="Q266" s="221">
        <v>1.98</v>
      </c>
      <c r="R266" s="221">
        <f>Q266*H266</f>
        <v>2.28096</v>
      </c>
      <c r="S266" s="221">
        <v>0</v>
      </c>
      <c r="T266" s="22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3" t="s">
        <v>149</v>
      </c>
      <c r="AT266" s="223" t="s">
        <v>144</v>
      </c>
      <c r="AU266" s="223" t="s">
        <v>80</v>
      </c>
      <c r="AY266" s="17" t="s">
        <v>142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7" t="s">
        <v>78</v>
      </c>
      <c r="BK266" s="224">
        <f>ROUND(I266*H266,2)</f>
        <v>0</v>
      </c>
      <c r="BL266" s="17" t="s">
        <v>149</v>
      </c>
      <c r="BM266" s="223" t="s">
        <v>439</v>
      </c>
    </row>
    <row r="267" spans="1:47" s="2" customFormat="1" ht="12">
      <c r="A267" s="38"/>
      <c r="B267" s="39"/>
      <c r="C267" s="40"/>
      <c r="D267" s="225" t="s">
        <v>151</v>
      </c>
      <c r="E267" s="40"/>
      <c r="F267" s="226" t="s">
        <v>440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151</v>
      </c>
      <c r="AU267" s="17" t="s">
        <v>80</v>
      </c>
    </row>
    <row r="268" spans="1:51" s="13" customFormat="1" ht="12">
      <c r="A268" s="13"/>
      <c r="B268" s="230"/>
      <c r="C268" s="231"/>
      <c r="D268" s="225" t="s">
        <v>167</v>
      </c>
      <c r="E268" s="232" t="s">
        <v>19</v>
      </c>
      <c r="F268" s="233" t="s">
        <v>441</v>
      </c>
      <c r="G268" s="231"/>
      <c r="H268" s="234">
        <v>1.152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167</v>
      </c>
      <c r="AU268" s="240" t="s">
        <v>80</v>
      </c>
      <c r="AV268" s="13" t="s">
        <v>80</v>
      </c>
      <c r="AW268" s="13" t="s">
        <v>33</v>
      </c>
      <c r="AX268" s="13" t="s">
        <v>78</v>
      </c>
      <c r="AY268" s="240" t="s">
        <v>142</v>
      </c>
    </row>
    <row r="269" spans="1:65" s="2" customFormat="1" ht="14.4" customHeight="1">
      <c r="A269" s="38"/>
      <c r="B269" s="39"/>
      <c r="C269" s="212" t="s">
        <v>442</v>
      </c>
      <c r="D269" s="212" t="s">
        <v>144</v>
      </c>
      <c r="E269" s="213" t="s">
        <v>443</v>
      </c>
      <c r="F269" s="214" t="s">
        <v>444</v>
      </c>
      <c r="G269" s="215" t="s">
        <v>176</v>
      </c>
      <c r="H269" s="216">
        <v>2.4</v>
      </c>
      <c r="I269" s="217"/>
      <c r="J269" s="218">
        <f>ROUND(I269*H269,2)</f>
        <v>0</v>
      </c>
      <c r="K269" s="214" t="s">
        <v>148</v>
      </c>
      <c r="L269" s="44"/>
      <c r="M269" s="219" t="s">
        <v>19</v>
      </c>
      <c r="N269" s="220" t="s">
        <v>42</v>
      </c>
      <c r="O269" s="84"/>
      <c r="P269" s="221">
        <f>O269*H269</f>
        <v>0</v>
      </c>
      <c r="Q269" s="221">
        <v>2.453292204</v>
      </c>
      <c r="R269" s="221">
        <f>Q269*H269</f>
        <v>5.887901289599999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149</v>
      </c>
      <c r="AT269" s="223" t="s">
        <v>144</v>
      </c>
      <c r="AU269" s="223" t="s">
        <v>80</v>
      </c>
      <c r="AY269" s="17" t="s">
        <v>142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78</v>
      </c>
      <c r="BK269" s="224">
        <f>ROUND(I269*H269,2)</f>
        <v>0</v>
      </c>
      <c r="BL269" s="17" t="s">
        <v>149</v>
      </c>
      <c r="BM269" s="223" t="s">
        <v>445</v>
      </c>
    </row>
    <row r="270" spans="1:47" s="2" customFormat="1" ht="12">
      <c r="A270" s="38"/>
      <c r="B270" s="39"/>
      <c r="C270" s="40"/>
      <c r="D270" s="225" t="s">
        <v>151</v>
      </c>
      <c r="E270" s="40"/>
      <c r="F270" s="226" t="s">
        <v>446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151</v>
      </c>
      <c r="AU270" s="17" t="s">
        <v>80</v>
      </c>
    </row>
    <row r="271" spans="1:63" s="12" customFormat="1" ht="22.8" customHeight="1">
      <c r="A271" s="12"/>
      <c r="B271" s="196"/>
      <c r="C271" s="197"/>
      <c r="D271" s="198" t="s">
        <v>70</v>
      </c>
      <c r="E271" s="210" t="s">
        <v>158</v>
      </c>
      <c r="F271" s="210" t="s">
        <v>447</v>
      </c>
      <c r="G271" s="197"/>
      <c r="H271" s="197"/>
      <c r="I271" s="200"/>
      <c r="J271" s="211">
        <f>BK271</f>
        <v>0</v>
      </c>
      <c r="K271" s="197"/>
      <c r="L271" s="202"/>
      <c r="M271" s="203"/>
      <c r="N271" s="204"/>
      <c r="O271" s="204"/>
      <c r="P271" s="205">
        <f>SUM(P272:P275)</f>
        <v>0</v>
      </c>
      <c r="Q271" s="204"/>
      <c r="R271" s="205">
        <f>SUM(R272:R275)</f>
        <v>11.950862</v>
      </c>
      <c r="S271" s="204"/>
      <c r="T271" s="206">
        <f>SUM(T272:T275)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7" t="s">
        <v>78</v>
      </c>
      <c r="AT271" s="208" t="s">
        <v>70</v>
      </c>
      <c r="AU271" s="208" t="s">
        <v>78</v>
      </c>
      <c r="AY271" s="207" t="s">
        <v>142</v>
      </c>
      <c r="BK271" s="209">
        <f>SUM(BK272:BK275)</f>
        <v>0</v>
      </c>
    </row>
    <row r="272" spans="1:65" s="2" customFormat="1" ht="24.15" customHeight="1">
      <c r="A272" s="38"/>
      <c r="B272" s="39"/>
      <c r="C272" s="212" t="s">
        <v>448</v>
      </c>
      <c r="D272" s="212" t="s">
        <v>144</v>
      </c>
      <c r="E272" s="213" t="s">
        <v>449</v>
      </c>
      <c r="F272" s="214" t="s">
        <v>450</v>
      </c>
      <c r="G272" s="215" t="s">
        <v>451</v>
      </c>
      <c r="H272" s="216">
        <v>1546</v>
      </c>
      <c r="I272" s="217"/>
      <c r="J272" s="218">
        <f>ROUND(I272*H272,2)</f>
        <v>0</v>
      </c>
      <c r="K272" s="214" t="s">
        <v>148</v>
      </c>
      <c r="L272" s="44"/>
      <c r="M272" s="219" t="s">
        <v>19</v>
      </c>
      <c r="N272" s="220" t="s">
        <v>42</v>
      </c>
      <c r="O272" s="84"/>
      <c r="P272" s="221">
        <f>O272*H272</f>
        <v>0</v>
      </c>
      <c r="Q272" s="221">
        <v>0.006195</v>
      </c>
      <c r="R272" s="221">
        <f>Q272*H272</f>
        <v>9.57747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149</v>
      </c>
      <c r="AT272" s="223" t="s">
        <v>144</v>
      </c>
      <c r="AU272" s="223" t="s">
        <v>80</v>
      </c>
      <c r="AY272" s="17" t="s">
        <v>142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78</v>
      </c>
      <c r="BK272" s="224">
        <f>ROUND(I272*H272,2)</f>
        <v>0</v>
      </c>
      <c r="BL272" s="17" t="s">
        <v>149</v>
      </c>
      <c r="BM272" s="223" t="s">
        <v>452</v>
      </c>
    </row>
    <row r="273" spans="1:47" s="2" customFormat="1" ht="12">
      <c r="A273" s="38"/>
      <c r="B273" s="39"/>
      <c r="C273" s="40"/>
      <c r="D273" s="225" t="s">
        <v>151</v>
      </c>
      <c r="E273" s="40"/>
      <c r="F273" s="226" t="s">
        <v>453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151</v>
      </c>
      <c r="AU273" s="17" t="s">
        <v>80</v>
      </c>
    </row>
    <row r="274" spans="1:65" s="2" customFormat="1" ht="14.4" customHeight="1">
      <c r="A274" s="38"/>
      <c r="B274" s="39"/>
      <c r="C274" s="212" t="s">
        <v>454</v>
      </c>
      <c r="D274" s="212" t="s">
        <v>144</v>
      </c>
      <c r="E274" s="213" t="s">
        <v>455</v>
      </c>
      <c r="F274" s="214" t="s">
        <v>456</v>
      </c>
      <c r="G274" s="215" t="s">
        <v>451</v>
      </c>
      <c r="H274" s="216">
        <v>32</v>
      </c>
      <c r="I274" s="217"/>
      <c r="J274" s="218">
        <f>ROUND(I274*H274,2)</f>
        <v>0</v>
      </c>
      <c r="K274" s="214" t="s">
        <v>148</v>
      </c>
      <c r="L274" s="44"/>
      <c r="M274" s="219" t="s">
        <v>19</v>
      </c>
      <c r="N274" s="220" t="s">
        <v>42</v>
      </c>
      <c r="O274" s="84"/>
      <c r="P274" s="221">
        <f>O274*H274</f>
        <v>0</v>
      </c>
      <c r="Q274" s="221">
        <v>0.0741685</v>
      </c>
      <c r="R274" s="221">
        <f>Q274*H274</f>
        <v>2.373392</v>
      </c>
      <c r="S274" s="221">
        <v>0</v>
      </c>
      <c r="T274" s="222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3" t="s">
        <v>149</v>
      </c>
      <c r="AT274" s="223" t="s">
        <v>144</v>
      </c>
      <c r="AU274" s="223" t="s">
        <v>80</v>
      </c>
      <c r="AY274" s="17" t="s">
        <v>142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78</v>
      </c>
      <c r="BK274" s="224">
        <f>ROUND(I274*H274,2)</f>
        <v>0</v>
      </c>
      <c r="BL274" s="17" t="s">
        <v>149</v>
      </c>
      <c r="BM274" s="223" t="s">
        <v>457</v>
      </c>
    </row>
    <row r="275" spans="1:47" s="2" customFormat="1" ht="12">
      <c r="A275" s="38"/>
      <c r="B275" s="39"/>
      <c r="C275" s="40"/>
      <c r="D275" s="225" t="s">
        <v>151</v>
      </c>
      <c r="E275" s="40"/>
      <c r="F275" s="226" t="s">
        <v>458</v>
      </c>
      <c r="G275" s="40"/>
      <c r="H275" s="40"/>
      <c r="I275" s="227"/>
      <c r="J275" s="40"/>
      <c r="K275" s="40"/>
      <c r="L275" s="44"/>
      <c r="M275" s="228"/>
      <c r="N275" s="229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151</v>
      </c>
      <c r="AU275" s="17" t="s">
        <v>80</v>
      </c>
    </row>
    <row r="276" spans="1:63" s="12" customFormat="1" ht="22.8" customHeight="1">
      <c r="A276" s="12"/>
      <c r="B276" s="196"/>
      <c r="C276" s="197"/>
      <c r="D276" s="198" t="s">
        <v>70</v>
      </c>
      <c r="E276" s="210" t="s">
        <v>149</v>
      </c>
      <c r="F276" s="210" t="s">
        <v>459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SUM(P277:P278)</f>
        <v>0</v>
      </c>
      <c r="Q276" s="204"/>
      <c r="R276" s="205">
        <f>SUM(R277:R278)</f>
        <v>1.1281700000000001</v>
      </c>
      <c r="S276" s="204"/>
      <c r="T276" s="206">
        <f>SUM(T277:T278)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78</v>
      </c>
      <c r="AT276" s="208" t="s">
        <v>70</v>
      </c>
      <c r="AU276" s="208" t="s">
        <v>78</v>
      </c>
      <c r="AY276" s="207" t="s">
        <v>142</v>
      </c>
      <c r="BK276" s="209">
        <f>SUM(BK277:BK278)</f>
        <v>0</v>
      </c>
    </row>
    <row r="277" spans="1:65" s="2" customFormat="1" ht="24.15" customHeight="1">
      <c r="A277" s="38"/>
      <c r="B277" s="39"/>
      <c r="C277" s="212" t="s">
        <v>460</v>
      </c>
      <c r="D277" s="212" t="s">
        <v>144</v>
      </c>
      <c r="E277" s="213" t="s">
        <v>461</v>
      </c>
      <c r="F277" s="214" t="s">
        <v>462</v>
      </c>
      <c r="G277" s="215" t="s">
        <v>147</v>
      </c>
      <c r="H277" s="216">
        <v>50</v>
      </c>
      <c r="I277" s="217"/>
      <c r="J277" s="218">
        <f>ROUND(I277*H277,2)</f>
        <v>0</v>
      </c>
      <c r="K277" s="214" t="s">
        <v>148</v>
      </c>
      <c r="L277" s="44"/>
      <c r="M277" s="219" t="s">
        <v>19</v>
      </c>
      <c r="N277" s="220" t="s">
        <v>42</v>
      </c>
      <c r="O277" s="84"/>
      <c r="P277" s="221">
        <f>O277*H277</f>
        <v>0</v>
      </c>
      <c r="Q277" s="221">
        <v>0.0225634</v>
      </c>
      <c r="R277" s="221">
        <f>Q277*H277</f>
        <v>1.1281700000000001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149</v>
      </c>
      <c r="AT277" s="223" t="s">
        <v>144</v>
      </c>
      <c r="AU277" s="223" t="s">
        <v>80</v>
      </c>
      <c r="AY277" s="17" t="s">
        <v>142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78</v>
      </c>
      <c r="BK277" s="224">
        <f>ROUND(I277*H277,2)</f>
        <v>0</v>
      </c>
      <c r="BL277" s="17" t="s">
        <v>149</v>
      </c>
      <c r="BM277" s="223" t="s">
        <v>463</v>
      </c>
    </row>
    <row r="278" spans="1:47" s="2" customFormat="1" ht="12">
      <c r="A278" s="38"/>
      <c r="B278" s="39"/>
      <c r="C278" s="40"/>
      <c r="D278" s="225" t="s">
        <v>151</v>
      </c>
      <c r="E278" s="40"/>
      <c r="F278" s="226" t="s">
        <v>464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151</v>
      </c>
      <c r="AU278" s="17" t="s">
        <v>80</v>
      </c>
    </row>
    <row r="279" spans="1:63" s="12" customFormat="1" ht="22.8" customHeight="1">
      <c r="A279" s="12"/>
      <c r="B279" s="196"/>
      <c r="C279" s="197"/>
      <c r="D279" s="198" t="s">
        <v>70</v>
      </c>
      <c r="E279" s="210" t="s">
        <v>173</v>
      </c>
      <c r="F279" s="210" t="s">
        <v>465</v>
      </c>
      <c r="G279" s="197"/>
      <c r="H279" s="197"/>
      <c r="I279" s="200"/>
      <c r="J279" s="211">
        <f>BK279</f>
        <v>0</v>
      </c>
      <c r="K279" s="197"/>
      <c r="L279" s="202"/>
      <c r="M279" s="203"/>
      <c r="N279" s="204"/>
      <c r="O279" s="204"/>
      <c r="P279" s="205">
        <f>SUM(P280:P309)</f>
        <v>0</v>
      </c>
      <c r="Q279" s="204"/>
      <c r="R279" s="205">
        <f>SUM(R280:R309)</f>
        <v>3652.03571</v>
      </c>
      <c r="S279" s="204"/>
      <c r="T279" s="206">
        <f>SUM(T280:T309)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78</v>
      </c>
      <c r="AT279" s="208" t="s">
        <v>70</v>
      </c>
      <c r="AU279" s="208" t="s">
        <v>78</v>
      </c>
      <c r="AY279" s="207" t="s">
        <v>142</v>
      </c>
      <c r="BK279" s="209">
        <f>SUM(BK280:BK309)</f>
        <v>0</v>
      </c>
    </row>
    <row r="280" spans="1:65" s="2" customFormat="1" ht="14.4" customHeight="1">
      <c r="A280" s="38"/>
      <c r="B280" s="39"/>
      <c r="C280" s="253" t="s">
        <v>466</v>
      </c>
      <c r="D280" s="253" t="s">
        <v>261</v>
      </c>
      <c r="E280" s="254" t="s">
        <v>467</v>
      </c>
      <c r="F280" s="255" t="s">
        <v>468</v>
      </c>
      <c r="G280" s="256" t="s">
        <v>237</v>
      </c>
      <c r="H280" s="257">
        <v>30.072</v>
      </c>
      <c r="I280" s="258"/>
      <c r="J280" s="259">
        <f>ROUND(I280*H280,2)</f>
        <v>0</v>
      </c>
      <c r="K280" s="255" t="s">
        <v>148</v>
      </c>
      <c r="L280" s="260"/>
      <c r="M280" s="261" t="s">
        <v>19</v>
      </c>
      <c r="N280" s="262" t="s">
        <v>42</v>
      </c>
      <c r="O280" s="84"/>
      <c r="P280" s="221">
        <f>O280*H280</f>
        <v>0</v>
      </c>
      <c r="Q280" s="221">
        <v>1</v>
      </c>
      <c r="R280" s="221">
        <f>Q280*H280</f>
        <v>30.072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193</v>
      </c>
      <c r="AT280" s="223" t="s">
        <v>261</v>
      </c>
      <c r="AU280" s="223" t="s">
        <v>80</v>
      </c>
      <c r="AY280" s="17" t="s">
        <v>142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78</v>
      </c>
      <c r="BK280" s="224">
        <f>ROUND(I280*H280,2)</f>
        <v>0</v>
      </c>
      <c r="BL280" s="17" t="s">
        <v>149</v>
      </c>
      <c r="BM280" s="223" t="s">
        <v>469</v>
      </c>
    </row>
    <row r="281" spans="1:47" s="2" customFormat="1" ht="12">
      <c r="A281" s="38"/>
      <c r="B281" s="39"/>
      <c r="C281" s="40"/>
      <c r="D281" s="225" t="s">
        <v>151</v>
      </c>
      <c r="E281" s="40"/>
      <c r="F281" s="226" t="s">
        <v>468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151</v>
      </c>
      <c r="AU281" s="17" t="s">
        <v>80</v>
      </c>
    </row>
    <row r="282" spans="1:47" s="2" customFormat="1" ht="12">
      <c r="A282" s="38"/>
      <c r="B282" s="39"/>
      <c r="C282" s="40"/>
      <c r="D282" s="225" t="s">
        <v>240</v>
      </c>
      <c r="E282" s="40"/>
      <c r="F282" s="252" t="s">
        <v>470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240</v>
      </c>
      <c r="AU282" s="17" t="s">
        <v>80</v>
      </c>
    </row>
    <row r="283" spans="1:51" s="13" customFormat="1" ht="12">
      <c r="A283" s="13"/>
      <c r="B283" s="230"/>
      <c r="C283" s="231"/>
      <c r="D283" s="225" t="s">
        <v>167</v>
      </c>
      <c r="E283" s="232" t="s">
        <v>19</v>
      </c>
      <c r="F283" s="233" t="s">
        <v>471</v>
      </c>
      <c r="G283" s="231"/>
      <c r="H283" s="234">
        <v>30.072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167</v>
      </c>
      <c r="AU283" s="240" t="s">
        <v>80</v>
      </c>
      <c r="AV283" s="13" t="s">
        <v>80</v>
      </c>
      <c r="AW283" s="13" t="s">
        <v>33</v>
      </c>
      <c r="AX283" s="13" t="s">
        <v>78</v>
      </c>
      <c r="AY283" s="240" t="s">
        <v>142</v>
      </c>
    </row>
    <row r="284" spans="1:65" s="2" customFormat="1" ht="37.8" customHeight="1">
      <c r="A284" s="38"/>
      <c r="B284" s="39"/>
      <c r="C284" s="212" t="s">
        <v>472</v>
      </c>
      <c r="D284" s="212" t="s">
        <v>144</v>
      </c>
      <c r="E284" s="213" t="s">
        <v>473</v>
      </c>
      <c r="F284" s="214" t="s">
        <v>474</v>
      </c>
      <c r="G284" s="215" t="s">
        <v>147</v>
      </c>
      <c r="H284" s="216">
        <v>3580</v>
      </c>
      <c r="I284" s="217"/>
      <c r="J284" s="218">
        <f>ROUND(I284*H284,2)</f>
        <v>0</v>
      </c>
      <c r="K284" s="214" t="s">
        <v>148</v>
      </c>
      <c r="L284" s="44"/>
      <c r="M284" s="219" t="s">
        <v>19</v>
      </c>
      <c r="N284" s="220" t="s">
        <v>42</v>
      </c>
      <c r="O284" s="84"/>
      <c r="P284" s="221">
        <f>O284*H284</f>
        <v>0</v>
      </c>
      <c r="Q284" s="221">
        <v>0</v>
      </c>
      <c r="R284" s="221">
        <f>Q284*H284</f>
        <v>0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149</v>
      </c>
      <c r="AT284" s="223" t="s">
        <v>144</v>
      </c>
      <c r="AU284" s="223" t="s">
        <v>80</v>
      </c>
      <c r="AY284" s="17" t="s">
        <v>142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78</v>
      </c>
      <c r="BK284" s="224">
        <f>ROUND(I284*H284,2)</f>
        <v>0</v>
      </c>
      <c r="BL284" s="17" t="s">
        <v>149</v>
      </c>
      <c r="BM284" s="223" t="s">
        <v>475</v>
      </c>
    </row>
    <row r="285" spans="1:47" s="2" customFormat="1" ht="12">
      <c r="A285" s="38"/>
      <c r="B285" s="39"/>
      <c r="C285" s="40"/>
      <c r="D285" s="225" t="s">
        <v>151</v>
      </c>
      <c r="E285" s="40"/>
      <c r="F285" s="226" t="s">
        <v>476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151</v>
      </c>
      <c r="AU285" s="17" t="s">
        <v>80</v>
      </c>
    </row>
    <row r="286" spans="1:65" s="2" customFormat="1" ht="14.4" customHeight="1">
      <c r="A286" s="38"/>
      <c r="B286" s="39"/>
      <c r="C286" s="212" t="s">
        <v>477</v>
      </c>
      <c r="D286" s="212" t="s">
        <v>144</v>
      </c>
      <c r="E286" s="213" t="s">
        <v>478</v>
      </c>
      <c r="F286" s="214" t="s">
        <v>479</v>
      </c>
      <c r="G286" s="215" t="s">
        <v>147</v>
      </c>
      <c r="H286" s="216">
        <v>2864</v>
      </c>
      <c r="I286" s="217"/>
      <c r="J286" s="218">
        <f>ROUND(I286*H286,2)</f>
        <v>0</v>
      </c>
      <c r="K286" s="214" t="s">
        <v>148</v>
      </c>
      <c r="L286" s="44"/>
      <c r="M286" s="219" t="s">
        <v>19</v>
      </c>
      <c r="N286" s="220" t="s">
        <v>42</v>
      </c>
      <c r="O286" s="84"/>
      <c r="P286" s="221">
        <f>O286*H286</f>
        <v>0</v>
      </c>
      <c r="Q286" s="221">
        <v>0.345</v>
      </c>
      <c r="R286" s="221">
        <f>Q286*H286</f>
        <v>988.0799999999999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149</v>
      </c>
      <c r="AT286" s="223" t="s">
        <v>144</v>
      </c>
      <c r="AU286" s="223" t="s">
        <v>80</v>
      </c>
      <c r="AY286" s="17" t="s">
        <v>142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78</v>
      </c>
      <c r="BK286" s="224">
        <f>ROUND(I286*H286,2)</f>
        <v>0</v>
      </c>
      <c r="BL286" s="17" t="s">
        <v>149</v>
      </c>
      <c r="BM286" s="223" t="s">
        <v>480</v>
      </c>
    </row>
    <row r="287" spans="1:47" s="2" customFormat="1" ht="12">
      <c r="A287" s="38"/>
      <c r="B287" s="39"/>
      <c r="C287" s="40"/>
      <c r="D287" s="225" t="s">
        <v>151</v>
      </c>
      <c r="E287" s="40"/>
      <c r="F287" s="226" t="s">
        <v>481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151</v>
      </c>
      <c r="AU287" s="17" t="s">
        <v>80</v>
      </c>
    </row>
    <row r="288" spans="1:51" s="13" customFormat="1" ht="12">
      <c r="A288" s="13"/>
      <c r="B288" s="230"/>
      <c r="C288" s="231"/>
      <c r="D288" s="225" t="s">
        <v>167</v>
      </c>
      <c r="E288" s="232" t="s">
        <v>19</v>
      </c>
      <c r="F288" s="233" t="s">
        <v>482</v>
      </c>
      <c r="G288" s="231"/>
      <c r="H288" s="234">
        <v>2864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167</v>
      </c>
      <c r="AU288" s="240" t="s">
        <v>80</v>
      </c>
      <c r="AV288" s="13" t="s">
        <v>80</v>
      </c>
      <c r="AW288" s="13" t="s">
        <v>33</v>
      </c>
      <c r="AX288" s="13" t="s">
        <v>78</v>
      </c>
      <c r="AY288" s="240" t="s">
        <v>142</v>
      </c>
    </row>
    <row r="289" spans="1:65" s="2" customFormat="1" ht="14.4" customHeight="1">
      <c r="A289" s="38"/>
      <c r="B289" s="39"/>
      <c r="C289" s="212" t="s">
        <v>483</v>
      </c>
      <c r="D289" s="212" t="s">
        <v>144</v>
      </c>
      <c r="E289" s="213" t="s">
        <v>484</v>
      </c>
      <c r="F289" s="214" t="s">
        <v>485</v>
      </c>
      <c r="G289" s="215" t="s">
        <v>147</v>
      </c>
      <c r="H289" s="216">
        <v>3680</v>
      </c>
      <c r="I289" s="217"/>
      <c r="J289" s="218">
        <f>ROUND(I289*H289,2)</f>
        <v>0</v>
      </c>
      <c r="K289" s="214" t="s">
        <v>148</v>
      </c>
      <c r="L289" s="44"/>
      <c r="M289" s="219" t="s">
        <v>19</v>
      </c>
      <c r="N289" s="220" t="s">
        <v>42</v>
      </c>
      <c r="O289" s="84"/>
      <c r="P289" s="221">
        <f>O289*H289</f>
        <v>0</v>
      </c>
      <c r="Q289" s="221">
        <v>0.46</v>
      </c>
      <c r="R289" s="221">
        <f>Q289*H289</f>
        <v>1692.8000000000002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149</v>
      </c>
      <c r="AT289" s="223" t="s">
        <v>144</v>
      </c>
      <c r="AU289" s="223" t="s">
        <v>80</v>
      </c>
      <c r="AY289" s="17" t="s">
        <v>142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78</v>
      </c>
      <c r="BK289" s="224">
        <f>ROUND(I289*H289,2)</f>
        <v>0</v>
      </c>
      <c r="BL289" s="17" t="s">
        <v>149</v>
      </c>
      <c r="BM289" s="223" t="s">
        <v>486</v>
      </c>
    </row>
    <row r="290" spans="1:47" s="2" customFormat="1" ht="12">
      <c r="A290" s="38"/>
      <c r="B290" s="39"/>
      <c r="C290" s="40"/>
      <c r="D290" s="225" t="s">
        <v>151</v>
      </c>
      <c r="E290" s="40"/>
      <c r="F290" s="226" t="s">
        <v>487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151</v>
      </c>
      <c r="AU290" s="17" t="s">
        <v>80</v>
      </c>
    </row>
    <row r="291" spans="1:51" s="13" customFormat="1" ht="12">
      <c r="A291" s="13"/>
      <c r="B291" s="230"/>
      <c r="C291" s="231"/>
      <c r="D291" s="225" t="s">
        <v>167</v>
      </c>
      <c r="E291" s="232" t="s">
        <v>19</v>
      </c>
      <c r="F291" s="233" t="s">
        <v>488</v>
      </c>
      <c r="G291" s="231"/>
      <c r="H291" s="234">
        <v>3680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167</v>
      </c>
      <c r="AU291" s="240" t="s">
        <v>80</v>
      </c>
      <c r="AV291" s="13" t="s">
        <v>80</v>
      </c>
      <c r="AW291" s="13" t="s">
        <v>33</v>
      </c>
      <c r="AX291" s="13" t="s">
        <v>78</v>
      </c>
      <c r="AY291" s="240" t="s">
        <v>142</v>
      </c>
    </row>
    <row r="292" spans="1:65" s="2" customFormat="1" ht="24.15" customHeight="1">
      <c r="A292" s="38"/>
      <c r="B292" s="39"/>
      <c r="C292" s="212" t="s">
        <v>489</v>
      </c>
      <c r="D292" s="212" t="s">
        <v>144</v>
      </c>
      <c r="E292" s="213" t="s">
        <v>490</v>
      </c>
      <c r="F292" s="214" t="s">
        <v>491</v>
      </c>
      <c r="G292" s="215" t="s">
        <v>147</v>
      </c>
      <c r="H292" s="216">
        <v>2576</v>
      </c>
      <c r="I292" s="217"/>
      <c r="J292" s="218">
        <f>ROUND(I292*H292,2)</f>
        <v>0</v>
      </c>
      <c r="K292" s="214" t="s">
        <v>148</v>
      </c>
      <c r="L292" s="44"/>
      <c r="M292" s="219" t="s">
        <v>19</v>
      </c>
      <c r="N292" s="220" t="s">
        <v>42</v>
      </c>
      <c r="O292" s="84"/>
      <c r="P292" s="221">
        <f>O292*H292</f>
        <v>0</v>
      </c>
      <c r="Q292" s="221">
        <v>0.211</v>
      </c>
      <c r="R292" s="221">
        <f>Q292*H292</f>
        <v>543.536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149</v>
      </c>
      <c r="AT292" s="223" t="s">
        <v>144</v>
      </c>
      <c r="AU292" s="223" t="s">
        <v>80</v>
      </c>
      <c r="AY292" s="17" t="s">
        <v>142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78</v>
      </c>
      <c r="BK292" s="224">
        <f>ROUND(I292*H292,2)</f>
        <v>0</v>
      </c>
      <c r="BL292" s="17" t="s">
        <v>149</v>
      </c>
      <c r="BM292" s="223" t="s">
        <v>492</v>
      </c>
    </row>
    <row r="293" spans="1:47" s="2" customFormat="1" ht="12">
      <c r="A293" s="38"/>
      <c r="B293" s="39"/>
      <c r="C293" s="40"/>
      <c r="D293" s="225" t="s">
        <v>151</v>
      </c>
      <c r="E293" s="40"/>
      <c r="F293" s="226" t="s">
        <v>493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151</v>
      </c>
      <c r="AU293" s="17" t="s">
        <v>80</v>
      </c>
    </row>
    <row r="294" spans="1:51" s="13" customFormat="1" ht="12">
      <c r="A294" s="13"/>
      <c r="B294" s="230"/>
      <c r="C294" s="231"/>
      <c r="D294" s="225" t="s">
        <v>167</v>
      </c>
      <c r="E294" s="232" t="s">
        <v>19</v>
      </c>
      <c r="F294" s="233" t="s">
        <v>494</v>
      </c>
      <c r="G294" s="231"/>
      <c r="H294" s="234">
        <v>2576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167</v>
      </c>
      <c r="AU294" s="240" t="s">
        <v>80</v>
      </c>
      <c r="AV294" s="13" t="s">
        <v>80</v>
      </c>
      <c r="AW294" s="13" t="s">
        <v>33</v>
      </c>
      <c r="AX294" s="13" t="s">
        <v>78</v>
      </c>
      <c r="AY294" s="240" t="s">
        <v>142</v>
      </c>
    </row>
    <row r="295" spans="1:65" s="2" customFormat="1" ht="14.4" customHeight="1">
      <c r="A295" s="38"/>
      <c r="B295" s="39"/>
      <c r="C295" s="212" t="s">
        <v>495</v>
      </c>
      <c r="D295" s="212" t="s">
        <v>144</v>
      </c>
      <c r="E295" s="213" t="s">
        <v>496</v>
      </c>
      <c r="F295" s="214" t="s">
        <v>497</v>
      </c>
      <c r="G295" s="215" t="s">
        <v>147</v>
      </c>
      <c r="H295" s="216">
        <v>358</v>
      </c>
      <c r="I295" s="217"/>
      <c r="J295" s="218">
        <f>ROUND(I295*H295,2)</f>
        <v>0</v>
      </c>
      <c r="K295" s="214" t="s">
        <v>148</v>
      </c>
      <c r="L295" s="44"/>
      <c r="M295" s="219" t="s">
        <v>19</v>
      </c>
      <c r="N295" s="220" t="s">
        <v>42</v>
      </c>
      <c r="O295" s="84"/>
      <c r="P295" s="221">
        <f>O295*H295</f>
        <v>0</v>
      </c>
      <c r="Q295" s="221">
        <v>0.2916</v>
      </c>
      <c r="R295" s="221">
        <f>Q295*H295</f>
        <v>104.39280000000001</v>
      </c>
      <c r="S295" s="221">
        <v>0</v>
      </c>
      <c r="T295" s="222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3" t="s">
        <v>149</v>
      </c>
      <c r="AT295" s="223" t="s">
        <v>144</v>
      </c>
      <c r="AU295" s="223" t="s">
        <v>80</v>
      </c>
      <c r="AY295" s="17" t="s">
        <v>142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78</v>
      </c>
      <c r="BK295" s="224">
        <f>ROUND(I295*H295,2)</f>
        <v>0</v>
      </c>
      <c r="BL295" s="17" t="s">
        <v>149</v>
      </c>
      <c r="BM295" s="223" t="s">
        <v>498</v>
      </c>
    </row>
    <row r="296" spans="1:47" s="2" customFormat="1" ht="12">
      <c r="A296" s="38"/>
      <c r="B296" s="39"/>
      <c r="C296" s="40"/>
      <c r="D296" s="225" t="s">
        <v>151</v>
      </c>
      <c r="E296" s="40"/>
      <c r="F296" s="226" t="s">
        <v>499</v>
      </c>
      <c r="G296" s="40"/>
      <c r="H296" s="40"/>
      <c r="I296" s="227"/>
      <c r="J296" s="40"/>
      <c r="K296" s="40"/>
      <c r="L296" s="44"/>
      <c r="M296" s="228"/>
      <c r="N296" s="229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151</v>
      </c>
      <c r="AU296" s="17" t="s">
        <v>80</v>
      </c>
    </row>
    <row r="297" spans="1:51" s="13" customFormat="1" ht="12">
      <c r="A297" s="13"/>
      <c r="B297" s="230"/>
      <c r="C297" s="231"/>
      <c r="D297" s="225" t="s">
        <v>167</v>
      </c>
      <c r="E297" s="232" t="s">
        <v>19</v>
      </c>
      <c r="F297" s="233" t="s">
        <v>500</v>
      </c>
      <c r="G297" s="231"/>
      <c r="H297" s="234">
        <v>358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167</v>
      </c>
      <c r="AU297" s="240" t="s">
        <v>80</v>
      </c>
      <c r="AV297" s="13" t="s">
        <v>80</v>
      </c>
      <c r="AW297" s="13" t="s">
        <v>33</v>
      </c>
      <c r="AX297" s="13" t="s">
        <v>78</v>
      </c>
      <c r="AY297" s="240" t="s">
        <v>142</v>
      </c>
    </row>
    <row r="298" spans="1:65" s="2" customFormat="1" ht="14.4" customHeight="1">
      <c r="A298" s="38"/>
      <c r="B298" s="39"/>
      <c r="C298" s="212" t="s">
        <v>501</v>
      </c>
      <c r="D298" s="212" t="s">
        <v>144</v>
      </c>
      <c r="E298" s="213" t="s">
        <v>502</v>
      </c>
      <c r="F298" s="214" t="s">
        <v>503</v>
      </c>
      <c r="G298" s="215" t="s">
        <v>176</v>
      </c>
      <c r="H298" s="216">
        <v>107.4</v>
      </c>
      <c r="I298" s="217"/>
      <c r="J298" s="218">
        <f>ROUND(I298*H298,2)</f>
        <v>0</v>
      </c>
      <c r="K298" s="214" t="s">
        <v>148</v>
      </c>
      <c r="L298" s="44"/>
      <c r="M298" s="219" t="s">
        <v>19</v>
      </c>
      <c r="N298" s="220" t="s">
        <v>42</v>
      </c>
      <c r="O298" s="84"/>
      <c r="P298" s="221">
        <f>O298*H298</f>
        <v>0</v>
      </c>
      <c r="Q298" s="221">
        <v>0</v>
      </c>
      <c r="R298" s="221">
        <f>Q298*H298</f>
        <v>0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149</v>
      </c>
      <c r="AT298" s="223" t="s">
        <v>144</v>
      </c>
      <c r="AU298" s="223" t="s">
        <v>80</v>
      </c>
      <c r="AY298" s="17" t="s">
        <v>142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78</v>
      </c>
      <c r="BK298" s="224">
        <f>ROUND(I298*H298,2)</f>
        <v>0</v>
      </c>
      <c r="BL298" s="17" t="s">
        <v>149</v>
      </c>
      <c r="BM298" s="223" t="s">
        <v>504</v>
      </c>
    </row>
    <row r="299" spans="1:47" s="2" customFormat="1" ht="12">
      <c r="A299" s="38"/>
      <c r="B299" s="39"/>
      <c r="C299" s="40"/>
      <c r="D299" s="225" t="s">
        <v>151</v>
      </c>
      <c r="E299" s="40"/>
      <c r="F299" s="226" t="s">
        <v>505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151</v>
      </c>
      <c r="AU299" s="17" t="s">
        <v>80</v>
      </c>
    </row>
    <row r="300" spans="1:51" s="13" customFormat="1" ht="12">
      <c r="A300" s="13"/>
      <c r="B300" s="230"/>
      <c r="C300" s="231"/>
      <c r="D300" s="225" t="s">
        <v>167</v>
      </c>
      <c r="E300" s="232" t="s">
        <v>19</v>
      </c>
      <c r="F300" s="233" t="s">
        <v>506</v>
      </c>
      <c r="G300" s="231"/>
      <c r="H300" s="234">
        <v>107.4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167</v>
      </c>
      <c r="AU300" s="240" t="s">
        <v>80</v>
      </c>
      <c r="AV300" s="13" t="s">
        <v>80</v>
      </c>
      <c r="AW300" s="13" t="s">
        <v>33</v>
      </c>
      <c r="AX300" s="13" t="s">
        <v>78</v>
      </c>
      <c r="AY300" s="240" t="s">
        <v>142</v>
      </c>
    </row>
    <row r="301" spans="1:65" s="2" customFormat="1" ht="24.15" customHeight="1">
      <c r="A301" s="38"/>
      <c r="B301" s="39"/>
      <c r="C301" s="212" t="s">
        <v>507</v>
      </c>
      <c r="D301" s="212" t="s">
        <v>144</v>
      </c>
      <c r="E301" s="213" t="s">
        <v>508</v>
      </c>
      <c r="F301" s="214" t="s">
        <v>509</v>
      </c>
      <c r="G301" s="215" t="s">
        <v>147</v>
      </c>
      <c r="H301" s="216">
        <v>2864</v>
      </c>
      <c r="I301" s="217"/>
      <c r="J301" s="218">
        <f>ROUND(I301*H301,2)</f>
        <v>0</v>
      </c>
      <c r="K301" s="214" t="s">
        <v>148</v>
      </c>
      <c r="L301" s="44"/>
      <c r="M301" s="219" t="s">
        <v>19</v>
      </c>
      <c r="N301" s="220" t="s">
        <v>42</v>
      </c>
      <c r="O301" s="84"/>
      <c r="P301" s="221">
        <f>O301*H301</f>
        <v>0</v>
      </c>
      <c r="Q301" s="221">
        <v>0.00753</v>
      </c>
      <c r="R301" s="221">
        <f>Q301*H301</f>
        <v>21.565920000000002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149</v>
      </c>
      <c r="AT301" s="223" t="s">
        <v>144</v>
      </c>
      <c r="AU301" s="223" t="s">
        <v>80</v>
      </c>
      <c r="AY301" s="17" t="s">
        <v>142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78</v>
      </c>
      <c r="BK301" s="224">
        <f>ROUND(I301*H301,2)</f>
        <v>0</v>
      </c>
      <c r="BL301" s="17" t="s">
        <v>149</v>
      </c>
      <c r="BM301" s="223" t="s">
        <v>510</v>
      </c>
    </row>
    <row r="302" spans="1:47" s="2" customFormat="1" ht="12">
      <c r="A302" s="38"/>
      <c r="B302" s="39"/>
      <c r="C302" s="40"/>
      <c r="D302" s="225" t="s">
        <v>151</v>
      </c>
      <c r="E302" s="40"/>
      <c r="F302" s="226" t="s">
        <v>511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151</v>
      </c>
      <c r="AU302" s="17" t="s">
        <v>80</v>
      </c>
    </row>
    <row r="303" spans="1:65" s="2" customFormat="1" ht="14.4" customHeight="1">
      <c r="A303" s="38"/>
      <c r="B303" s="39"/>
      <c r="C303" s="212" t="s">
        <v>512</v>
      </c>
      <c r="D303" s="212" t="s">
        <v>144</v>
      </c>
      <c r="E303" s="213" t="s">
        <v>513</v>
      </c>
      <c r="F303" s="214" t="s">
        <v>514</v>
      </c>
      <c r="G303" s="215" t="s">
        <v>147</v>
      </c>
      <c r="H303" s="216">
        <v>2576</v>
      </c>
      <c r="I303" s="217"/>
      <c r="J303" s="218">
        <f>ROUND(I303*H303,2)</f>
        <v>0</v>
      </c>
      <c r="K303" s="214" t="s">
        <v>148</v>
      </c>
      <c r="L303" s="44"/>
      <c r="M303" s="219" t="s">
        <v>19</v>
      </c>
      <c r="N303" s="220" t="s">
        <v>42</v>
      </c>
      <c r="O303" s="84"/>
      <c r="P303" s="221">
        <f>O303*H303</f>
        <v>0</v>
      </c>
      <c r="Q303" s="221">
        <v>0.00071</v>
      </c>
      <c r="R303" s="221">
        <f>Q303*H303</f>
        <v>1.8289600000000001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149</v>
      </c>
      <c r="AT303" s="223" t="s">
        <v>144</v>
      </c>
      <c r="AU303" s="223" t="s">
        <v>80</v>
      </c>
      <c r="AY303" s="17" t="s">
        <v>142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78</v>
      </c>
      <c r="BK303" s="224">
        <f>ROUND(I303*H303,2)</f>
        <v>0</v>
      </c>
      <c r="BL303" s="17" t="s">
        <v>149</v>
      </c>
      <c r="BM303" s="223" t="s">
        <v>515</v>
      </c>
    </row>
    <row r="304" spans="1:47" s="2" customFormat="1" ht="12">
      <c r="A304" s="38"/>
      <c r="B304" s="39"/>
      <c r="C304" s="40"/>
      <c r="D304" s="225" t="s">
        <v>151</v>
      </c>
      <c r="E304" s="40"/>
      <c r="F304" s="226" t="s">
        <v>516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151</v>
      </c>
      <c r="AU304" s="17" t="s">
        <v>80</v>
      </c>
    </row>
    <row r="305" spans="1:65" s="2" customFormat="1" ht="24.15" customHeight="1">
      <c r="A305" s="38"/>
      <c r="B305" s="39"/>
      <c r="C305" s="212" t="s">
        <v>517</v>
      </c>
      <c r="D305" s="212" t="s">
        <v>144</v>
      </c>
      <c r="E305" s="213" t="s">
        <v>518</v>
      </c>
      <c r="F305" s="214" t="s">
        <v>519</v>
      </c>
      <c r="G305" s="215" t="s">
        <v>147</v>
      </c>
      <c r="H305" s="216">
        <v>2571</v>
      </c>
      <c r="I305" s="217"/>
      <c r="J305" s="218">
        <f>ROUND(I305*H305,2)</f>
        <v>0</v>
      </c>
      <c r="K305" s="214" t="s">
        <v>148</v>
      </c>
      <c r="L305" s="44"/>
      <c r="M305" s="219" t="s">
        <v>19</v>
      </c>
      <c r="N305" s="220" t="s">
        <v>42</v>
      </c>
      <c r="O305" s="84"/>
      <c r="P305" s="221">
        <f>O305*H305</f>
        <v>0</v>
      </c>
      <c r="Q305" s="221">
        <v>0.10373</v>
      </c>
      <c r="R305" s="221">
        <f>Q305*H305</f>
        <v>266.68983000000003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149</v>
      </c>
      <c r="AT305" s="223" t="s">
        <v>144</v>
      </c>
      <c r="AU305" s="223" t="s">
        <v>80</v>
      </c>
      <c r="AY305" s="17" t="s">
        <v>142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78</v>
      </c>
      <c r="BK305" s="224">
        <f>ROUND(I305*H305,2)</f>
        <v>0</v>
      </c>
      <c r="BL305" s="17" t="s">
        <v>149</v>
      </c>
      <c r="BM305" s="223" t="s">
        <v>520</v>
      </c>
    </row>
    <row r="306" spans="1:47" s="2" customFormat="1" ht="12">
      <c r="A306" s="38"/>
      <c r="B306" s="39"/>
      <c r="C306" s="40"/>
      <c r="D306" s="225" t="s">
        <v>151</v>
      </c>
      <c r="E306" s="40"/>
      <c r="F306" s="226" t="s">
        <v>521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151</v>
      </c>
      <c r="AU306" s="17" t="s">
        <v>80</v>
      </c>
    </row>
    <row r="307" spans="1:51" s="13" customFormat="1" ht="12">
      <c r="A307" s="13"/>
      <c r="B307" s="230"/>
      <c r="C307" s="231"/>
      <c r="D307" s="225" t="s">
        <v>167</v>
      </c>
      <c r="E307" s="232" t="s">
        <v>19</v>
      </c>
      <c r="F307" s="233" t="s">
        <v>522</v>
      </c>
      <c r="G307" s="231"/>
      <c r="H307" s="234">
        <v>2571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167</v>
      </c>
      <c r="AU307" s="240" t="s">
        <v>80</v>
      </c>
      <c r="AV307" s="13" t="s">
        <v>80</v>
      </c>
      <c r="AW307" s="13" t="s">
        <v>33</v>
      </c>
      <c r="AX307" s="13" t="s">
        <v>78</v>
      </c>
      <c r="AY307" s="240" t="s">
        <v>142</v>
      </c>
    </row>
    <row r="308" spans="1:65" s="2" customFormat="1" ht="24.15" customHeight="1">
      <c r="A308" s="38"/>
      <c r="B308" s="39"/>
      <c r="C308" s="212" t="s">
        <v>523</v>
      </c>
      <c r="D308" s="212" t="s">
        <v>144</v>
      </c>
      <c r="E308" s="213" t="s">
        <v>524</v>
      </c>
      <c r="F308" s="214" t="s">
        <v>525</v>
      </c>
      <c r="G308" s="215" t="s">
        <v>147</v>
      </c>
      <c r="H308" s="216">
        <v>5</v>
      </c>
      <c r="I308" s="217"/>
      <c r="J308" s="218">
        <f>ROUND(I308*H308,2)</f>
        <v>0</v>
      </c>
      <c r="K308" s="214" t="s">
        <v>148</v>
      </c>
      <c r="L308" s="44"/>
      <c r="M308" s="219" t="s">
        <v>19</v>
      </c>
      <c r="N308" s="220" t="s">
        <v>42</v>
      </c>
      <c r="O308" s="84"/>
      <c r="P308" s="221">
        <f>O308*H308</f>
        <v>0</v>
      </c>
      <c r="Q308" s="221">
        <v>0.61404</v>
      </c>
      <c r="R308" s="221">
        <f>Q308*H308</f>
        <v>3.0702000000000003</v>
      </c>
      <c r="S308" s="221">
        <v>0</v>
      </c>
      <c r="T308" s="22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3" t="s">
        <v>149</v>
      </c>
      <c r="AT308" s="223" t="s">
        <v>144</v>
      </c>
      <c r="AU308" s="223" t="s">
        <v>80</v>
      </c>
      <c r="AY308" s="17" t="s">
        <v>142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78</v>
      </c>
      <c r="BK308" s="224">
        <f>ROUND(I308*H308,2)</f>
        <v>0</v>
      </c>
      <c r="BL308" s="17" t="s">
        <v>149</v>
      </c>
      <c r="BM308" s="223" t="s">
        <v>526</v>
      </c>
    </row>
    <row r="309" spans="1:47" s="2" customFormat="1" ht="12">
      <c r="A309" s="38"/>
      <c r="B309" s="39"/>
      <c r="C309" s="40"/>
      <c r="D309" s="225" t="s">
        <v>151</v>
      </c>
      <c r="E309" s="40"/>
      <c r="F309" s="226" t="s">
        <v>527</v>
      </c>
      <c r="G309" s="40"/>
      <c r="H309" s="40"/>
      <c r="I309" s="227"/>
      <c r="J309" s="40"/>
      <c r="K309" s="40"/>
      <c r="L309" s="44"/>
      <c r="M309" s="228"/>
      <c r="N309" s="229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151</v>
      </c>
      <c r="AU309" s="17" t="s">
        <v>80</v>
      </c>
    </row>
    <row r="310" spans="1:63" s="12" customFormat="1" ht="22.8" customHeight="1">
      <c r="A310" s="12"/>
      <c r="B310" s="196"/>
      <c r="C310" s="197"/>
      <c r="D310" s="198" t="s">
        <v>70</v>
      </c>
      <c r="E310" s="210" t="s">
        <v>193</v>
      </c>
      <c r="F310" s="210" t="s">
        <v>528</v>
      </c>
      <c r="G310" s="197"/>
      <c r="H310" s="197"/>
      <c r="I310" s="200"/>
      <c r="J310" s="211">
        <f>BK310</f>
        <v>0</v>
      </c>
      <c r="K310" s="197"/>
      <c r="L310" s="202"/>
      <c r="M310" s="203"/>
      <c r="N310" s="204"/>
      <c r="O310" s="204"/>
      <c r="P310" s="205">
        <f>SUM(P311:P316)</f>
        <v>0</v>
      </c>
      <c r="Q310" s="204"/>
      <c r="R310" s="205">
        <f>SUM(R311:R316)</f>
        <v>0.22540328</v>
      </c>
      <c r="S310" s="204"/>
      <c r="T310" s="206">
        <f>SUM(T311:T316)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7" t="s">
        <v>78</v>
      </c>
      <c r="AT310" s="208" t="s">
        <v>70</v>
      </c>
      <c r="AU310" s="208" t="s">
        <v>78</v>
      </c>
      <c r="AY310" s="207" t="s">
        <v>142</v>
      </c>
      <c r="BK310" s="209">
        <f>SUM(BK311:BK316)</f>
        <v>0</v>
      </c>
    </row>
    <row r="311" spans="1:65" s="2" customFormat="1" ht="24.15" customHeight="1">
      <c r="A311" s="38"/>
      <c r="B311" s="39"/>
      <c r="C311" s="212" t="s">
        <v>529</v>
      </c>
      <c r="D311" s="212" t="s">
        <v>144</v>
      </c>
      <c r="E311" s="213" t="s">
        <v>530</v>
      </c>
      <c r="F311" s="214" t="s">
        <v>531</v>
      </c>
      <c r="G311" s="215" t="s">
        <v>451</v>
      </c>
      <c r="H311" s="216">
        <v>436</v>
      </c>
      <c r="I311" s="217"/>
      <c r="J311" s="218">
        <f>ROUND(I311*H311,2)</f>
        <v>0</v>
      </c>
      <c r="K311" s="214" t="s">
        <v>148</v>
      </c>
      <c r="L311" s="44"/>
      <c r="M311" s="219" t="s">
        <v>19</v>
      </c>
      <c r="N311" s="220" t="s">
        <v>42</v>
      </c>
      <c r="O311" s="84"/>
      <c r="P311" s="221">
        <f>O311*H311</f>
        <v>0</v>
      </c>
      <c r="Q311" s="221">
        <v>0</v>
      </c>
      <c r="R311" s="221">
        <f>Q311*H311</f>
        <v>0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149</v>
      </c>
      <c r="AT311" s="223" t="s">
        <v>144</v>
      </c>
      <c r="AU311" s="223" t="s">
        <v>80</v>
      </c>
      <c r="AY311" s="17" t="s">
        <v>142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78</v>
      </c>
      <c r="BK311" s="224">
        <f>ROUND(I311*H311,2)</f>
        <v>0</v>
      </c>
      <c r="BL311" s="17" t="s">
        <v>149</v>
      </c>
      <c r="BM311" s="223" t="s">
        <v>532</v>
      </c>
    </row>
    <row r="312" spans="1:47" s="2" customFormat="1" ht="12">
      <c r="A312" s="38"/>
      <c r="B312" s="39"/>
      <c r="C312" s="40"/>
      <c r="D312" s="225" t="s">
        <v>151</v>
      </c>
      <c r="E312" s="40"/>
      <c r="F312" s="226" t="s">
        <v>533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151</v>
      </c>
      <c r="AU312" s="17" t="s">
        <v>80</v>
      </c>
    </row>
    <row r="313" spans="1:65" s="2" customFormat="1" ht="14.4" customHeight="1">
      <c r="A313" s="38"/>
      <c r="B313" s="39"/>
      <c r="C313" s="253" t="s">
        <v>534</v>
      </c>
      <c r="D313" s="253" t="s">
        <v>261</v>
      </c>
      <c r="E313" s="254" t="s">
        <v>535</v>
      </c>
      <c r="F313" s="255" t="s">
        <v>536</v>
      </c>
      <c r="G313" s="256" t="s">
        <v>451</v>
      </c>
      <c r="H313" s="257">
        <v>436</v>
      </c>
      <c r="I313" s="258"/>
      <c r="J313" s="259">
        <f>ROUND(I313*H313,2)</f>
        <v>0</v>
      </c>
      <c r="K313" s="255" t="s">
        <v>19</v>
      </c>
      <c r="L313" s="260"/>
      <c r="M313" s="261" t="s">
        <v>19</v>
      </c>
      <c r="N313" s="262" t="s">
        <v>42</v>
      </c>
      <c r="O313" s="84"/>
      <c r="P313" s="221">
        <f>O313*H313</f>
        <v>0</v>
      </c>
      <c r="Q313" s="221">
        <v>0.0005</v>
      </c>
      <c r="R313" s="221">
        <f>Q313*H313</f>
        <v>0.218</v>
      </c>
      <c r="S313" s="221">
        <v>0</v>
      </c>
      <c r="T313" s="22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3" t="s">
        <v>193</v>
      </c>
      <c r="AT313" s="223" t="s">
        <v>261</v>
      </c>
      <c r="AU313" s="223" t="s">
        <v>80</v>
      </c>
      <c r="AY313" s="17" t="s">
        <v>142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78</v>
      </c>
      <c r="BK313" s="224">
        <f>ROUND(I313*H313,2)</f>
        <v>0</v>
      </c>
      <c r="BL313" s="17" t="s">
        <v>149</v>
      </c>
      <c r="BM313" s="223" t="s">
        <v>537</v>
      </c>
    </row>
    <row r="314" spans="1:47" s="2" customFormat="1" ht="12">
      <c r="A314" s="38"/>
      <c r="B314" s="39"/>
      <c r="C314" s="40"/>
      <c r="D314" s="225" t="s">
        <v>151</v>
      </c>
      <c r="E314" s="40"/>
      <c r="F314" s="226" t="s">
        <v>536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151</v>
      </c>
      <c r="AU314" s="17" t="s">
        <v>80</v>
      </c>
    </row>
    <row r="315" spans="1:65" s="2" customFormat="1" ht="24.15" customHeight="1">
      <c r="A315" s="38"/>
      <c r="B315" s="39"/>
      <c r="C315" s="212" t="s">
        <v>538</v>
      </c>
      <c r="D315" s="212" t="s">
        <v>144</v>
      </c>
      <c r="E315" s="213" t="s">
        <v>539</v>
      </c>
      <c r="F315" s="214" t="s">
        <v>540</v>
      </c>
      <c r="G315" s="215" t="s">
        <v>451</v>
      </c>
      <c r="H315" s="216">
        <v>436</v>
      </c>
      <c r="I315" s="217"/>
      <c r="J315" s="218">
        <f>ROUND(I315*H315,2)</f>
        <v>0</v>
      </c>
      <c r="K315" s="214" t="s">
        <v>148</v>
      </c>
      <c r="L315" s="44"/>
      <c r="M315" s="219" t="s">
        <v>19</v>
      </c>
      <c r="N315" s="220" t="s">
        <v>42</v>
      </c>
      <c r="O315" s="84"/>
      <c r="P315" s="221">
        <f>O315*H315</f>
        <v>0</v>
      </c>
      <c r="Q315" s="221">
        <v>1.698E-05</v>
      </c>
      <c r="R315" s="221">
        <f>Q315*H315</f>
        <v>0.00740328</v>
      </c>
      <c r="S315" s="221">
        <v>0</v>
      </c>
      <c r="T315" s="222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3" t="s">
        <v>149</v>
      </c>
      <c r="AT315" s="223" t="s">
        <v>144</v>
      </c>
      <c r="AU315" s="223" t="s">
        <v>80</v>
      </c>
      <c r="AY315" s="17" t="s">
        <v>142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78</v>
      </c>
      <c r="BK315" s="224">
        <f>ROUND(I315*H315,2)</f>
        <v>0</v>
      </c>
      <c r="BL315" s="17" t="s">
        <v>149</v>
      </c>
      <c r="BM315" s="223" t="s">
        <v>541</v>
      </c>
    </row>
    <row r="316" spans="1:47" s="2" customFormat="1" ht="12">
      <c r="A316" s="38"/>
      <c r="B316" s="39"/>
      <c r="C316" s="40"/>
      <c r="D316" s="225" t="s">
        <v>151</v>
      </c>
      <c r="E316" s="40"/>
      <c r="F316" s="226" t="s">
        <v>542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151</v>
      </c>
      <c r="AU316" s="17" t="s">
        <v>80</v>
      </c>
    </row>
    <row r="317" spans="1:63" s="12" customFormat="1" ht="22.8" customHeight="1">
      <c r="A317" s="12"/>
      <c r="B317" s="196"/>
      <c r="C317" s="197"/>
      <c r="D317" s="198" t="s">
        <v>70</v>
      </c>
      <c r="E317" s="210" t="s">
        <v>198</v>
      </c>
      <c r="F317" s="210" t="s">
        <v>543</v>
      </c>
      <c r="G317" s="197"/>
      <c r="H317" s="197"/>
      <c r="I317" s="200"/>
      <c r="J317" s="211">
        <f>BK317</f>
        <v>0</v>
      </c>
      <c r="K317" s="197"/>
      <c r="L317" s="202"/>
      <c r="M317" s="203"/>
      <c r="N317" s="204"/>
      <c r="O317" s="204"/>
      <c r="P317" s="205">
        <f>SUM(P318:P335)</f>
        <v>0</v>
      </c>
      <c r="Q317" s="204"/>
      <c r="R317" s="205">
        <f>SUM(R318:R335)</f>
        <v>4.76534085</v>
      </c>
      <c r="S317" s="204"/>
      <c r="T317" s="206">
        <f>SUM(T318:T335)</f>
        <v>2.52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7" t="s">
        <v>78</v>
      </c>
      <c r="AT317" s="208" t="s">
        <v>70</v>
      </c>
      <c r="AU317" s="208" t="s">
        <v>78</v>
      </c>
      <c r="AY317" s="207" t="s">
        <v>142</v>
      </c>
      <c r="BK317" s="209">
        <f>SUM(BK318:BK335)</f>
        <v>0</v>
      </c>
    </row>
    <row r="318" spans="1:65" s="2" customFormat="1" ht="14.4" customHeight="1">
      <c r="A318" s="38"/>
      <c r="B318" s="39"/>
      <c r="C318" s="253" t="s">
        <v>544</v>
      </c>
      <c r="D318" s="253" t="s">
        <v>261</v>
      </c>
      <c r="E318" s="254" t="s">
        <v>545</v>
      </c>
      <c r="F318" s="255" t="s">
        <v>546</v>
      </c>
      <c r="G318" s="256" t="s">
        <v>155</v>
      </c>
      <c r="H318" s="257">
        <v>4</v>
      </c>
      <c r="I318" s="258"/>
      <c r="J318" s="259">
        <f>ROUND(I318*H318,2)</f>
        <v>0</v>
      </c>
      <c r="K318" s="255" t="s">
        <v>148</v>
      </c>
      <c r="L318" s="260"/>
      <c r="M318" s="261" t="s">
        <v>19</v>
      </c>
      <c r="N318" s="262" t="s">
        <v>42</v>
      </c>
      <c r="O318" s="84"/>
      <c r="P318" s="221">
        <f>O318*H318</f>
        <v>0</v>
      </c>
      <c r="Q318" s="221">
        <v>0.0021</v>
      </c>
      <c r="R318" s="221">
        <f>Q318*H318</f>
        <v>0.0084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193</v>
      </c>
      <c r="AT318" s="223" t="s">
        <v>261</v>
      </c>
      <c r="AU318" s="223" t="s">
        <v>80</v>
      </c>
      <c r="AY318" s="17" t="s">
        <v>142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78</v>
      </c>
      <c r="BK318" s="224">
        <f>ROUND(I318*H318,2)</f>
        <v>0</v>
      </c>
      <c r="BL318" s="17" t="s">
        <v>149</v>
      </c>
      <c r="BM318" s="223" t="s">
        <v>547</v>
      </c>
    </row>
    <row r="319" spans="1:47" s="2" customFormat="1" ht="12">
      <c r="A319" s="38"/>
      <c r="B319" s="39"/>
      <c r="C319" s="40"/>
      <c r="D319" s="225" t="s">
        <v>151</v>
      </c>
      <c r="E319" s="40"/>
      <c r="F319" s="226" t="s">
        <v>546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151</v>
      </c>
      <c r="AU319" s="17" t="s">
        <v>80</v>
      </c>
    </row>
    <row r="320" spans="1:65" s="2" customFormat="1" ht="24.15" customHeight="1">
      <c r="A320" s="38"/>
      <c r="B320" s="39"/>
      <c r="C320" s="212" t="s">
        <v>548</v>
      </c>
      <c r="D320" s="212" t="s">
        <v>144</v>
      </c>
      <c r="E320" s="213" t="s">
        <v>549</v>
      </c>
      <c r="F320" s="214" t="s">
        <v>550</v>
      </c>
      <c r="G320" s="215" t="s">
        <v>155</v>
      </c>
      <c r="H320" s="216">
        <v>4</v>
      </c>
      <c r="I320" s="217"/>
      <c r="J320" s="218">
        <f>ROUND(I320*H320,2)</f>
        <v>0</v>
      </c>
      <c r="K320" s="214" t="s">
        <v>148</v>
      </c>
      <c r="L320" s="44"/>
      <c r="M320" s="219" t="s">
        <v>19</v>
      </c>
      <c r="N320" s="220" t="s">
        <v>42</v>
      </c>
      <c r="O320" s="84"/>
      <c r="P320" s="221">
        <f>O320*H320</f>
        <v>0</v>
      </c>
      <c r="Q320" s="221">
        <v>0</v>
      </c>
      <c r="R320" s="221">
        <f>Q320*H320</f>
        <v>0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149</v>
      </c>
      <c r="AT320" s="223" t="s">
        <v>144</v>
      </c>
      <c r="AU320" s="223" t="s">
        <v>80</v>
      </c>
      <c r="AY320" s="17" t="s">
        <v>142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78</v>
      </c>
      <c r="BK320" s="224">
        <f>ROUND(I320*H320,2)</f>
        <v>0</v>
      </c>
      <c r="BL320" s="17" t="s">
        <v>149</v>
      </c>
      <c r="BM320" s="223" t="s">
        <v>551</v>
      </c>
    </row>
    <row r="321" spans="1:47" s="2" customFormat="1" ht="12">
      <c r="A321" s="38"/>
      <c r="B321" s="39"/>
      <c r="C321" s="40"/>
      <c r="D321" s="225" t="s">
        <v>151</v>
      </c>
      <c r="E321" s="40"/>
      <c r="F321" s="226" t="s">
        <v>552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151</v>
      </c>
      <c r="AU321" s="17" t="s">
        <v>80</v>
      </c>
    </row>
    <row r="322" spans="1:65" s="2" customFormat="1" ht="24.15" customHeight="1">
      <c r="A322" s="38"/>
      <c r="B322" s="39"/>
      <c r="C322" s="212" t="s">
        <v>553</v>
      </c>
      <c r="D322" s="212" t="s">
        <v>144</v>
      </c>
      <c r="E322" s="213" t="s">
        <v>554</v>
      </c>
      <c r="F322" s="214" t="s">
        <v>555</v>
      </c>
      <c r="G322" s="215" t="s">
        <v>147</v>
      </c>
      <c r="H322" s="216">
        <v>678</v>
      </c>
      <c r="I322" s="217"/>
      <c r="J322" s="218">
        <f>ROUND(I322*H322,2)</f>
        <v>0</v>
      </c>
      <c r="K322" s="214" t="s">
        <v>148</v>
      </c>
      <c r="L322" s="44"/>
      <c r="M322" s="219" t="s">
        <v>19</v>
      </c>
      <c r="N322" s="220" t="s">
        <v>42</v>
      </c>
      <c r="O322" s="84"/>
      <c r="P322" s="221">
        <f>O322*H322</f>
        <v>0</v>
      </c>
      <c r="Q322" s="221">
        <v>0.0004675</v>
      </c>
      <c r="R322" s="221">
        <f>Q322*H322</f>
        <v>0.316965</v>
      </c>
      <c r="S322" s="221">
        <v>0</v>
      </c>
      <c r="T322" s="222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3" t="s">
        <v>149</v>
      </c>
      <c r="AT322" s="223" t="s">
        <v>144</v>
      </c>
      <c r="AU322" s="223" t="s">
        <v>80</v>
      </c>
      <c r="AY322" s="17" t="s">
        <v>142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78</v>
      </c>
      <c r="BK322" s="224">
        <f>ROUND(I322*H322,2)</f>
        <v>0</v>
      </c>
      <c r="BL322" s="17" t="s">
        <v>149</v>
      </c>
      <c r="BM322" s="223" t="s">
        <v>556</v>
      </c>
    </row>
    <row r="323" spans="1:47" s="2" customFormat="1" ht="12">
      <c r="A323" s="38"/>
      <c r="B323" s="39"/>
      <c r="C323" s="40"/>
      <c r="D323" s="225" t="s">
        <v>151</v>
      </c>
      <c r="E323" s="40"/>
      <c r="F323" s="226" t="s">
        <v>557</v>
      </c>
      <c r="G323" s="40"/>
      <c r="H323" s="40"/>
      <c r="I323" s="227"/>
      <c r="J323" s="40"/>
      <c r="K323" s="40"/>
      <c r="L323" s="44"/>
      <c r="M323" s="228"/>
      <c r="N323" s="229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151</v>
      </c>
      <c r="AU323" s="17" t="s">
        <v>80</v>
      </c>
    </row>
    <row r="324" spans="1:51" s="13" customFormat="1" ht="12">
      <c r="A324" s="13"/>
      <c r="B324" s="230"/>
      <c r="C324" s="231"/>
      <c r="D324" s="225" t="s">
        <v>167</v>
      </c>
      <c r="E324" s="232" t="s">
        <v>19</v>
      </c>
      <c r="F324" s="233" t="s">
        <v>558</v>
      </c>
      <c r="G324" s="231"/>
      <c r="H324" s="234">
        <v>242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167</v>
      </c>
      <c r="AU324" s="240" t="s">
        <v>80</v>
      </c>
      <c r="AV324" s="13" t="s">
        <v>80</v>
      </c>
      <c r="AW324" s="13" t="s">
        <v>33</v>
      </c>
      <c r="AX324" s="13" t="s">
        <v>71</v>
      </c>
      <c r="AY324" s="240" t="s">
        <v>142</v>
      </c>
    </row>
    <row r="325" spans="1:51" s="13" customFormat="1" ht="12">
      <c r="A325" s="13"/>
      <c r="B325" s="230"/>
      <c r="C325" s="231"/>
      <c r="D325" s="225" t="s">
        <v>167</v>
      </c>
      <c r="E325" s="232" t="s">
        <v>19</v>
      </c>
      <c r="F325" s="233" t="s">
        <v>559</v>
      </c>
      <c r="G325" s="231"/>
      <c r="H325" s="234">
        <v>436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167</v>
      </c>
      <c r="AU325" s="240" t="s">
        <v>80</v>
      </c>
      <c r="AV325" s="13" t="s">
        <v>80</v>
      </c>
      <c r="AW325" s="13" t="s">
        <v>33</v>
      </c>
      <c r="AX325" s="13" t="s">
        <v>71</v>
      </c>
      <c r="AY325" s="240" t="s">
        <v>142</v>
      </c>
    </row>
    <row r="326" spans="1:51" s="14" customFormat="1" ht="12">
      <c r="A326" s="14"/>
      <c r="B326" s="241"/>
      <c r="C326" s="242"/>
      <c r="D326" s="225" t="s">
        <v>167</v>
      </c>
      <c r="E326" s="243" t="s">
        <v>19</v>
      </c>
      <c r="F326" s="244" t="s">
        <v>172</v>
      </c>
      <c r="G326" s="242"/>
      <c r="H326" s="245">
        <v>678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167</v>
      </c>
      <c r="AU326" s="251" t="s">
        <v>80</v>
      </c>
      <c r="AV326" s="14" t="s">
        <v>149</v>
      </c>
      <c r="AW326" s="14" t="s">
        <v>33</v>
      </c>
      <c r="AX326" s="14" t="s">
        <v>78</v>
      </c>
      <c r="AY326" s="251" t="s">
        <v>142</v>
      </c>
    </row>
    <row r="327" spans="1:65" s="2" customFormat="1" ht="14.4" customHeight="1">
      <c r="A327" s="38"/>
      <c r="B327" s="39"/>
      <c r="C327" s="212" t="s">
        <v>560</v>
      </c>
      <c r="D327" s="212" t="s">
        <v>144</v>
      </c>
      <c r="E327" s="213" t="s">
        <v>561</v>
      </c>
      <c r="F327" s="214" t="s">
        <v>562</v>
      </c>
      <c r="G327" s="215" t="s">
        <v>451</v>
      </c>
      <c r="H327" s="216">
        <v>30</v>
      </c>
      <c r="I327" s="217"/>
      <c r="J327" s="218">
        <f>ROUND(I327*H327,2)</f>
        <v>0</v>
      </c>
      <c r="K327" s="214" t="s">
        <v>148</v>
      </c>
      <c r="L327" s="44"/>
      <c r="M327" s="219" t="s">
        <v>19</v>
      </c>
      <c r="N327" s="220" t="s">
        <v>42</v>
      </c>
      <c r="O327" s="84"/>
      <c r="P327" s="221">
        <f>O327*H327</f>
        <v>0</v>
      </c>
      <c r="Q327" s="221">
        <v>1.995E-06</v>
      </c>
      <c r="R327" s="221">
        <f>Q327*H327</f>
        <v>5.985E-05</v>
      </c>
      <c r="S327" s="221">
        <v>0</v>
      </c>
      <c r="T327" s="222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3" t="s">
        <v>149</v>
      </c>
      <c r="AT327" s="223" t="s">
        <v>144</v>
      </c>
      <c r="AU327" s="223" t="s">
        <v>80</v>
      </c>
      <c r="AY327" s="17" t="s">
        <v>142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78</v>
      </c>
      <c r="BK327" s="224">
        <f>ROUND(I327*H327,2)</f>
        <v>0</v>
      </c>
      <c r="BL327" s="17" t="s">
        <v>149</v>
      </c>
      <c r="BM327" s="223" t="s">
        <v>563</v>
      </c>
    </row>
    <row r="328" spans="1:47" s="2" customFormat="1" ht="12">
      <c r="A328" s="38"/>
      <c r="B328" s="39"/>
      <c r="C328" s="40"/>
      <c r="D328" s="225" t="s">
        <v>151</v>
      </c>
      <c r="E328" s="40"/>
      <c r="F328" s="226" t="s">
        <v>564</v>
      </c>
      <c r="G328" s="40"/>
      <c r="H328" s="40"/>
      <c r="I328" s="227"/>
      <c r="J328" s="40"/>
      <c r="K328" s="40"/>
      <c r="L328" s="44"/>
      <c r="M328" s="228"/>
      <c r="N328" s="229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151</v>
      </c>
      <c r="AU328" s="17" t="s">
        <v>80</v>
      </c>
    </row>
    <row r="329" spans="1:65" s="2" customFormat="1" ht="24.15" customHeight="1">
      <c r="A329" s="38"/>
      <c r="B329" s="39"/>
      <c r="C329" s="212" t="s">
        <v>565</v>
      </c>
      <c r="D329" s="212" t="s">
        <v>144</v>
      </c>
      <c r="E329" s="213" t="s">
        <v>566</v>
      </c>
      <c r="F329" s="214" t="s">
        <v>567</v>
      </c>
      <c r="G329" s="215" t="s">
        <v>451</v>
      </c>
      <c r="H329" s="216">
        <v>10</v>
      </c>
      <c r="I329" s="217"/>
      <c r="J329" s="218">
        <f>ROUND(I329*H329,2)</f>
        <v>0</v>
      </c>
      <c r="K329" s="214" t="s">
        <v>148</v>
      </c>
      <c r="L329" s="44"/>
      <c r="M329" s="219" t="s">
        <v>19</v>
      </c>
      <c r="N329" s="220" t="s">
        <v>42</v>
      </c>
      <c r="O329" s="84"/>
      <c r="P329" s="221">
        <f>O329*H329</f>
        <v>0</v>
      </c>
      <c r="Q329" s="221">
        <v>0.4381916</v>
      </c>
      <c r="R329" s="221">
        <f>Q329*H329</f>
        <v>4.381916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149</v>
      </c>
      <c r="AT329" s="223" t="s">
        <v>144</v>
      </c>
      <c r="AU329" s="223" t="s">
        <v>80</v>
      </c>
      <c r="AY329" s="17" t="s">
        <v>142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78</v>
      </c>
      <c r="BK329" s="224">
        <f>ROUND(I329*H329,2)</f>
        <v>0</v>
      </c>
      <c r="BL329" s="17" t="s">
        <v>149</v>
      </c>
      <c r="BM329" s="223" t="s">
        <v>568</v>
      </c>
    </row>
    <row r="330" spans="1:47" s="2" customFormat="1" ht="12">
      <c r="A330" s="38"/>
      <c r="B330" s="39"/>
      <c r="C330" s="40"/>
      <c r="D330" s="225" t="s">
        <v>151</v>
      </c>
      <c r="E330" s="40"/>
      <c r="F330" s="226" t="s">
        <v>569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151</v>
      </c>
      <c r="AU330" s="17" t="s">
        <v>80</v>
      </c>
    </row>
    <row r="331" spans="1:65" s="2" customFormat="1" ht="14.4" customHeight="1">
      <c r="A331" s="38"/>
      <c r="B331" s="39"/>
      <c r="C331" s="253" t="s">
        <v>570</v>
      </c>
      <c r="D331" s="253" t="s">
        <v>261</v>
      </c>
      <c r="E331" s="254" t="s">
        <v>571</v>
      </c>
      <c r="F331" s="255" t="s">
        <v>572</v>
      </c>
      <c r="G331" s="256" t="s">
        <v>451</v>
      </c>
      <c r="H331" s="257">
        <v>10</v>
      </c>
      <c r="I331" s="258"/>
      <c r="J331" s="259">
        <f>ROUND(I331*H331,2)</f>
        <v>0</v>
      </c>
      <c r="K331" s="255" t="s">
        <v>19</v>
      </c>
      <c r="L331" s="260"/>
      <c r="M331" s="261" t="s">
        <v>19</v>
      </c>
      <c r="N331" s="262" t="s">
        <v>42</v>
      </c>
      <c r="O331" s="84"/>
      <c r="P331" s="221">
        <f>O331*H331</f>
        <v>0</v>
      </c>
      <c r="Q331" s="221">
        <v>0.0058</v>
      </c>
      <c r="R331" s="221">
        <f>Q331*H331</f>
        <v>0.057999999999999996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193</v>
      </c>
      <c r="AT331" s="223" t="s">
        <v>261</v>
      </c>
      <c r="AU331" s="223" t="s">
        <v>80</v>
      </c>
      <c r="AY331" s="17" t="s">
        <v>142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78</v>
      </c>
      <c r="BK331" s="224">
        <f>ROUND(I331*H331,2)</f>
        <v>0</v>
      </c>
      <c r="BL331" s="17" t="s">
        <v>149</v>
      </c>
      <c r="BM331" s="223" t="s">
        <v>573</v>
      </c>
    </row>
    <row r="332" spans="1:47" s="2" customFormat="1" ht="12">
      <c r="A332" s="38"/>
      <c r="B332" s="39"/>
      <c r="C332" s="40"/>
      <c r="D332" s="225" t="s">
        <v>151</v>
      </c>
      <c r="E332" s="40"/>
      <c r="F332" s="226" t="s">
        <v>572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151</v>
      </c>
      <c r="AU332" s="17" t="s">
        <v>80</v>
      </c>
    </row>
    <row r="333" spans="1:47" s="2" customFormat="1" ht="12">
      <c r="A333" s="38"/>
      <c r="B333" s="39"/>
      <c r="C333" s="40"/>
      <c r="D333" s="225" t="s">
        <v>240</v>
      </c>
      <c r="E333" s="40"/>
      <c r="F333" s="252" t="s">
        <v>574</v>
      </c>
      <c r="G333" s="40"/>
      <c r="H333" s="40"/>
      <c r="I333" s="227"/>
      <c r="J333" s="40"/>
      <c r="K333" s="40"/>
      <c r="L333" s="44"/>
      <c r="M333" s="228"/>
      <c r="N333" s="229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240</v>
      </c>
      <c r="AU333" s="17" t="s">
        <v>80</v>
      </c>
    </row>
    <row r="334" spans="1:65" s="2" customFormat="1" ht="24.15" customHeight="1">
      <c r="A334" s="38"/>
      <c r="B334" s="39"/>
      <c r="C334" s="212" t="s">
        <v>575</v>
      </c>
      <c r="D334" s="212" t="s">
        <v>144</v>
      </c>
      <c r="E334" s="213" t="s">
        <v>576</v>
      </c>
      <c r="F334" s="214" t="s">
        <v>577</v>
      </c>
      <c r="G334" s="215" t="s">
        <v>451</v>
      </c>
      <c r="H334" s="216">
        <v>10</v>
      </c>
      <c r="I334" s="217"/>
      <c r="J334" s="218">
        <f>ROUND(I334*H334,2)</f>
        <v>0</v>
      </c>
      <c r="K334" s="214" t="s">
        <v>148</v>
      </c>
      <c r="L334" s="44"/>
      <c r="M334" s="219" t="s">
        <v>19</v>
      </c>
      <c r="N334" s="220" t="s">
        <v>42</v>
      </c>
      <c r="O334" s="84"/>
      <c r="P334" s="221">
        <f>O334*H334</f>
        <v>0</v>
      </c>
      <c r="Q334" s="221">
        <v>0</v>
      </c>
      <c r="R334" s="221">
        <f>Q334*H334</f>
        <v>0</v>
      </c>
      <c r="S334" s="221">
        <v>0.252</v>
      </c>
      <c r="T334" s="222">
        <f>S334*H334</f>
        <v>2.52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149</v>
      </c>
      <c r="AT334" s="223" t="s">
        <v>144</v>
      </c>
      <c r="AU334" s="223" t="s">
        <v>80</v>
      </c>
      <c r="AY334" s="17" t="s">
        <v>142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78</v>
      </c>
      <c r="BK334" s="224">
        <f>ROUND(I334*H334,2)</f>
        <v>0</v>
      </c>
      <c r="BL334" s="17" t="s">
        <v>149</v>
      </c>
      <c r="BM334" s="223" t="s">
        <v>578</v>
      </c>
    </row>
    <row r="335" spans="1:47" s="2" customFormat="1" ht="12">
      <c r="A335" s="38"/>
      <c r="B335" s="39"/>
      <c r="C335" s="40"/>
      <c r="D335" s="225" t="s">
        <v>151</v>
      </c>
      <c r="E335" s="40"/>
      <c r="F335" s="226" t="s">
        <v>579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151</v>
      </c>
      <c r="AU335" s="17" t="s">
        <v>80</v>
      </c>
    </row>
    <row r="336" spans="1:63" s="12" customFormat="1" ht="22.8" customHeight="1">
      <c r="A336" s="12"/>
      <c r="B336" s="196"/>
      <c r="C336" s="197"/>
      <c r="D336" s="198" t="s">
        <v>70</v>
      </c>
      <c r="E336" s="210" t="s">
        <v>580</v>
      </c>
      <c r="F336" s="210" t="s">
        <v>581</v>
      </c>
      <c r="G336" s="197"/>
      <c r="H336" s="197"/>
      <c r="I336" s="200"/>
      <c r="J336" s="211">
        <f>BK336</f>
        <v>0</v>
      </c>
      <c r="K336" s="197"/>
      <c r="L336" s="202"/>
      <c r="M336" s="203"/>
      <c r="N336" s="204"/>
      <c r="O336" s="204"/>
      <c r="P336" s="205">
        <f>SUM(P337:P338)</f>
        <v>0</v>
      </c>
      <c r="Q336" s="204"/>
      <c r="R336" s="205">
        <f>SUM(R337:R338)</f>
        <v>0</v>
      </c>
      <c r="S336" s="204"/>
      <c r="T336" s="206">
        <f>SUM(T337:T338)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7" t="s">
        <v>78</v>
      </c>
      <c r="AT336" s="208" t="s">
        <v>70</v>
      </c>
      <c r="AU336" s="208" t="s">
        <v>78</v>
      </c>
      <c r="AY336" s="207" t="s">
        <v>142</v>
      </c>
      <c r="BK336" s="209">
        <f>SUM(BK337:BK338)</f>
        <v>0</v>
      </c>
    </row>
    <row r="337" spans="1:65" s="2" customFormat="1" ht="24.15" customHeight="1">
      <c r="A337" s="38"/>
      <c r="B337" s="39"/>
      <c r="C337" s="212" t="s">
        <v>582</v>
      </c>
      <c r="D337" s="212" t="s">
        <v>144</v>
      </c>
      <c r="E337" s="213" t="s">
        <v>583</v>
      </c>
      <c r="F337" s="214" t="s">
        <v>584</v>
      </c>
      <c r="G337" s="215" t="s">
        <v>237</v>
      </c>
      <c r="H337" s="216">
        <v>4152.395</v>
      </c>
      <c r="I337" s="217"/>
      <c r="J337" s="218">
        <f>ROUND(I337*H337,2)</f>
        <v>0</v>
      </c>
      <c r="K337" s="214" t="s">
        <v>148</v>
      </c>
      <c r="L337" s="44"/>
      <c r="M337" s="219" t="s">
        <v>19</v>
      </c>
      <c r="N337" s="220" t="s">
        <v>42</v>
      </c>
      <c r="O337" s="84"/>
      <c r="P337" s="221">
        <f>O337*H337</f>
        <v>0</v>
      </c>
      <c r="Q337" s="221">
        <v>0</v>
      </c>
      <c r="R337" s="221">
        <f>Q337*H337</f>
        <v>0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149</v>
      </c>
      <c r="AT337" s="223" t="s">
        <v>144</v>
      </c>
      <c r="AU337" s="223" t="s">
        <v>80</v>
      </c>
      <c r="AY337" s="17" t="s">
        <v>142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78</v>
      </c>
      <c r="BK337" s="224">
        <f>ROUND(I337*H337,2)</f>
        <v>0</v>
      </c>
      <c r="BL337" s="17" t="s">
        <v>149</v>
      </c>
      <c r="BM337" s="223" t="s">
        <v>585</v>
      </c>
    </row>
    <row r="338" spans="1:47" s="2" customFormat="1" ht="12">
      <c r="A338" s="38"/>
      <c r="B338" s="39"/>
      <c r="C338" s="40"/>
      <c r="D338" s="225" t="s">
        <v>151</v>
      </c>
      <c r="E338" s="40"/>
      <c r="F338" s="226" t="s">
        <v>586</v>
      </c>
      <c r="G338" s="40"/>
      <c r="H338" s="40"/>
      <c r="I338" s="227"/>
      <c r="J338" s="40"/>
      <c r="K338" s="40"/>
      <c r="L338" s="44"/>
      <c r="M338" s="263"/>
      <c r="N338" s="264"/>
      <c r="O338" s="265"/>
      <c r="P338" s="265"/>
      <c r="Q338" s="265"/>
      <c r="R338" s="265"/>
      <c r="S338" s="265"/>
      <c r="T338" s="266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151</v>
      </c>
      <c r="AU338" s="17" t="s">
        <v>80</v>
      </c>
    </row>
    <row r="339" spans="1:31" s="2" customFormat="1" ht="6.95" customHeight="1">
      <c r="A339" s="38"/>
      <c r="B339" s="59"/>
      <c r="C339" s="60"/>
      <c r="D339" s="60"/>
      <c r="E339" s="60"/>
      <c r="F339" s="60"/>
      <c r="G339" s="60"/>
      <c r="H339" s="60"/>
      <c r="I339" s="60"/>
      <c r="J339" s="60"/>
      <c r="K339" s="60"/>
      <c r="L339" s="44"/>
      <c r="M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</row>
  </sheetData>
  <sheetProtection password="CC35" sheet="1" objects="1" scenarios="1" formatColumns="0" formatRows="0" autoFilter="0"/>
  <autoFilter ref="C93:K33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109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587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19. 11. 2020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112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113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ROUND(J93,2)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ROUND((SUM(BE93:BE325)),2)</f>
        <v>0</v>
      </c>
      <c r="G35" s="38"/>
      <c r="H35" s="38"/>
      <c r="I35" s="157">
        <v>0.21</v>
      </c>
      <c r="J35" s="156">
        <f>ROUND(((SUM(BE93:BE325))*I35),2)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ROUND((SUM(BF93:BF325)),2)</f>
        <v>0</v>
      </c>
      <c r="G36" s="38"/>
      <c r="H36" s="38"/>
      <c r="I36" s="157">
        <v>0.15</v>
      </c>
      <c r="J36" s="156">
        <f>ROUND(((SUM(BF93:BF325))*I36),2)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ROUND((SUM(BG93:BG325)),2)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ROUND((SUM(BH93:BH325)),2)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ROUND((SUM(BI93:BI325)),2)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Soubor staveb společných zařízení v k. ú. Třebom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2917-17-1-2 - SO-02 Polní cesta CH3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Brno</v>
      </c>
      <c r="G56" s="40"/>
      <c r="H56" s="40"/>
      <c r="I56" s="32" t="s">
        <v>23</v>
      </c>
      <c r="J56" s="72" t="str">
        <f>IF(J14="","",J14)</f>
        <v>19. 11. 2020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SPÚ ČR</v>
      </c>
      <c r="G58" s="40"/>
      <c r="H58" s="40"/>
      <c r="I58" s="32" t="s">
        <v>31</v>
      </c>
      <c r="J58" s="36" t="str">
        <f>E23</f>
        <v>Ing. Jiří Hermany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6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Agroprojekt PSO, s.r.o.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115</v>
      </c>
      <c r="D61" s="171"/>
      <c r="E61" s="171"/>
      <c r="F61" s="171"/>
      <c r="G61" s="171"/>
      <c r="H61" s="171"/>
      <c r="I61" s="171"/>
      <c r="J61" s="172" t="s">
        <v>116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J93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117</v>
      </c>
    </row>
    <row r="64" spans="1:31" s="9" customFormat="1" ht="24.95" customHeight="1">
      <c r="A64" s="9"/>
      <c r="B64" s="174"/>
      <c r="C64" s="175"/>
      <c r="D64" s="176" t="s">
        <v>118</v>
      </c>
      <c r="E64" s="177"/>
      <c r="F64" s="177"/>
      <c r="G64" s="177"/>
      <c r="H64" s="177"/>
      <c r="I64" s="177"/>
      <c r="J64" s="178">
        <f>J94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J95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120</v>
      </c>
      <c r="E66" s="182"/>
      <c r="F66" s="182"/>
      <c r="G66" s="182"/>
      <c r="H66" s="182"/>
      <c r="I66" s="182"/>
      <c r="J66" s="183">
        <f>J245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121</v>
      </c>
      <c r="E67" s="182"/>
      <c r="F67" s="182"/>
      <c r="G67" s="182"/>
      <c r="H67" s="182"/>
      <c r="I67" s="182"/>
      <c r="J67" s="183">
        <f>J257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123</v>
      </c>
      <c r="E68" s="182"/>
      <c r="F68" s="182"/>
      <c r="G68" s="182"/>
      <c r="H68" s="182"/>
      <c r="I68" s="182"/>
      <c r="J68" s="183">
        <f>J263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588</v>
      </c>
      <c r="E69" s="182"/>
      <c r="F69" s="182"/>
      <c r="G69" s="182"/>
      <c r="H69" s="182"/>
      <c r="I69" s="182"/>
      <c r="J69" s="183">
        <f>J296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125</v>
      </c>
      <c r="E70" s="182"/>
      <c r="F70" s="182"/>
      <c r="G70" s="182"/>
      <c r="H70" s="182"/>
      <c r="I70" s="182"/>
      <c r="J70" s="183">
        <f>J304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126</v>
      </c>
      <c r="E71" s="182"/>
      <c r="F71" s="182"/>
      <c r="G71" s="182"/>
      <c r="H71" s="182"/>
      <c r="I71" s="182"/>
      <c r="J71" s="183">
        <f>J323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127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9" t="str">
        <f>E7</f>
        <v>Soubor staveb společných zařízení v k. ú. Třebom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2:12" s="1" customFormat="1" ht="12" customHeight="1">
      <c r="B82" s="21"/>
      <c r="C82" s="32" t="s">
        <v>108</v>
      </c>
      <c r="D82" s="22"/>
      <c r="E82" s="22"/>
      <c r="F82" s="22"/>
      <c r="G82" s="22"/>
      <c r="H82" s="22"/>
      <c r="I82" s="22"/>
      <c r="J82" s="22"/>
      <c r="K82" s="22"/>
      <c r="L82" s="20"/>
    </row>
    <row r="83" spans="1:31" s="2" customFormat="1" ht="16.5" customHeight="1">
      <c r="A83" s="38"/>
      <c r="B83" s="39"/>
      <c r="C83" s="40"/>
      <c r="D83" s="40"/>
      <c r="E83" s="169" t="s">
        <v>109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110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69" t="str">
        <f>E11</f>
        <v>2917-17-1-2 - SO-02 Polní cesta CH3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F14</f>
        <v>Brno</v>
      </c>
      <c r="G87" s="40"/>
      <c r="H87" s="40"/>
      <c r="I87" s="32" t="s">
        <v>23</v>
      </c>
      <c r="J87" s="72" t="str">
        <f>IF(J14="","",J14)</f>
        <v>19. 11. 2020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E17</f>
        <v>SPÚ ČR</v>
      </c>
      <c r="G89" s="40"/>
      <c r="H89" s="40"/>
      <c r="I89" s="32" t="s">
        <v>31</v>
      </c>
      <c r="J89" s="36" t="str">
        <f>E23</f>
        <v>Ing. Jiří Hermany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5.65" customHeight="1">
      <c r="A90" s="38"/>
      <c r="B90" s="39"/>
      <c r="C90" s="32" t="s">
        <v>29</v>
      </c>
      <c r="D90" s="40"/>
      <c r="E90" s="40"/>
      <c r="F90" s="27" t="str">
        <f>IF(E20="","",E20)</f>
        <v>Vyplň údaj</v>
      </c>
      <c r="G90" s="40"/>
      <c r="H90" s="40"/>
      <c r="I90" s="32" t="s">
        <v>34</v>
      </c>
      <c r="J90" s="36" t="str">
        <f>E26</f>
        <v>Agroprojekt PSO,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85"/>
      <c r="B92" s="186"/>
      <c r="C92" s="187" t="s">
        <v>128</v>
      </c>
      <c r="D92" s="188" t="s">
        <v>56</v>
      </c>
      <c r="E92" s="188" t="s">
        <v>52</v>
      </c>
      <c r="F92" s="188" t="s">
        <v>53</v>
      </c>
      <c r="G92" s="188" t="s">
        <v>129</v>
      </c>
      <c r="H92" s="188" t="s">
        <v>130</v>
      </c>
      <c r="I92" s="188" t="s">
        <v>131</v>
      </c>
      <c r="J92" s="188" t="s">
        <v>116</v>
      </c>
      <c r="K92" s="189" t="s">
        <v>132</v>
      </c>
      <c r="L92" s="190"/>
      <c r="M92" s="92" t="s">
        <v>19</v>
      </c>
      <c r="N92" s="93" t="s">
        <v>41</v>
      </c>
      <c r="O92" s="93" t="s">
        <v>133</v>
      </c>
      <c r="P92" s="93" t="s">
        <v>134</v>
      </c>
      <c r="Q92" s="93" t="s">
        <v>135</v>
      </c>
      <c r="R92" s="93" t="s">
        <v>136</v>
      </c>
      <c r="S92" s="93" t="s">
        <v>137</v>
      </c>
      <c r="T92" s="94" t="s">
        <v>138</v>
      </c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</row>
    <row r="93" spans="1:63" s="2" customFormat="1" ht="22.8" customHeight="1">
      <c r="A93" s="38"/>
      <c r="B93" s="39"/>
      <c r="C93" s="99" t="s">
        <v>139</v>
      </c>
      <c r="D93" s="40"/>
      <c r="E93" s="40"/>
      <c r="F93" s="40"/>
      <c r="G93" s="40"/>
      <c r="H93" s="40"/>
      <c r="I93" s="40"/>
      <c r="J93" s="191">
        <f>BK93</f>
        <v>0</v>
      </c>
      <c r="K93" s="40"/>
      <c r="L93" s="44"/>
      <c r="M93" s="95"/>
      <c r="N93" s="192"/>
      <c r="O93" s="96"/>
      <c r="P93" s="193">
        <f>P94</f>
        <v>0</v>
      </c>
      <c r="Q93" s="96"/>
      <c r="R93" s="193">
        <f>R94</f>
        <v>9015.333228559302</v>
      </c>
      <c r="S93" s="96"/>
      <c r="T93" s="194">
        <f>T94</f>
        <v>2.52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70</v>
      </c>
      <c r="AU93" s="17" t="s">
        <v>117</v>
      </c>
      <c r="BK93" s="195">
        <f>BK94</f>
        <v>0</v>
      </c>
    </row>
    <row r="94" spans="1:63" s="12" customFormat="1" ht="25.9" customHeight="1">
      <c r="A94" s="12"/>
      <c r="B94" s="196"/>
      <c r="C94" s="197"/>
      <c r="D94" s="198" t="s">
        <v>70</v>
      </c>
      <c r="E94" s="199" t="s">
        <v>140</v>
      </c>
      <c r="F94" s="199" t="s">
        <v>141</v>
      </c>
      <c r="G94" s="197"/>
      <c r="H94" s="197"/>
      <c r="I94" s="200"/>
      <c r="J94" s="201">
        <f>BK94</f>
        <v>0</v>
      </c>
      <c r="K94" s="197"/>
      <c r="L94" s="202"/>
      <c r="M94" s="203"/>
      <c r="N94" s="204"/>
      <c r="O94" s="204"/>
      <c r="P94" s="205">
        <f>P95+P245+P257+P263+P296+P304+P323</f>
        <v>0</v>
      </c>
      <c r="Q94" s="204"/>
      <c r="R94" s="205">
        <f>R95+R245+R257+R263+R296+R304+R323</f>
        <v>9015.333228559302</v>
      </c>
      <c r="S94" s="204"/>
      <c r="T94" s="206">
        <f>T95+T245+T257+T263+T296+T304+T323</f>
        <v>2.52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78</v>
      </c>
      <c r="AT94" s="208" t="s">
        <v>70</v>
      </c>
      <c r="AU94" s="208" t="s">
        <v>71</v>
      </c>
      <c r="AY94" s="207" t="s">
        <v>142</v>
      </c>
      <c r="BK94" s="209">
        <f>BK95+BK245+BK257+BK263+BK296+BK304+BK323</f>
        <v>0</v>
      </c>
    </row>
    <row r="95" spans="1:63" s="12" customFormat="1" ht="22.8" customHeight="1">
      <c r="A95" s="12"/>
      <c r="B95" s="196"/>
      <c r="C95" s="197"/>
      <c r="D95" s="198" t="s">
        <v>70</v>
      </c>
      <c r="E95" s="210" t="s">
        <v>78</v>
      </c>
      <c r="F95" s="210" t="s">
        <v>143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SUM(P96:P244)</f>
        <v>0</v>
      </c>
      <c r="Q95" s="204"/>
      <c r="R95" s="205">
        <f>SUM(R96:R244)</f>
        <v>46.769897</v>
      </c>
      <c r="S95" s="204"/>
      <c r="T95" s="206">
        <f>SUM(T96:T244)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78</v>
      </c>
      <c r="AT95" s="208" t="s">
        <v>70</v>
      </c>
      <c r="AU95" s="208" t="s">
        <v>78</v>
      </c>
      <c r="AY95" s="207" t="s">
        <v>142</v>
      </c>
      <c r="BK95" s="209">
        <f>SUM(BK96:BK244)</f>
        <v>0</v>
      </c>
    </row>
    <row r="96" spans="1:65" s="2" customFormat="1" ht="14.4" customHeight="1">
      <c r="A96" s="38"/>
      <c r="B96" s="39"/>
      <c r="C96" s="253" t="s">
        <v>78</v>
      </c>
      <c r="D96" s="253" t="s">
        <v>261</v>
      </c>
      <c r="E96" s="254" t="s">
        <v>262</v>
      </c>
      <c r="F96" s="255" t="s">
        <v>263</v>
      </c>
      <c r="G96" s="256" t="s">
        <v>264</v>
      </c>
      <c r="H96" s="257">
        <v>338.273</v>
      </c>
      <c r="I96" s="258"/>
      <c r="J96" s="259">
        <f>ROUND(I96*H96,2)</f>
        <v>0</v>
      </c>
      <c r="K96" s="255" t="s">
        <v>148</v>
      </c>
      <c r="L96" s="260"/>
      <c r="M96" s="261" t="s">
        <v>19</v>
      </c>
      <c r="N96" s="262" t="s">
        <v>42</v>
      </c>
      <c r="O96" s="84"/>
      <c r="P96" s="221">
        <f>O96*H96</f>
        <v>0</v>
      </c>
      <c r="Q96" s="221">
        <v>0.001</v>
      </c>
      <c r="R96" s="221">
        <f>Q96*H96</f>
        <v>0.33827300000000005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193</v>
      </c>
      <c r="AT96" s="223" t="s">
        <v>261</v>
      </c>
      <c r="AU96" s="223" t="s">
        <v>80</v>
      </c>
      <c r="AY96" s="17" t="s">
        <v>142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78</v>
      </c>
      <c r="BK96" s="224">
        <f>ROUND(I96*H96,2)</f>
        <v>0</v>
      </c>
      <c r="BL96" s="17" t="s">
        <v>149</v>
      </c>
      <c r="BM96" s="223" t="s">
        <v>589</v>
      </c>
    </row>
    <row r="97" spans="1:47" s="2" customFormat="1" ht="12">
      <c r="A97" s="38"/>
      <c r="B97" s="39"/>
      <c r="C97" s="40"/>
      <c r="D97" s="225" t="s">
        <v>151</v>
      </c>
      <c r="E97" s="40"/>
      <c r="F97" s="226" t="s">
        <v>263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151</v>
      </c>
      <c r="AU97" s="17" t="s">
        <v>80</v>
      </c>
    </row>
    <row r="98" spans="1:51" s="13" customFormat="1" ht="12">
      <c r="A98" s="13"/>
      <c r="B98" s="230"/>
      <c r="C98" s="231"/>
      <c r="D98" s="225" t="s">
        <v>167</v>
      </c>
      <c r="E98" s="232" t="s">
        <v>19</v>
      </c>
      <c r="F98" s="233" t="s">
        <v>590</v>
      </c>
      <c r="G98" s="231"/>
      <c r="H98" s="234">
        <v>338.273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167</v>
      </c>
      <c r="AU98" s="240" t="s">
        <v>80</v>
      </c>
      <c r="AV98" s="13" t="s">
        <v>80</v>
      </c>
      <c r="AW98" s="13" t="s">
        <v>33</v>
      </c>
      <c r="AX98" s="13" t="s">
        <v>78</v>
      </c>
      <c r="AY98" s="240" t="s">
        <v>142</v>
      </c>
    </row>
    <row r="99" spans="1:65" s="2" customFormat="1" ht="24.15" customHeight="1">
      <c r="A99" s="38"/>
      <c r="B99" s="39"/>
      <c r="C99" s="212" t="s">
        <v>80</v>
      </c>
      <c r="D99" s="212" t="s">
        <v>144</v>
      </c>
      <c r="E99" s="213" t="s">
        <v>591</v>
      </c>
      <c r="F99" s="214" t="s">
        <v>592</v>
      </c>
      <c r="G99" s="215" t="s">
        <v>155</v>
      </c>
      <c r="H99" s="216">
        <v>47</v>
      </c>
      <c r="I99" s="217"/>
      <c r="J99" s="218">
        <f>ROUND(I99*H99,2)</f>
        <v>0</v>
      </c>
      <c r="K99" s="214" t="s">
        <v>148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149</v>
      </c>
      <c r="AT99" s="223" t="s">
        <v>144</v>
      </c>
      <c r="AU99" s="223" t="s">
        <v>80</v>
      </c>
      <c r="AY99" s="17" t="s">
        <v>142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78</v>
      </c>
      <c r="BK99" s="224">
        <f>ROUND(I99*H99,2)</f>
        <v>0</v>
      </c>
      <c r="BL99" s="17" t="s">
        <v>149</v>
      </c>
      <c r="BM99" s="223" t="s">
        <v>593</v>
      </c>
    </row>
    <row r="100" spans="1:47" s="2" customFormat="1" ht="12">
      <c r="A100" s="38"/>
      <c r="B100" s="39"/>
      <c r="C100" s="40"/>
      <c r="D100" s="225" t="s">
        <v>151</v>
      </c>
      <c r="E100" s="40"/>
      <c r="F100" s="226" t="s">
        <v>594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151</v>
      </c>
      <c r="AU100" s="17" t="s">
        <v>80</v>
      </c>
    </row>
    <row r="101" spans="1:65" s="2" customFormat="1" ht="24.15" customHeight="1">
      <c r="A101" s="38"/>
      <c r="B101" s="39"/>
      <c r="C101" s="212" t="s">
        <v>158</v>
      </c>
      <c r="D101" s="212" t="s">
        <v>144</v>
      </c>
      <c r="E101" s="213" t="s">
        <v>595</v>
      </c>
      <c r="F101" s="214" t="s">
        <v>596</v>
      </c>
      <c r="G101" s="215" t="s">
        <v>147</v>
      </c>
      <c r="H101" s="216">
        <v>20066.5</v>
      </c>
      <c r="I101" s="217"/>
      <c r="J101" s="218">
        <f>ROUND(I101*H101,2)</f>
        <v>0</v>
      </c>
      <c r="K101" s="214" t="s">
        <v>148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149</v>
      </c>
      <c r="AT101" s="223" t="s">
        <v>144</v>
      </c>
      <c r="AU101" s="223" t="s">
        <v>80</v>
      </c>
      <c r="AY101" s="17" t="s">
        <v>142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78</v>
      </c>
      <c r="BK101" s="224">
        <f>ROUND(I101*H101,2)</f>
        <v>0</v>
      </c>
      <c r="BL101" s="17" t="s">
        <v>149</v>
      </c>
      <c r="BM101" s="223" t="s">
        <v>597</v>
      </c>
    </row>
    <row r="102" spans="1:47" s="2" customFormat="1" ht="12">
      <c r="A102" s="38"/>
      <c r="B102" s="39"/>
      <c r="C102" s="40"/>
      <c r="D102" s="225" t="s">
        <v>151</v>
      </c>
      <c r="E102" s="40"/>
      <c r="F102" s="226" t="s">
        <v>598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151</v>
      </c>
      <c r="AU102" s="17" t="s">
        <v>80</v>
      </c>
    </row>
    <row r="103" spans="1:51" s="13" customFormat="1" ht="12">
      <c r="A103" s="13"/>
      <c r="B103" s="230"/>
      <c r="C103" s="231"/>
      <c r="D103" s="225" t="s">
        <v>167</v>
      </c>
      <c r="E103" s="232" t="s">
        <v>19</v>
      </c>
      <c r="F103" s="233" t="s">
        <v>599</v>
      </c>
      <c r="G103" s="231"/>
      <c r="H103" s="234">
        <v>7209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167</v>
      </c>
      <c r="AU103" s="240" t="s">
        <v>80</v>
      </c>
      <c r="AV103" s="13" t="s">
        <v>80</v>
      </c>
      <c r="AW103" s="13" t="s">
        <v>33</v>
      </c>
      <c r="AX103" s="13" t="s">
        <v>71</v>
      </c>
      <c r="AY103" s="240" t="s">
        <v>142</v>
      </c>
    </row>
    <row r="104" spans="1:51" s="13" customFormat="1" ht="12">
      <c r="A104" s="13"/>
      <c r="B104" s="230"/>
      <c r="C104" s="231"/>
      <c r="D104" s="225" t="s">
        <v>167</v>
      </c>
      <c r="E104" s="232" t="s">
        <v>19</v>
      </c>
      <c r="F104" s="233" t="s">
        <v>600</v>
      </c>
      <c r="G104" s="231"/>
      <c r="H104" s="234">
        <v>11461.5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167</v>
      </c>
      <c r="AU104" s="240" t="s">
        <v>80</v>
      </c>
      <c r="AV104" s="13" t="s">
        <v>80</v>
      </c>
      <c r="AW104" s="13" t="s">
        <v>33</v>
      </c>
      <c r="AX104" s="13" t="s">
        <v>71</v>
      </c>
      <c r="AY104" s="240" t="s">
        <v>142</v>
      </c>
    </row>
    <row r="105" spans="1:51" s="13" customFormat="1" ht="12">
      <c r="A105" s="13"/>
      <c r="B105" s="230"/>
      <c r="C105" s="231"/>
      <c r="D105" s="225" t="s">
        <v>167</v>
      </c>
      <c r="E105" s="232" t="s">
        <v>19</v>
      </c>
      <c r="F105" s="233" t="s">
        <v>601</v>
      </c>
      <c r="G105" s="231"/>
      <c r="H105" s="234">
        <v>448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167</v>
      </c>
      <c r="AU105" s="240" t="s">
        <v>80</v>
      </c>
      <c r="AV105" s="13" t="s">
        <v>80</v>
      </c>
      <c r="AW105" s="13" t="s">
        <v>33</v>
      </c>
      <c r="AX105" s="13" t="s">
        <v>71</v>
      </c>
      <c r="AY105" s="240" t="s">
        <v>142</v>
      </c>
    </row>
    <row r="106" spans="1:51" s="13" customFormat="1" ht="12">
      <c r="A106" s="13"/>
      <c r="B106" s="230"/>
      <c r="C106" s="231"/>
      <c r="D106" s="225" t="s">
        <v>167</v>
      </c>
      <c r="E106" s="232" t="s">
        <v>19</v>
      </c>
      <c r="F106" s="233" t="s">
        <v>602</v>
      </c>
      <c r="G106" s="231"/>
      <c r="H106" s="234">
        <v>888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167</v>
      </c>
      <c r="AU106" s="240" t="s">
        <v>80</v>
      </c>
      <c r="AV106" s="13" t="s">
        <v>80</v>
      </c>
      <c r="AW106" s="13" t="s">
        <v>33</v>
      </c>
      <c r="AX106" s="13" t="s">
        <v>71</v>
      </c>
      <c r="AY106" s="240" t="s">
        <v>142</v>
      </c>
    </row>
    <row r="107" spans="1:51" s="13" customFormat="1" ht="12">
      <c r="A107" s="13"/>
      <c r="B107" s="230"/>
      <c r="C107" s="231"/>
      <c r="D107" s="225" t="s">
        <v>167</v>
      </c>
      <c r="E107" s="232" t="s">
        <v>19</v>
      </c>
      <c r="F107" s="233" t="s">
        <v>603</v>
      </c>
      <c r="G107" s="231"/>
      <c r="H107" s="234">
        <v>60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167</v>
      </c>
      <c r="AU107" s="240" t="s">
        <v>80</v>
      </c>
      <c r="AV107" s="13" t="s">
        <v>80</v>
      </c>
      <c r="AW107" s="13" t="s">
        <v>33</v>
      </c>
      <c r="AX107" s="13" t="s">
        <v>71</v>
      </c>
      <c r="AY107" s="240" t="s">
        <v>142</v>
      </c>
    </row>
    <row r="108" spans="1:51" s="14" customFormat="1" ht="12">
      <c r="A108" s="14"/>
      <c r="B108" s="241"/>
      <c r="C108" s="242"/>
      <c r="D108" s="225" t="s">
        <v>167</v>
      </c>
      <c r="E108" s="243" t="s">
        <v>19</v>
      </c>
      <c r="F108" s="244" t="s">
        <v>172</v>
      </c>
      <c r="G108" s="242"/>
      <c r="H108" s="245">
        <v>20066.5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167</v>
      </c>
      <c r="AU108" s="251" t="s">
        <v>80</v>
      </c>
      <c r="AV108" s="14" t="s">
        <v>149</v>
      </c>
      <c r="AW108" s="14" t="s">
        <v>33</v>
      </c>
      <c r="AX108" s="14" t="s">
        <v>78</v>
      </c>
      <c r="AY108" s="251" t="s">
        <v>142</v>
      </c>
    </row>
    <row r="109" spans="1:65" s="2" customFormat="1" ht="24.15" customHeight="1">
      <c r="A109" s="38"/>
      <c r="B109" s="39"/>
      <c r="C109" s="212" t="s">
        <v>149</v>
      </c>
      <c r="D109" s="212" t="s">
        <v>144</v>
      </c>
      <c r="E109" s="213" t="s">
        <v>604</v>
      </c>
      <c r="F109" s="214" t="s">
        <v>605</v>
      </c>
      <c r="G109" s="215" t="s">
        <v>176</v>
      </c>
      <c r="H109" s="216">
        <v>9245.5</v>
      </c>
      <c r="I109" s="217"/>
      <c r="J109" s="218">
        <f>ROUND(I109*H109,2)</f>
        <v>0</v>
      </c>
      <c r="K109" s="214" t="s">
        <v>148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149</v>
      </c>
      <c r="AT109" s="223" t="s">
        <v>144</v>
      </c>
      <c r="AU109" s="223" t="s">
        <v>80</v>
      </c>
      <c r="AY109" s="17" t="s">
        <v>142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78</v>
      </c>
      <c r="BK109" s="224">
        <f>ROUND(I109*H109,2)</f>
        <v>0</v>
      </c>
      <c r="BL109" s="17" t="s">
        <v>149</v>
      </c>
      <c r="BM109" s="223" t="s">
        <v>606</v>
      </c>
    </row>
    <row r="110" spans="1:47" s="2" customFormat="1" ht="12">
      <c r="A110" s="38"/>
      <c r="B110" s="39"/>
      <c r="C110" s="40"/>
      <c r="D110" s="225" t="s">
        <v>151</v>
      </c>
      <c r="E110" s="40"/>
      <c r="F110" s="226" t="s">
        <v>607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151</v>
      </c>
      <c r="AU110" s="17" t="s">
        <v>80</v>
      </c>
    </row>
    <row r="111" spans="1:51" s="13" customFormat="1" ht="12">
      <c r="A111" s="13"/>
      <c r="B111" s="230"/>
      <c r="C111" s="231"/>
      <c r="D111" s="225" t="s">
        <v>167</v>
      </c>
      <c r="E111" s="232" t="s">
        <v>19</v>
      </c>
      <c r="F111" s="233" t="s">
        <v>608</v>
      </c>
      <c r="G111" s="231"/>
      <c r="H111" s="234">
        <v>1008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167</v>
      </c>
      <c r="AU111" s="240" t="s">
        <v>80</v>
      </c>
      <c r="AV111" s="13" t="s">
        <v>80</v>
      </c>
      <c r="AW111" s="13" t="s">
        <v>33</v>
      </c>
      <c r="AX111" s="13" t="s">
        <v>71</v>
      </c>
      <c r="AY111" s="240" t="s">
        <v>142</v>
      </c>
    </row>
    <row r="112" spans="1:51" s="13" customFormat="1" ht="12">
      <c r="A112" s="13"/>
      <c r="B112" s="230"/>
      <c r="C112" s="231"/>
      <c r="D112" s="225" t="s">
        <v>167</v>
      </c>
      <c r="E112" s="232" t="s">
        <v>19</v>
      </c>
      <c r="F112" s="233" t="s">
        <v>609</v>
      </c>
      <c r="G112" s="231"/>
      <c r="H112" s="234">
        <v>3604.5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167</v>
      </c>
      <c r="AU112" s="240" t="s">
        <v>80</v>
      </c>
      <c r="AV112" s="13" t="s">
        <v>80</v>
      </c>
      <c r="AW112" s="13" t="s">
        <v>33</v>
      </c>
      <c r="AX112" s="13" t="s">
        <v>71</v>
      </c>
      <c r="AY112" s="240" t="s">
        <v>142</v>
      </c>
    </row>
    <row r="113" spans="1:51" s="13" customFormat="1" ht="12">
      <c r="A113" s="13"/>
      <c r="B113" s="230"/>
      <c r="C113" s="231"/>
      <c r="D113" s="225" t="s">
        <v>167</v>
      </c>
      <c r="E113" s="232" t="s">
        <v>19</v>
      </c>
      <c r="F113" s="233" t="s">
        <v>610</v>
      </c>
      <c r="G113" s="231"/>
      <c r="H113" s="234">
        <v>85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167</v>
      </c>
      <c r="AU113" s="240" t="s">
        <v>80</v>
      </c>
      <c r="AV113" s="13" t="s">
        <v>80</v>
      </c>
      <c r="AW113" s="13" t="s">
        <v>33</v>
      </c>
      <c r="AX113" s="13" t="s">
        <v>71</v>
      </c>
      <c r="AY113" s="240" t="s">
        <v>142</v>
      </c>
    </row>
    <row r="114" spans="1:51" s="13" customFormat="1" ht="12">
      <c r="A114" s="13"/>
      <c r="B114" s="230"/>
      <c r="C114" s="231"/>
      <c r="D114" s="225" t="s">
        <v>167</v>
      </c>
      <c r="E114" s="232" t="s">
        <v>19</v>
      </c>
      <c r="F114" s="233" t="s">
        <v>611</v>
      </c>
      <c r="G114" s="231"/>
      <c r="H114" s="234">
        <v>4414.8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167</v>
      </c>
      <c r="AU114" s="240" t="s">
        <v>80</v>
      </c>
      <c r="AV114" s="13" t="s">
        <v>80</v>
      </c>
      <c r="AW114" s="13" t="s">
        <v>33</v>
      </c>
      <c r="AX114" s="13" t="s">
        <v>71</v>
      </c>
      <c r="AY114" s="240" t="s">
        <v>142</v>
      </c>
    </row>
    <row r="115" spans="1:51" s="13" customFormat="1" ht="12">
      <c r="A115" s="13"/>
      <c r="B115" s="230"/>
      <c r="C115" s="231"/>
      <c r="D115" s="225" t="s">
        <v>167</v>
      </c>
      <c r="E115" s="232" t="s">
        <v>19</v>
      </c>
      <c r="F115" s="233" t="s">
        <v>612</v>
      </c>
      <c r="G115" s="231"/>
      <c r="H115" s="234">
        <v>133.2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167</v>
      </c>
      <c r="AU115" s="240" t="s">
        <v>80</v>
      </c>
      <c r="AV115" s="13" t="s">
        <v>80</v>
      </c>
      <c r="AW115" s="13" t="s">
        <v>33</v>
      </c>
      <c r="AX115" s="13" t="s">
        <v>71</v>
      </c>
      <c r="AY115" s="240" t="s">
        <v>142</v>
      </c>
    </row>
    <row r="116" spans="1:51" s="14" customFormat="1" ht="12">
      <c r="A116" s="14"/>
      <c r="B116" s="241"/>
      <c r="C116" s="242"/>
      <c r="D116" s="225" t="s">
        <v>167</v>
      </c>
      <c r="E116" s="243" t="s">
        <v>19</v>
      </c>
      <c r="F116" s="244" t="s">
        <v>172</v>
      </c>
      <c r="G116" s="242"/>
      <c r="H116" s="245">
        <v>9245.5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167</v>
      </c>
      <c r="AU116" s="251" t="s">
        <v>80</v>
      </c>
      <c r="AV116" s="14" t="s">
        <v>149</v>
      </c>
      <c r="AW116" s="14" t="s">
        <v>33</v>
      </c>
      <c r="AX116" s="14" t="s">
        <v>78</v>
      </c>
      <c r="AY116" s="251" t="s">
        <v>142</v>
      </c>
    </row>
    <row r="117" spans="1:65" s="2" customFormat="1" ht="24.15" customHeight="1">
      <c r="A117" s="38"/>
      <c r="B117" s="39"/>
      <c r="C117" s="212" t="s">
        <v>173</v>
      </c>
      <c r="D117" s="212" t="s">
        <v>144</v>
      </c>
      <c r="E117" s="213" t="s">
        <v>184</v>
      </c>
      <c r="F117" s="214" t="s">
        <v>185</v>
      </c>
      <c r="G117" s="215" t="s">
        <v>176</v>
      </c>
      <c r="H117" s="216">
        <v>9245.5</v>
      </c>
      <c r="I117" s="217"/>
      <c r="J117" s="218">
        <f>ROUND(I117*H117,2)</f>
        <v>0</v>
      </c>
      <c r="K117" s="214" t="s">
        <v>148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149</v>
      </c>
      <c r="AT117" s="223" t="s">
        <v>144</v>
      </c>
      <c r="AU117" s="223" t="s">
        <v>80</v>
      </c>
      <c r="AY117" s="17" t="s">
        <v>142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78</v>
      </c>
      <c r="BK117" s="224">
        <f>ROUND(I117*H117,2)</f>
        <v>0</v>
      </c>
      <c r="BL117" s="17" t="s">
        <v>149</v>
      </c>
      <c r="BM117" s="223" t="s">
        <v>613</v>
      </c>
    </row>
    <row r="118" spans="1:47" s="2" customFormat="1" ht="12">
      <c r="A118" s="38"/>
      <c r="B118" s="39"/>
      <c r="C118" s="40"/>
      <c r="D118" s="225" t="s">
        <v>151</v>
      </c>
      <c r="E118" s="40"/>
      <c r="F118" s="226" t="s">
        <v>187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151</v>
      </c>
      <c r="AU118" s="17" t="s">
        <v>80</v>
      </c>
    </row>
    <row r="119" spans="1:51" s="13" customFormat="1" ht="12">
      <c r="A119" s="13"/>
      <c r="B119" s="230"/>
      <c r="C119" s="231"/>
      <c r="D119" s="225" t="s">
        <v>167</v>
      </c>
      <c r="E119" s="232" t="s">
        <v>19</v>
      </c>
      <c r="F119" s="233" t="s">
        <v>608</v>
      </c>
      <c r="G119" s="231"/>
      <c r="H119" s="234">
        <v>1008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167</v>
      </c>
      <c r="AU119" s="240" t="s">
        <v>80</v>
      </c>
      <c r="AV119" s="13" t="s">
        <v>80</v>
      </c>
      <c r="AW119" s="13" t="s">
        <v>33</v>
      </c>
      <c r="AX119" s="13" t="s">
        <v>71</v>
      </c>
      <c r="AY119" s="240" t="s">
        <v>142</v>
      </c>
    </row>
    <row r="120" spans="1:51" s="13" customFormat="1" ht="12">
      <c r="A120" s="13"/>
      <c r="B120" s="230"/>
      <c r="C120" s="231"/>
      <c r="D120" s="225" t="s">
        <v>167</v>
      </c>
      <c r="E120" s="232" t="s">
        <v>19</v>
      </c>
      <c r="F120" s="233" t="s">
        <v>609</v>
      </c>
      <c r="G120" s="231"/>
      <c r="H120" s="234">
        <v>3604.5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167</v>
      </c>
      <c r="AU120" s="240" t="s">
        <v>80</v>
      </c>
      <c r="AV120" s="13" t="s">
        <v>80</v>
      </c>
      <c r="AW120" s="13" t="s">
        <v>33</v>
      </c>
      <c r="AX120" s="13" t="s">
        <v>71</v>
      </c>
      <c r="AY120" s="240" t="s">
        <v>142</v>
      </c>
    </row>
    <row r="121" spans="1:51" s="13" customFormat="1" ht="12">
      <c r="A121" s="13"/>
      <c r="B121" s="230"/>
      <c r="C121" s="231"/>
      <c r="D121" s="225" t="s">
        <v>167</v>
      </c>
      <c r="E121" s="232" t="s">
        <v>19</v>
      </c>
      <c r="F121" s="233" t="s">
        <v>610</v>
      </c>
      <c r="G121" s="231"/>
      <c r="H121" s="234">
        <v>85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167</v>
      </c>
      <c r="AU121" s="240" t="s">
        <v>80</v>
      </c>
      <c r="AV121" s="13" t="s">
        <v>80</v>
      </c>
      <c r="AW121" s="13" t="s">
        <v>33</v>
      </c>
      <c r="AX121" s="13" t="s">
        <v>71</v>
      </c>
      <c r="AY121" s="240" t="s">
        <v>142</v>
      </c>
    </row>
    <row r="122" spans="1:51" s="13" customFormat="1" ht="12">
      <c r="A122" s="13"/>
      <c r="B122" s="230"/>
      <c r="C122" s="231"/>
      <c r="D122" s="225" t="s">
        <v>167</v>
      </c>
      <c r="E122" s="232" t="s">
        <v>19</v>
      </c>
      <c r="F122" s="233" t="s">
        <v>611</v>
      </c>
      <c r="G122" s="231"/>
      <c r="H122" s="234">
        <v>4414.8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167</v>
      </c>
      <c r="AU122" s="240" t="s">
        <v>80</v>
      </c>
      <c r="AV122" s="13" t="s">
        <v>80</v>
      </c>
      <c r="AW122" s="13" t="s">
        <v>33</v>
      </c>
      <c r="AX122" s="13" t="s">
        <v>71</v>
      </c>
      <c r="AY122" s="240" t="s">
        <v>142</v>
      </c>
    </row>
    <row r="123" spans="1:51" s="13" customFormat="1" ht="12">
      <c r="A123" s="13"/>
      <c r="B123" s="230"/>
      <c r="C123" s="231"/>
      <c r="D123" s="225" t="s">
        <v>167</v>
      </c>
      <c r="E123" s="232" t="s">
        <v>19</v>
      </c>
      <c r="F123" s="233" t="s">
        <v>612</v>
      </c>
      <c r="G123" s="231"/>
      <c r="H123" s="234">
        <v>133.2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167</v>
      </c>
      <c r="AU123" s="240" t="s">
        <v>80</v>
      </c>
      <c r="AV123" s="13" t="s">
        <v>80</v>
      </c>
      <c r="AW123" s="13" t="s">
        <v>33</v>
      </c>
      <c r="AX123" s="13" t="s">
        <v>71</v>
      </c>
      <c r="AY123" s="240" t="s">
        <v>142</v>
      </c>
    </row>
    <row r="124" spans="1:51" s="14" customFormat="1" ht="12">
      <c r="A124" s="14"/>
      <c r="B124" s="241"/>
      <c r="C124" s="242"/>
      <c r="D124" s="225" t="s">
        <v>167</v>
      </c>
      <c r="E124" s="243" t="s">
        <v>19</v>
      </c>
      <c r="F124" s="244" t="s">
        <v>172</v>
      </c>
      <c r="G124" s="242"/>
      <c r="H124" s="245">
        <v>9245.5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167</v>
      </c>
      <c r="AU124" s="251" t="s">
        <v>80</v>
      </c>
      <c r="AV124" s="14" t="s">
        <v>149</v>
      </c>
      <c r="AW124" s="14" t="s">
        <v>33</v>
      </c>
      <c r="AX124" s="14" t="s">
        <v>78</v>
      </c>
      <c r="AY124" s="251" t="s">
        <v>142</v>
      </c>
    </row>
    <row r="125" spans="1:65" s="2" customFormat="1" ht="24.15" customHeight="1">
      <c r="A125" s="38"/>
      <c r="B125" s="39"/>
      <c r="C125" s="212" t="s">
        <v>183</v>
      </c>
      <c r="D125" s="212" t="s">
        <v>144</v>
      </c>
      <c r="E125" s="213" t="s">
        <v>614</v>
      </c>
      <c r="F125" s="214" t="s">
        <v>615</v>
      </c>
      <c r="G125" s="215" t="s">
        <v>176</v>
      </c>
      <c r="H125" s="216">
        <v>125.2</v>
      </c>
      <c r="I125" s="217"/>
      <c r="J125" s="218">
        <f>ROUND(I125*H125,2)</f>
        <v>0</v>
      </c>
      <c r="K125" s="214" t="s">
        <v>148</v>
      </c>
      <c r="L125" s="44"/>
      <c r="M125" s="219" t="s">
        <v>19</v>
      </c>
      <c r="N125" s="220" t="s">
        <v>42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149</v>
      </c>
      <c r="AT125" s="223" t="s">
        <v>144</v>
      </c>
      <c r="AU125" s="223" t="s">
        <v>80</v>
      </c>
      <c r="AY125" s="17" t="s">
        <v>142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78</v>
      </c>
      <c r="BK125" s="224">
        <f>ROUND(I125*H125,2)</f>
        <v>0</v>
      </c>
      <c r="BL125" s="17" t="s">
        <v>149</v>
      </c>
      <c r="BM125" s="223" t="s">
        <v>616</v>
      </c>
    </row>
    <row r="126" spans="1:47" s="2" customFormat="1" ht="12">
      <c r="A126" s="38"/>
      <c r="B126" s="39"/>
      <c r="C126" s="40"/>
      <c r="D126" s="225" t="s">
        <v>151</v>
      </c>
      <c r="E126" s="40"/>
      <c r="F126" s="226" t="s">
        <v>617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151</v>
      </c>
      <c r="AU126" s="17" t="s">
        <v>80</v>
      </c>
    </row>
    <row r="127" spans="1:51" s="13" customFormat="1" ht="12">
      <c r="A127" s="13"/>
      <c r="B127" s="230"/>
      <c r="C127" s="231"/>
      <c r="D127" s="225" t="s">
        <v>167</v>
      </c>
      <c r="E127" s="232" t="s">
        <v>19</v>
      </c>
      <c r="F127" s="233" t="s">
        <v>618</v>
      </c>
      <c r="G127" s="231"/>
      <c r="H127" s="234">
        <v>125.2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167</v>
      </c>
      <c r="AU127" s="240" t="s">
        <v>80</v>
      </c>
      <c r="AV127" s="13" t="s">
        <v>80</v>
      </c>
      <c r="AW127" s="13" t="s">
        <v>33</v>
      </c>
      <c r="AX127" s="13" t="s">
        <v>78</v>
      </c>
      <c r="AY127" s="240" t="s">
        <v>142</v>
      </c>
    </row>
    <row r="128" spans="1:65" s="2" customFormat="1" ht="24.15" customHeight="1">
      <c r="A128" s="38"/>
      <c r="B128" s="39"/>
      <c r="C128" s="212" t="s">
        <v>188</v>
      </c>
      <c r="D128" s="212" t="s">
        <v>144</v>
      </c>
      <c r="E128" s="213" t="s">
        <v>225</v>
      </c>
      <c r="F128" s="214" t="s">
        <v>226</v>
      </c>
      <c r="G128" s="215" t="s">
        <v>176</v>
      </c>
      <c r="H128" s="216">
        <v>9370.7</v>
      </c>
      <c r="I128" s="217"/>
      <c r="J128" s="218">
        <f>ROUND(I128*H128,2)</f>
        <v>0</v>
      </c>
      <c r="K128" s="214" t="s">
        <v>148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149</v>
      </c>
      <c r="AT128" s="223" t="s">
        <v>144</v>
      </c>
      <c r="AU128" s="223" t="s">
        <v>80</v>
      </c>
      <c r="AY128" s="17" t="s">
        <v>142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78</v>
      </c>
      <c r="BK128" s="224">
        <f>ROUND(I128*H128,2)</f>
        <v>0</v>
      </c>
      <c r="BL128" s="17" t="s">
        <v>149</v>
      </c>
      <c r="BM128" s="223" t="s">
        <v>619</v>
      </c>
    </row>
    <row r="129" spans="1:47" s="2" customFormat="1" ht="12">
      <c r="A129" s="38"/>
      <c r="B129" s="39"/>
      <c r="C129" s="40"/>
      <c r="D129" s="225" t="s">
        <v>151</v>
      </c>
      <c r="E129" s="40"/>
      <c r="F129" s="226" t="s">
        <v>228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80</v>
      </c>
    </row>
    <row r="130" spans="1:51" s="13" customFormat="1" ht="12">
      <c r="A130" s="13"/>
      <c r="B130" s="230"/>
      <c r="C130" s="231"/>
      <c r="D130" s="225" t="s">
        <v>167</v>
      </c>
      <c r="E130" s="232" t="s">
        <v>19</v>
      </c>
      <c r="F130" s="233" t="s">
        <v>620</v>
      </c>
      <c r="G130" s="231"/>
      <c r="H130" s="234">
        <v>9370.7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167</v>
      </c>
      <c r="AU130" s="240" t="s">
        <v>80</v>
      </c>
      <c r="AV130" s="13" t="s">
        <v>80</v>
      </c>
      <c r="AW130" s="13" t="s">
        <v>33</v>
      </c>
      <c r="AX130" s="13" t="s">
        <v>78</v>
      </c>
      <c r="AY130" s="240" t="s">
        <v>142</v>
      </c>
    </row>
    <row r="131" spans="1:65" s="2" customFormat="1" ht="14.4" customHeight="1">
      <c r="A131" s="38"/>
      <c r="B131" s="39"/>
      <c r="C131" s="212" t="s">
        <v>193</v>
      </c>
      <c r="D131" s="212" t="s">
        <v>144</v>
      </c>
      <c r="E131" s="213" t="s">
        <v>230</v>
      </c>
      <c r="F131" s="214" t="s">
        <v>231</v>
      </c>
      <c r="G131" s="215" t="s">
        <v>176</v>
      </c>
      <c r="H131" s="216">
        <v>9370.7</v>
      </c>
      <c r="I131" s="217"/>
      <c r="J131" s="218">
        <f>ROUND(I131*H131,2)</f>
        <v>0</v>
      </c>
      <c r="K131" s="214" t="s">
        <v>148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149</v>
      </c>
      <c r="AT131" s="223" t="s">
        <v>144</v>
      </c>
      <c r="AU131" s="223" t="s">
        <v>80</v>
      </c>
      <c r="AY131" s="17" t="s">
        <v>142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78</v>
      </c>
      <c r="BK131" s="224">
        <f>ROUND(I131*H131,2)</f>
        <v>0</v>
      </c>
      <c r="BL131" s="17" t="s">
        <v>149</v>
      </c>
      <c r="BM131" s="223" t="s">
        <v>621</v>
      </c>
    </row>
    <row r="132" spans="1:47" s="2" customFormat="1" ht="12">
      <c r="A132" s="38"/>
      <c r="B132" s="39"/>
      <c r="C132" s="40"/>
      <c r="D132" s="225" t="s">
        <v>151</v>
      </c>
      <c r="E132" s="40"/>
      <c r="F132" s="226" t="s">
        <v>233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151</v>
      </c>
      <c r="AU132" s="17" t="s">
        <v>80</v>
      </c>
    </row>
    <row r="133" spans="1:51" s="13" customFormat="1" ht="12">
      <c r="A133" s="13"/>
      <c r="B133" s="230"/>
      <c r="C133" s="231"/>
      <c r="D133" s="225" t="s">
        <v>167</v>
      </c>
      <c r="E133" s="232" t="s">
        <v>19</v>
      </c>
      <c r="F133" s="233" t="s">
        <v>620</v>
      </c>
      <c r="G133" s="231"/>
      <c r="H133" s="234">
        <v>9370.7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167</v>
      </c>
      <c r="AU133" s="240" t="s">
        <v>80</v>
      </c>
      <c r="AV133" s="13" t="s">
        <v>80</v>
      </c>
      <c r="AW133" s="13" t="s">
        <v>33</v>
      </c>
      <c r="AX133" s="13" t="s">
        <v>78</v>
      </c>
      <c r="AY133" s="240" t="s">
        <v>142</v>
      </c>
    </row>
    <row r="134" spans="1:65" s="2" customFormat="1" ht="24.15" customHeight="1">
      <c r="A134" s="38"/>
      <c r="B134" s="39"/>
      <c r="C134" s="212" t="s">
        <v>198</v>
      </c>
      <c r="D134" s="212" t="s">
        <v>144</v>
      </c>
      <c r="E134" s="213" t="s">
        <v>235</v>
      </c>
      <c r="F134" s="214" t="s">
        <v>236</v>
      </c>
      <c r="G134" s="215" t="s">
        <v>237</v>
      </c>
      <c r="H134" s="216">
        <v>15930.19</v>
      </c>
      <c r="I134" s="217"/>
      <c r="J134" s="218">
        <f>ROUND(I134*H134,2)</f>
        <v>0</v>
      </c>
      <c r="K134" s="214" t="s">
        <v>148</v>
      </c>
      <c r="L134" s="44"/>
      <c r="M134" s="219" t="s">
        <v>19</v>
      </c>
      <c r="N134" s="220" t="s">
        <v>42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149</v>
      </c>
      <c r="AT134" s="223" t="s">
        <v>144</v>
      </c>
      <c r="AU134" s="223" t="s">
        <v>80</v>
      </c>
      <c r="AY134" s="17" t="s">
        <v>142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78</v>
      </c>
      <c r="BK134" s="224">
        <f>ROUND(I134*H134,2)</f>
        <v>0</v>
      </c>
      <c r="BL134" s="17" t="s">
        <v>149</v>
      </c>
      <c r="BM134" s="223" t="s">
        <v>622</v>
      </c>
    </row>
    <row r="135" spans="1:47" s="2" customFormat="1" ht="12">
      <c r="A135" s="38"/>
      <c r="B135" s="39"/>
      <c r="C135" s="40"/>
      <c r="D135" s="225" t="s">
        <v>151</v>
      </c>
      <c r="E135" s="40"/>
      <c r="F135" s="226" t="s">
        <v>239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80</v>
      </c>
    </row>
    <row r="136" spans="1:47" s="2" customFormat="1" ht="12">
      <c r="A136" s="38"/>
      <c r="B136" s="39"/>
      <c r="C136" s="40"/>
      <c r="D136" s="225" t="s">
        <v>240</v>
      </c>
      <c r="E136" s="40"/>
      <c r="F136" s="252" t="s">
        <v>241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240</v>
      </c>
      <c r="AU136" s="17" t="s">
        <v>80</v>
      </c>
    </row>
    <row r="137" spans="1:51" s="13" customFormat="1" ht="12">
      <c r="A137" s="13"/>
      <c r="B137" s="230"/>
      <c r="C137" s="231"/>
      <c r="D137" s="225" t="s">
        <v>167</v>
      </c>
      <c r="E137" s="232" t="s">
        <v>19</v>
      </c>
      <c r="F137" s="233" t="s">
        <v>623</v>
      </c>
      <c r="G137" s="231"/>
      <c r="H137" s="234">
        <v>15930.19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167</v>
      </c>
      <c r="AU137" s="240" t="s">
        <v>80</v>
      </c>
      <c r="AV137" s="13" t="s">
        <v>80</v>
      </c>
      <c r="AW137" s="13" t="s">
        <v>33</v>
      </c>
      <c r="AX137" s="13" t="s">
        <v>78</v>
      </c>
      <c r="AY137" s="240" t="s">
        <v>142</v>
      </c>
    </row>
    <row r="138" spans="1:65" s="2" customFormat="1" ht="24.15" customHeight="1">
      <c r="A138" s="38"/>
      <c r="B138" s="39"/>
      <c r="C138" s="212" t="s">
        <v>203</v>
      </c>
      <c r="D138" s="212" t="s">
        <v>144</v>
      </c>
      <c r="E138" s="213" t="s">
        <v>248</v>
      </c>
      <c r="F138" s="214" t="s">
        <v>249</v>
      </c>
      <c r="G138" s="215" t="s">
        <v>147</v>
      </c>
      <c r="H138" s="216">
        <v>13530.9</v>
      </c>
      <c r="I138" s="217"/>
      <c r="J138" s="218">
        <f>ROUND(I138*H138,2)</f>
        <v>0</v>
      </c>
      <c r="K138" s="214" t="s">
        <v>148</v>
      </c>
      <c r="L138" s="44"/>
      <c r="M138" s="219" t="s">
        <v>19</v>
      </c>
      <c r="N138" s="220" t="s">
        <v>42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149</v>
      </c>
      <c r="AT138" s="223" t="s">
        <v>144</v>
      </c>
      <c r="AU138" s="223" t="s">
        <v>80</v>
      </c>
      <c r="AY138" s="17" t="s">
        <v>142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78</v>
      </c>
      <c r="BK138" s="224">
        <f>ROUND(I138*H138,2)</f>
        <v>0</v>
      </c>
      <c r="BL138" s="17" t="s">
        <v>149</v>
      </c>
      <c r="BM138" s="223" t="s">
        <v>624</v>
      </c>
    </row>
    <row r="139" spans="1:47" s="2" customFormat="1" ht="12">
      <c r="A139" s="38"/>
      <c r="B139" s="39"/>
      <c r="C139" s="40"/>
      <c r="D139" s="225" t="s">
        <v>151</v>
      </c>
      <c r="E139" s="40"/>
      <c r="F139" s="226" t="s">
        <v>251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80</v>
      </c>
    </row>
    <row r="140" spans="1:51" s="13" customFormat="1" ht="12">
      <c r="A140" s="13"/>
      <c r="B140" s="230"/>
      <c r="C140" s="231"/>
      <c r="D140" s="225" t="s">
        <v>167</v>
      </c>
      <c r="E140" s="232" t="s">
        <v>19</v>
      </c>
      <c r="F140" s="233" t="s">
        <v>625</v>
      </c>
      <c r="G140" s="231"/>
      <c r="H140" s="234">
        <v>1121.4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167</v>
      </c>
      <c r="AU140" s="240" t="s">
        <v>80</v>
      </c>
      <c r="AV140" s="13" t="s">
        <v>80</v>
      </c>
      <c r="AW140" s="13" t="s">
        <v>33</v>
      </c>
      <c r="AX140" s="13" t="s">
        <v>71</v>
      </c>
      <c r="AY140" s="240" t="s">
        <v>142</v>
      </c>
    </row>
    <row r="141" spans="1:51" s="13" customFormat="1" ht="12">
      <c r="A141" s="13"/>
      <c r="B141" s="230"/>
      <c r="C141" s="231"/>
      <c r="D141" s="225" t="s">
        <v>167</v>
      </c>
      <c r="E141" s="232" t="s">
        <v>19</v>
      </c>
      <c r="F141" s="233" t="s">
        <v>626</v>
      </c>
      <c r="G141" s="231"/>
      <c r="H141" s="234">
        <v>11461.5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167</v>
      </c>
      <c r="AU141" s="240" t="s">
        <v>80</v>
      </c>
      <c r="AV141" s="13" t="s">
        <v>80</v>
      </c>
      <c r="AW141" s="13" t="s">
        <v>33</v>
      </c>
      <c r="AX141" s="13" t="s">
        <v>71</v>
      </c>
      <c r="AY141" s="240" t="s">
        <v>142</v>
      </c>
    </row>
    <row r="142" spans="1:51" s="13" customFormat="1" ht="12">
      <c r="A142" s="13"/>
      <c r="B142" s="230"/>
      <c r="C142" s="231"/>
      <c r="D142" s="225" t="s">
        <v>167</v>
      </c>
      <c r="E142" s="232" t="s">
        <v>19</v>
      </c>
      <c r="F142" s="233" t="s">
        <v>627</v>
      </c>
      <c r="G142" s="231"/>
      <c r="H142" s="234">
        <v>888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167</v>
      </c>
      <c r="AU142" s="240" t="s">
        <v>80</v>
      </c>
      <c r="AV142" s="13" t="s">
        <v>80</v>
      </c>
      <c r="AW142" s="13" t="s">
        <v>33</v>
      </c>
      <c r="AX142" s="13" t="s">
        <v>71</v>
      </c>
      <c r="AY142" s="240" t="s">
        <v>142</v>
      </c>
    </row>
    <row r="143" spans="1:51" s="13" customFormat="1" ht="12">
      <c r="A143" s="13"/>
      <c r="B143" s="230"/>
      <c r="C143" s="231"/>
      <c r="D143" s="225" t="s">
        <v>167</v>
      </c>
      <c r="E143" s="232" t="s">
        <v>19</v>
      </c>
      <c r="F143" s="233" t="s">
        <v>628</v>
      </c>
      <c r="G143" s="231"/>
      <c r="H143" s="234">
        <v>60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167</v>
      </c>
      <c r="AU143" s="240" t="s">
        <v>80</v>
      </c>
      <c r="AV143" s="13" t="s">
        <v>80</v>
      </c>
      <c r="AW143" s="13" t="s">
        <v>33</v>
      </c>
      <c r="AX143" s="13" t="s">
        <v>71</v>
      </c>
      <c r="AY143" s="240" t="s">
        <v>142</v>
      </c>
    </row>
    <row r="144" spans="1:51" s="14" customFormat="1" ht="12">
      <c r="A144" s="14"/>
      <c r="B144" s="241"/>
      <c r="C144" s="242"/>
      <c r="D144" s="225" t="s">
        <v>167</v>
      </c>
      <c r="E144" s="243" t="s">
        <v>19</v>
      </c>
      <c r="F144" s="244" t="s">
        <v>172</v>
      </c>
      <c r="G144" s="242"/>
      <c r="H144" s="245">
        <v>13530.9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167</v>
      </c>
      <c r="AU144" s="251" t="s">
        <v>80</v>
      </c>
      <c r="AV144" s="14" t="s">
        <v>149</v>
      </c>
      <c r="AW144" s="14" t="s">
        <v>33</v>
      </c>
      <c r="AX144" s="14" t="s">
        <v>78</v>
      </c>
      <c r="AY144" s="251" t="s">
        <v>142</v>
      </c>
    </row>
    <row r="145" spans="1:65" s="2" customFormat="1" ht="24.15" customHeight="1">
      <c r="A145" s="38"/>
      <c r="B145" s="39"/>
      <c r="C145" s="212" t="s">
        <v>208</v>
      </c>
      <c r="D145" s="212" t="s">
        <v>144</v>
      </c>
      <c r="E145" s="213" t="s">
        <v>256</v>
      </c>
      <c r="F145" s="214" t="s">
        <v>257</v>
      </c>
      <c r="G145" s="215" t="s">
        <v>147</v>
      </c>
      <c r="H145" s="216">
        <v>13530.9</v>
      </c>
      <c r="I145" s="217"/>
      <c r="J145" s="218">
        <f>ROUND(I145*H145,2)</f>
        <v>0</v>
      </c>
      <c r="K145" s="214" t="s">
        <v>148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149</v>
      </c>
      <c r="AT145" s="223" t="s">
        <v>144</v>
      </c>
      <c r="AU145" s="223" t="s">
        <v>80</v>
      </c>
      <c r="AY145" s="17" t="s">
        <v>142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78</v>
      </c>
      <c r="BK145" s="224">
        <f>ROUND(I145*H145,2)</f>
        <v>0</v>
      </c>
      <c r="BL145" s="17" t="s">
        <v>149</v>
      </c>
      <c r="BM145" s="223" t="s">
        <v>629</v>
      </c>
    </row>
    <row r="146" spans="1:47" s="2" customFormat="1" ht="12">
      <c r="A146" s="38"/>
      <c r="B146" s="39"/>
      <c r="C146" s="40"/>
      <c r="D146" s="225" t="s">
        <v>151</v>
      </c>
      <c r="E146" s="40"/>
      <c r="F146" s="226" t="s">
        <v>259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151</v>
      </c>
      <c r="AU146" s="17" t="s">
        <v>80</v>
      </c>
    </row>
    <row r="147" spans="1:65" s="2" customFormat="1" ht="24.15" customHeight="1">
      <c r="A147" s="38"/>
      <c r="B147" s="39"/>
      <c r="C147" s="212" t="s">
        <v>214</v>
      </c>
      <c r="D147" s="212" t="s">
        <v>144</v>
      </c>
      <c r="E147" s="213" t="s">
        <v>268</v>
      </c>
      <c r="F147" s="214" t="s">
        <v>269</v>
      </c>
      <c r="G147" s="215" t="s">
        <v>147</v>
      </c>
      <c r="H147" s="216">
        <v>8010</v>
      </c>
      <c r="I147" s="217"/>
      <c r="J147" s="218">
        <f>ROUND(I147*H147,2)</f>
        <v>0</v>
      </c>
      <c r="K147" s="214" t="s">
        <v>148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149</v>
      </c>
      <c r="AT147" s="223" t="s">
        <v>144</v>
      </c>
      <c r="AU147" s="223" t="s">
        <v>80</v>
      </c>
      <c r="AY147" s="17" t="s">
        <v>142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78</v>
      </c>
      <c r="BK147" s="224">
        <f>ROUND(I147*H147,2)</f>
        <v>0</v>
      </c>
      <c r="BL147" s="17" t="s">
        <v>149</v>
      </c>
      <c r="BM147" s="223" t="s">
        <v>630</v>
      </c>
    </row>
    <row r="148" spans="1:47" s="2" customFormat="1" ht="12">
      <c r="A148" s="38"/>
      <c r="B148" s="39"/>
      <c r="C148" s="40"/>
      <c r="D148" s="225" t="s">
        <v>151</v>
      </c>
      <c r="E148" s="40"/>
      <c r="F148" s="226" t="s">
        <v>271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80</v>
      </c>
    </row>
    <row r="149" spans="1:51" s="13" customFormat="1" ht="12">
      <c r="A149" s="13"/>
      <c r="B149" s="230"/>
      <c r="C149" s="231"/>
      <c r="D149" s="225" t="s">
        <v>167</v>
      </c>
      <c r="E149" s="232" t="s">
        <v>19</v>
      </c>
      <c r="F149" s="233" t="s">
        <v>631</v>
      </c>
      <c r="G149" s="231"/>
      <c r="H149" s="234">
        <v>8010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167</v>
      </c>
      <c r="AU149" s="240" t="s">
        <v>80</v>
      </c>
      <c r="AV149" s="13" t="s">
        <v>80</v>
      </c>
      <c r="AW149" s="13" t="s">
        <v>33</v>
      </c>
      <c r="AX149" s="13" t="s">
        <v>78</v>
      </c>
      <c r="AY149" s="240" t="s">
        <v>142</v>
      </c>
    </row>
    <row r="150" spans="1:65" s="2" customFormat="1" ht="24.15" customHeight="1">
      <c r="A150" s="38"/>
      <c r="B150" s="39"/>
      <c r="C150" s="212" t="s">
        <v>219</v>
      </c>
      <c r="D150" s="212" t="s">
        <v>144</v>
      </c>
      <c r="E150" s="213" t="s">
        <v>273</v>
      </c>
      <c r="F150" s="214" t="s">
        <v>274</v>
      </c>
      <c r="G150" s="215" t="s">
        <v>147</v>
      </c>
      <c r="H150" s="216">
        <v>11794.5</v>
      </c>
      <c r="I150" s="217"/>
      <c r="J150" s="218">
        <f>ROUND(I150*H150,2)</f>
        <v>0</v>
      </c>
      <c r="K150" s="214" t="s">
        <v>148</v>
      </c>
      <c r="L150" s="44"/>
      <c r="M150" s="219" t="s">
        <v>19</v>
      </c>
      <c r="N150" s="220" t="s">
        <v>42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149</v>
      </c>
      <c r="AT150" s="223" t="s">
        <v>144</v>
      </c>
      <c r="AU150" s="223" t="s">
        <v>80</v>
      </c>
      <c r="AY150" s="17" t="s">
        <v>142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78</v>
      </c>
      <c r="BK150" s="224">
        <f>ROUND(I150*H150,2)</f>
        <v>0</v>
      </c>
      <c r="BL150" s="17" t="s">
        <v>149</v>
      </c>
      <c r="BM150" s="223" t="s">
        <v>632</v>
      </c>
    </row>
    <row r="151" spans="1:47" s="2" customFormat="1" ht="12">
      <c r="A151" s="38"/>
      <c r="B151" s="39"/>
      <c r="C151" s="40"/>
      <c r="D151" s="225" t="s">
        <v>151</v>
      </c>
      <c r="E151" s="40"/>
      <c r="F151" s="226" t="s">
        <v>276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151</v>
      </c>
      <c r="AU151" s="17" t="s">
        <v>80</v>
      </c>
    </row>
    <row r="152" spans="1:51" s="13" customFormat="1" ht="12">
      <c r="A152" s="13"/>
      <c r="B152" s="230"/>
      <c r="C152" s="231"/>
      <c r="D152" s="225" t="s">
        <v>167</v>
      </c>
      <c r="E152" s="232" t="s">
        <v>19</v>
      </c>
      <c r="F152" s="233" t="s">
        <v>633</v>
      </c>
      <c r="G152" s="231"/>
      <c r="H152" s="234">
        <v>333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167</v>
      </c>
      <c r="AU152" s="240" t="s">
        <v>80</v>
      </c>
      <c r="AV152" s="13" t="s">
        <v>80</v>
      </c>
      <c r="AW152" s="13" t="s">
        <v>33</v>
      </c>
      <c r="AX152" s="13" t="s">
        <v>71</v>
      </c>
      <c r="AY152" s="240" t="s">
        <v>142</v>
      </c>
    </row>
    <row r="153" spans="1:51" s="13" customFormat="1" ht="12">
      <c r="A153" s="13"/>
      <c r="B153" s="230"/>
      <c r="C153" s="231"/>
      <c r="D153" s="225" t="s">
        <v>167</v>
      </c>
      <c r="E153" s="232" t="s">
        <v>19</v>
      </c>
      <c r="F153" s="233" t="s">
        <v>634</v>
      </c>
      <c r="G153" s="231"/>
      <c r="H153" s="234">
        <v>11461.5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167</v>
      </c>
      <c r="AU153" s="240" t="s">
        <v>80</v>
      </c>
      <c r="AV153" s="13" t="s">
        <v>80</v>
      </c>
      <c r="AW153" s="13" t="s">
        <v>33</v>
      </c>
      <c r="AX153" s="13" t="s">
        <v>71</v>
      </c>
      <c r="AY153" s="240" t="s">
        <v>142</v>
      </c>
    </row>
    <row r="154" spans="1:51" s="14" customFormat="1" ht="12">
      <c r="A154" s="14"/>
      <c r="B154" s="241"/>
      <c r="C154" s="242"/>
      <c r="D154" s="225" t="s">
        <v>167</v>
      </c>
      <c r="E154" s="243" t="s">
        <v>19</v>
      </c>
      <c r="F154" s="244" t="s">
        <v>172</v>
      </c>
      <c r="G154" s="242"/>
      <c r="H154" s="245">
        <v>11794.5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167</v>
      </c>
      <c r="AU154" s="251" t="s">
        <v>80</v>
      </c>
      <c r="AV154" s="14" t="s">
        <v>149</v>
      </c>
      <c r="AW154" s="14" t="s">
        <v>33</v>
      </c>
      <c r="AX154" s="14" t="s">
        <v>78</v>
      </c>
      <c r="AY154" s="251" t="s">
        <v>142</v>
      </c>
    </row>
    <row r="155" spans="1:65" s="2" customFormat="1" ht="14.4" customHeight="1">
      <c r="A155" s="38"/>
      <c r="B155" s="39"/>
      <c r="C155" s="212" t="s">
        <v>224</v>
      </c>
      <c r="D155" s="212" t="s">
        <v>144</v>
      </c>
      <c r="E155" s="213" t="s">
        <v>279</v>
      </c>
      <c r="F155" s="214" t="s">
        <v>280</v>
      </c>
      <c r="G155" s="215" t="s">
        <v>147</v>
      </c>
      <c r="H155" s="216">
        <v>801</v>
      </c>
      <c r="I155" s="217"/>
      <c r="J155" s="218">
        <f>ROUND(I155*H155,2)</f>
        <v>0</v>
      </c>
      <c r="K155" s="214" t="s">
        <v>148</v>
      </c>
      <c r="L155" s="44"/>
      <c r="M155" s="219" t="s">
        <v>19</v>
      </c>
      <c r="N155" s="220" t="s">
        <v>42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149</v>
      </c>
      <c r="AT155" s="223" t="s">
        <v>144</v>
      </c>
      <c r="AU155" s="223" t="s">
        <v>80</v>
      </c>
      <c r="AY155" s="17" t="s">
        <v>142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78</v>
      </c>
      <c r="BK155" s="224">
        <f>ROUND(I155*H155,2)</f>
        <v>0</v>
      </c>
      <c r="BL155" s="17" t="s">
        <v>149</v>
      </c>
      <c r="BM155" s="223" t="s">
        <v>635</v>
      </c>
    </row>
    <row r="156" spans="1:47" s="2" customFormat="1" ht="12">
      <c r="A156" s="38"/>
      <c r="B156" s="39"/>
      <c r="C156" s="40"/>
      <c r="D156" s="225" t="s">
        <v>151</v>
      </c>
      <c r="E156" s="40"/>
      <c r="F156" s="226" t="s">
        <v>282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80</v>
      </c>
    </row>
    <row r="157" spans="1:51" s="13" customFormat="1" ht="12">
      <c r="A157" s="13"/>
      <c r="B157" s="230"/>
      <c r="C157" s="231"/>
      <c r="D157" s="225" t="s">
        <v>167</v>
      </c>
      <c r="E157" s="232" t="s">
        <v>19</v>
      </c>
      <c r="F157" s="233" t="s">
        <v>636</v>
      </c>
      <c r="G157" s="231"/>
      <c r="H157" s="234">
        <v>801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167</v>
      </c>
      <c r="AU157" s="240" t="s">
        <v>80</v>
      </c>
      <c r="AV157" s="13" t="s">
        <v>80</v>
      </c>
      <c r="AW157" s="13" t="s">
        <v>33</v>
      </c>
      <c r="AX157" s="13" t="s">
        <v>78</v>
      </c>
      <c r="AY157" s="240" t="s">
        <v>142</v>
      </c>
    </row>
    <row r="158" spans="1:65" s="2" customFormat="1" ht="24.15" customHeight="1">
      <c r="A158" s="38"/>
      <c r="B158" s="39"/>
      <c r="C158" s="212" t="s">
        <v>8</v>
      </c>
      <c r="D158" s="212" t="s">
        <v>144</v>
      </c>
      <c r="E158" s="213" t="s">
        <v>285</v>
      </c>
      <c r="F158" s="214" t="s">
        <v>286</v>
      </c>
      <c r="G158" s="215" t="s">
        <v>155</v>
      </c>
      <c r="H158" s="216">
        <v>5254</v>
      </c>
      <c r="I158" s="217"/>
      <c r="J158" s="218">
        <f>ROUND(I158*H158,2)</f>
        <v>0</v>
      </c>
      <c r="K158" s="214" t="s">
        <v>148</v>
      </c>
      <c r="L158" s="44"/>
      <c r="M158" s="219" t="s">
        <v>19</v>
      </c>
      <c r="N158" s="220" t="s">
        <v>42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149</v>
      </c>
      <c r="AT158" s="223" t="s">
        <v>144</v>
      </c>
      <c r="AU158" s="223" t="s">
        <v>80</v>
      </c>
      <c r="AY158" s="17" t="s">
        <v>142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78</v>
      </c>
      <c r="BK158" s="224">
        <f>ROUND(I158*H158,2)</f>
        <v>0</v>
      </c>
      <c r="BL158" s="17" t="s">
        <v>149</v>
      </c>
      <c r="BM158" s="223" t="s">
        <v>637</v>
      </c>
    </row>
    <row r="159" spans="1:47" s="2" customFormat="1" ht="12">
      <c r="A159" s="38"/>
      <c r="B159" s="39"/>
      <c r="C159" s="40"/>
      <c r="D159" s="225" t="s">
        <v>151</v>
      </c>
      <c r="E159" s="40"/>
      <c r="F159" s="226" t="s">
        <v>288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151</v>
      </c>
      <c r="AU159" s="17" t="s">
        <v>80</v>
      </c>
    </row>
    <row r="160" spans="1:51" s="13" customFormat="1" ht="12">
      <c r="A160" s="13"/>
      <c r="B160" s="230"/>
      <c r="C160" s="231"/>
      <c r="D160" s="225" t="s">
        <v>167</v>
      </c>
      <c r="E160" s="232" t="s">
        <v>19</v>
      </c>
      <c r="F160" s="233" t="s">
        <v>638</v>
      </c>
      <c r="G160" s="231"/>
      <c r="H160" s="234">
        <v>5254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167</v>
      </c>
      <c r="AU160" s="240" t="s">
        <v>80</v>
      </c>
      <c r="AV160" s="13" t="s">
        <v>80</v>
      </c>
      <c r="AW160" s="13" t="s">
        <v>33</v>
      </c>
      <c r="AX160" s="13" t="s">
        <v>78</v>
      </c>
      <c r="AY160" s="240" t="s">
        <v>142</v>
      </c>
    </row>
    <row r="161" spans="1:65" s="2" customFormat="1" ht="24.15" customHeight="1">
      <c r="A161" s="38"/>
      <c r="B161" s="39"/>
      <c r="C161" s="212" t="s">
        <v>234</v>
      </c>
      <c r="D161" s="212" t="s">
        <v>144</v>
      </c>
      <c r="E161" s="213" t="s">
        <v>291</v>
      </c>
      <c r="F161" s="214" t="s">
        <v>292</v>
      </c>
      <c r="G161" s="215" t="s">
        <v>155</v>
      </c>
      <c r="H161" s="216">
        <v>500</v>
      </c>
      <c r="I161" s="217"/>
      <c r="J161" s="218">
        <f>ROUND(I161*H161,2)</f>
        <v>0</v>
      </c>
      <c r="K161" s="214" t="s">
        <v>148</v>
      </c>
      <c r="L161" s="44"/>
      <c r="M161" s="219" t="s">
        <v>19</v>
      </c>
      <c r="N161" s="220" t="s">
        <v>42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149</v>
      </c>
      <c r="AT161" s="223" t="s">
        <v>144</v>
      </c>
      <c r="AU161" s="223" t="s">
        <v>80</v>
      </c>
      <c r="AY161" s="17" t="s">
        <v>142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78</v>
      </c>
      <c r="BK161" s="224">
        <f>ROUND(I161*H161,2)</f>
        <v>0</v>
      </c>
      <c r="BL161" s="17" t="s">
        <v>149</v>
      </c>
      <c r="BM161" s="223" t="s">
        <v>639</v>
      </c>
    </row>
    <row r="162" spans="1:47" s="2" customFormat="1" ht="12">
      <c r="A162" s="38"/>
      <c r="B162" s="39"/>
      <c r="C162" s="40"/>
      <c r="D162" s="225" t="s">
        <v>151</v>
      </c>
      <c r="E162" s="40"/>
      <c r="F162" s="226" t="s">
        <v>294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</v>
      </c>
      <c r="AU162" s="17" t="s">
        <v>80</v>
      </c>
    </row>
    <row r="163" spans="1:51" s="13" customFormat="1" ht="12">
      <c r="A163" s="13"/>
      <c r="B163" s="230"/>
      <c r="C163" s="231"/>
      <c r="D163" s="225" t="s">
        <v>167</v>
      </c>
      <c r="E163" s="232" t="s">
        <v>19</v>
      </c>
      <c r="F163" s="233" t="s">
        <v>640</v>
      </c>
      <c r="G163" s="231"/>
      <c r="H163" s="234">
        <v>500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167</v>
      </c>
      <c r="AU163" s="240" t="s">
        <v>80</v>
      </c>
      <c r="AV163" s="13" t="s">
        <v>80</v>
      </c>
      <c r="AW163" s="13" t="s">
        <v>33</v>
      </c>
      <c r="AX163" s="13" t="s">
        <v>78</v>
      </c>
      <c r="AY163" s="240" t="s">
        <v>142</v>
      </c>
    </row>
    <row r="164" spans="1:65" s="2" customFormat="1" ht="14.4" customHeight="1">
      <c r="A164" s="38"/>
      <c r="B164" s="39"/>
      <c r="C164" s="253" t="s">
        <v>247</v>
      </c>
      <c r="D164" s="253" t="s">
        <v>261</v>
      </c>
      <c r="E164" s="254" t="s">
        <v>297</v>
      </c>
      <c r="F164" s="255" t="s">
        <v>298</v>
      </c>
      <c r="G164" s="256" t="s">
        <v>176</v>
      </c>
      <c r="H164" s="257">
        <v>10.163</v>
      </c>
      <c r="I164" s="258"/>
      <c r="J164" s="259">
        <f>ROUND(I164*H164,2)</f>
        <v>0</v>
      </c>
      <c r="K164" s="255" t="s">
        <v>148</v>
      </c>
      <c r="L164" s="260"/>
      <c r="M164" s="261" t="s">
        <v>19</v>
      </c>
      <c r="N164" s="262" t="s">
        <v>42</v>
      </c>
      <c r="O164" s="84"/>
      <c r="P164" s="221">
        <f>O164*H164</f>
        <v>0</v>
      </c>
      <c r="Q164" s="221">
        <v>0.22</v>
      </c>
      <c r="R164" s="221">
        <f>Q164*H164</f>
        <v>2.23586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193</v>
      </c>
      <c r="AT164" s="223" t="s">
        <v>261</v>
      </c>
      <c r="AU164" s="223" t="s">
        <v>80</v>
      </c>
      <c r="AY164" s="17" t="s">
        <v>142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78</v>
      </c>
      <c r="BK164" s="224">
        <f>ROUND(I164*H164,2)</f>
        <v>0</v>
      </c>
      <c r="BL164" s="17" t="s">
        <v>149</v>
      </c>
      <c r="BM164" s="223" t="s">
        <v>641</v>
      </c>
    </row>
    <row r="165" spans="1:47" s="2" customFormat="1" ht="12">
      <c r="A165" s="38"/>
      <c r="B165" s="39"/>
      <c r="C165" s="40"/>
      <c r="D165" s="225" t="s">
        <v>151</v>
      </c>
      <c r="E165" s="40"/>
      <c r="F165" s="226" t="s">
        <v>298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</v>
      </c>
      <c r="AU165" s="17" t="s">
        <v>80</v>
      </c>
    </row>
    <row r="166" spans="1:51" s="13" customFormat="1" ht="12">
      <c r="A166" s="13"/>
      <c r="B166" s="230"/>
      <c r="C166" s="231"/>
      <c r="D166" s="225" t="s">
        <v>167</v>
      </c>
      <c r="E166" s="232" t="s">
        <v>19</v>
      </c>
      <c r="F166" s="233" t="s">
        <v>642</v>
      </c>
      <c r="G166" s="231"/>
      <c r="H166" s="234">
        <v>162.6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167</v>
      </c>
      <c r="AU166" s="240" t="s">
        <v>80</v>
      </c>
      <c r="AV166" s="13" t="s">
        <v>80</v>
      </c>
      <c r="AW166" s="13" t="s">
        <v>33</v>
      </c>
      <c r="AX166" s="13" t="s">
        <v>78</v>
      </c>
      <c r="AY166" s="240" t="s">
        <v>142</v>
      </c>
    </row>
    <row r="167" spans="1:51" s="13" customFormat="1" ht="12">
      <c r="A167" s="13"/>
      <c r="B167" s="230"/>
      <c r="C167" s="231"/>
      <c r="D167" s="225" t="s">
        <v>167</v>
      </c>
      <c r="E167" s="231"/>
      <c r="F167" s="233" t="s">
        <v>643</v>
      </c>
      <c r="G167" s="231"/>
      <c r="H167" s="234">
        <v>10.163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167</v>
      </c>
      <c r="AU167" s="240" t="s">
        <v>80</v>
      </c>
      <c r="AV167" s="13" t="s">
        <v>80</v>
      </c>
      <c r="AW167" s="13" t="s">
        <v>4</v>
      </c>
      <c r="AX167" s="13" t="s">
        <v>78</v>
      </c>
      <c r="AY167" s="240" t="s">
        <v>142</v>
      </c>
    </row>
    <row r="168" spans="1:65" s="2" customFormat="1" ht="24.15" customHeight="1">
      <c r="A168" s="38"/>
      <c r="B168" s="39"/>
      <c r="C168" s="212" t="s">
        <v>255</v>
      </c>
      <c r="D168" s="212" t="s">
        <v>144</v>
      </c>
      <c r="E168" s="213" t="s">
        <v>291</v>
      </c>
      <c r="F168" s="214" t="s">
        <v>292</v>
      </c>
      <c r="G168" s="215" t="s">
        <v>155</v>
      </c>
      <c r="H168" s="216">
        <v>143</v>
      </c>
      <c r="I168" s="217"/>
      <c r="J168" s="218">
        <f>ROUND(I168*H168,2)</f>
        <v>0</v>
      </c>
      <c r="K168" s="214" t="s">
        <v>148</v>
      </c>
      <c r="L168" s="44"/>
      <c r="M168" s="219" t="s">
        <v>19</v>
      </c>
      <c r="N168" s="220" t="s">
        <v>42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149</v>
      </c>
      <c r="AT168" s="223" t="s">
        <v>144</v>
      </c>
      <c r="AU168" s="223" t="s">
        <v>80</v>
      </c>
      <c r="AY168" s="17" t="s">
        <v>142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78</v>
      </c>
      <c r="BK168" s="224">
        <f>ROUND(I168*H168,2)</f>
        <v>0</v>
      </c>
      <c r="BL168" s="17" t="s">
        <v>149</v>
      </c>
      <c r="BM168" s="223" t="s">
        <v>644</v>
      </c>
    </row>
    <row r="169" spans="1:47" s="2" customFormat="1" ht="12">
      <c r="A169" s="38"/>
      <c r="B169" s="39"/>
      <c r="C169" s="40"/>
      <c r="D169" s="225" t="s">
        <v>151</v>
      </c>
      <c r="E169" s="40"/>
      <c r="F169" s="226" t="s">
        <v>294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151</v>
      </c>
      <c r="AU169" s="17" t="s">
        <v>80</v>
      </c>
    </row>
    <row r="170" spans="1:51" s="13" customFormat="1" ht="12">
      <c r="A170" s="13"/>
      <c r="B170" s="230"/>
      <c r="C170" s="231"/>
      <c r="D170" s="225" t="s">
        <v>167</v>
      </c>
      <c r="E170" s="232" t="s">
        <v>19</v>
      </c>
      <c r="F170" s="233" t="s">
        <v>645</v>
      </c>
      <c r="G170" s="231"/>
      <c r="H170" s="234">
        <v>143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167</v>
      </c>
      <c r="AU170" s="240" t="s">
        <v>80</v>
      </c>
      <c r="AV170" s="13" t="s">
        <v>80</v>
      </c>
      <c r="AW170" s="13" t="s">
        <v>33</v>
      </c>
      <c r="AX170" s="13" t="s">
        <v>78</v>
      </c>
      <c r="AY170" s="240" t="s">
        <v>142</v>
      </c>
    </row>
    <row r="171" spans="1:65" s="2" customFormat="1" ht="24.15" customHeight="1">
      <c r="A171" s="38"/>
      <c r="B171" s="39"/>
      <c r="C171" s="212" t="s">
        <v>260</v>
      </c>
      <c r="D171" s="212" t="s">
        <v>144</v>
      </c>
      <c r="E171" s="213" t="s">
        <v>303</v>
      </c>
      <c r="F171" s="214" t="s">
        <v>304</v>
      </c>
      <c r="G171" s="215" t="s">
        <v>155</v>
      </c>
      <c r="H171" s="216">
        <v>310</v>
      </c>
      <c r="I171" s="217"/>
      <c r="J171" s="218">
        <f>ROUND(I171*H171,2)</f>
        <v>0</v>
      </c>
      <c r="K171" s="214" t="s">
        <v>148</v>
      </c>
      <c r="L171" s="44"/>
      <c r="M171" s="219" t="s">
        <v>19</v>
      </c>
      <c r="N171" s="220" t="s">
        <v>42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149</v>
      </c>
      <c r="AT171" s="223" t="s">
        <v>144</v>
      </c>
      <c r="AU171" s="223" t="s">
        <v>80</v>
      </c>
      <c r="AY171" s="17" t="s">
        <v>142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78</v>
      </c>
      <c r="BK171" s="224">
        <f>ROUND(I171*H171,2)</f>
        <v>0</v>
      </c>
      <c r="BL171" s="17" t="s">
        <v>149</v>
      </c>
      <c r="BM171" s="223" t="s">
        <v>646</v>
      </c>
    </row>
    <row r="172" spans="1:47" s="2" customFormat="1" ht="12">
      <c r="A172" s="38"/>
      <c r="B172" s="39"/>
      <c r="C172" s="40"/>
      <c r="D172" s="225" t="s">
        <v>151</v>
      </c>
      <c r="E172" s="40"/>
      <c r="F172" s="226" t="s">
        <v>306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80</v>
      </c>
    </row>
    <row r="173" spans="1:65" s="2" customFormat="1" ht="24.15" customHeight="1">
      <c r="A173" s="38"/>
      <c r="B173" s="39"/>
      <c r="C173" s="212" t="s">
        <v>267</v>
      </c>
      <c r="D173" s="212" t="s">
        <v>144</v>
      </c>
      <c r="E173" s="213" t="s">
        <v>303</v>
      </c>
      <c r="F173" s="214" t="s">
        <v>304</v>
      </c>
      <c r="G173" s="215" t="s">
        <v>155</v>
      </c>
      <c r="H173" s="216">
        <v>143</v>
      </c>
      <c r="I173" s="217"/>
      <c r="J173" s="218">
        <f>ROUND(I173*H173,2)</f>
        <v>0</v>
      </c>
      <c r="K173" s="214" t="s">
        <v>148</v>
      </c>
      <c r="L173" s="44"/>
      <c r="M173" s="219" t="s">
        <v>19</v>
      </c>
      <c r="N173" s="220" t="s">
        <v>42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149</v>
      </c>
      <c r="AT173" s="223" t="s">
        <v>144</v>
      </c>
      <c r="AU173" s="223" t="s">
        <v>80</v>
      </c>
      <c r="AY173" s="17" t="s">
        <v>142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78</v>
      </c>
      <c r="BK173" s="224">
        <f>ROUND(I173*H173,2)</f>
        <v>0</v>
      </c>
      <c r="BL173" s="17" t="s">
        <v>149</v>
      </c>
      <c r="BM173" s="223" t="s">
        <v>647</v>
      </c>
    </row>
    <row r="174" spans="1:47" s="2" customFormat="1" ht="12">
      <c r="A174" s="38"/>
      <c r="B174" s="39"/>
      <c r="C174" s="40"/>
      <c r="D174" s="225" t="s">
        <v>151</v>
      </c>
      <c r="E174" s="40"/>
      <c r="F174" s="226" t="s">
        <v>306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80</v>
      </c>
    </row>
    <row r="175" spans="1:51" s="13" customFormat="1" ht="12">
      <c r="A175" s="13"/>
      <c r="B175" s="230"/>
      <c r="C175" s="231"/>
      <c r="D175" s="225" t="s">
        <v>167</v>
      </c>
      <c r="E175" s="232" t="s">
        <v>19</v>
      </c>
      <c r="F175" s="233" t="s">
        <v>645</v>
      </c>
      <c r="G175" s="231"/>
      <c r="H175" s="234">
        <v>143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167</v>
      </c>
      <c r="AU175" s="240" t="s">
        <v>80</v>
      </c>
      <c r="AV175" s="13" t="s">
        <v>80</v>
      </c>
      <c r="AW175" s="13" t="s">
        <v>33</v>
      </c>
      <c r="AX175" s="13" t="s">
        <v>78</v>
      </c>
      <c r="AY175" s="240" t="s">
        <v>142</v>
      </c>
    </row>
    <row r="176" spans="1:65" s="2" customFormat="1" ht="24.15" customHeight="1">
      <c r="A176" s="38"/>
      <c r="B176" s="39"/>
      <c r="C176" s="212" t="s">
        <v>7</v>
      </c>
      <c r="D176" s="212" t="s">
        <v>144</v>
      </c>
      <c r="E176" s="213" t="s">
        <v>309</v>
      </c>
      <c r="F176" s="214" t="s">
        <v>310</v>
      </c>
      <c r="G176" s="215" t="s">
        <v>147</v>
      </c>
      <c r="H176" s="216">
        <v>5004</v>
      </c>
      <c r="I176" s="217"/>
      <c r="J176" s="218">
        <f>ROUND(I176*H176,2)</f>
        <v>0</v>
      </c>
      <c r="K176" s="214" t="s">
        <v>148</v>
      </c>
      <c r="L176" s="44"/>
      <c r="M176" s="219" t="s">
        <v>19</v>
      </c>
      <c r="N176" s="220" t="s">
        <v>42</v>
      </c>
      <c r="O176" s="84"/>
      <c r="P176" s="221">
        <f>O176*H176</f>
        <v>0</v>
      </c>
      <c r="Q176" s="221">
        <v>0.0003485</v>
      </c>
      <c r="R176" s="221">
        <f>Q176*H176</f>
        <v>1.743894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149</v>
      </c>
      <c r="AT176" s="223" t="s">
        <v>144</v>
      </c>
      <c r="AU176" s="223" t="s">
        <v>80</v>
      </c>
      <c r="AY176" s="17" t="s">
        <v>142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78</v>
      </c>
      <c r="BK176" s="224">
        <f>ROUND(I176*H176,2)</f>
        <v>0</v>
      </c>
      <c r="BL176" s="17" t="s">
        <v>149</v>
      </c>
      <c r="BM176" s="223" t="s">
        <v>648</v>
      </c>
    </row>
    <row r="177" spans="1:47" s="2" customFormat="1" ht="12">
      <c r="A177" s="38"/>
      <c r="B177" s="39"/>
      <c r="C177" s="40"/>
      <c r="D177" s="225" t="s">
        <v>151</v>
      </c>
      <c r="E177" s="40"/>
      <c r="F177" s="226" t="s">
        <v>312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80</v>
      </c>
    </row>
    <row r="178" spans="1:51" s="13" customFormat="1" ht="12">
      <c r="A178" s="13"/>
      <c r="B178" s="230"/>
      <c r="C178" s="231"/>
      <c r="D178" s="225" t="s">
        <v>167</v>
      </c>
      <c r="E178" s="232" t="s">
        <v>19</v>
      </c>
      <c r="F178" s="233" t="s">
        <v>649</v>
      </c>
      <c r="G178" s="231"/>
      <c r="H178" s="234">
        <v>5004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167</v>
      </c>
      <c r="AU178" s="240" t="s">
        <v>80</v>
      </c>
      <c r="AV178" s="13" t="s">
        <v>80</v>
      </c>
      <c r="AW178" s="13" t="s">
        <v>33</v>
      </c>
      <c r="AX178" s="13" t="s">
        <v>78</v>
      </c>
      <c r="AY178" s="240" t="s">
        <v>142</v>
      </c>
    </row>
    <row r="179" spans="1:65" s="2" customFormat="1" ht="24.15" customHeight="1">
      <c r="A179" s="38"/>
      <c r="B179" s="39"/>
      <c r="C179" s="212" t="s">
        <v>278</v>
      </c>
      <c r="D179" s="212" t="s">
        <v>144</v>
      </c>
      <c r="E179" s="213" t="s">
        <v>314</v>
      </c>
      <c r="F179" s="214" t="s">
        <v>315</v>
      </c>
      <c r="G179" s="215" t="s">
        <v>155</v>
      </c>
      <c r="H179" s="216">
        <v>250</v>
      </c>
      <c r="I179" s="217"/>
      <c r="J179" s="218">
        <f>ROUND(I179*H179,2)</f>
        <v>0</v>
      </c>
      <c r="K179" s="214" t="s">
        <v>148</v>
      </c>
      <c r="L179" s="44"/>
      <c r="M179" s="219" t="s">
        <v>19</v>
      </c>
      <c r="N179" s="220" t="s">
        <v>42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149</v>
      </c>
      <c r="AT179" s="223" t="s">
        <v>144</v>
      </c>
      <c r="AU179" s="223" t="s">
        <v>80</v>
      </c>
      <c r="AY179" s="17" t="s">
        <v>142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78</v>
      </c>
      <c r="BK179" s="224">
        <f>ROUND(I179*H179,2)</f>
        <v>0</v>
      </c>
      <c r="BL179" s="17" t="s">
        <v>149</v>
      </c>
      <c r="BM179" s="223" t="s">
        <v>650</v>
      </c>
    </row>
    <row r="180" spans="1:47" s="2" customFormat="1" ht="12">
      <c r="A180" s="38"/>
      <c r="B180" s="39"/>
      <c r="C180" s="40"/>
      <c r="D180" s="225" t="s">
        <v>151</v>
      </c>
      <c r="E180" s="40"/>
      <c r="F180" s="226" t="s">
        <v>317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80</v>
      </c>
    </row>
    <row r="181" spans="1:51" s="13" customFormat="1" ht="12">
      <c r="A181" s="13"/>
      <c r="B181" s="230"/>
      <c r="C181" s="231"/>
      <c r="D181" s="225" t="s">
        <v>167</v>
      </c>
      <c r="E181" s="232" t="s">
        <v>19</v>
      </c>
      <c r="F181" s="233" t="s">
        <v>651</v>
      </c>
      <c r="G181" s="231"/>
      <c r="H181" s="234">
        <v>250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167</v>
      </c>
      <c r="AU181" s="240" t="s">
        <v>80</v>
      </c>
      <c r="AV181" s="13" t="s">
        <v>80</v>
      </c>
      <c r="AW181" s="13" t="s">
        <v>33</v>
      </c>
      <c r="AX181" s="13" t="s">
        <v>78</v>
      </c>
      <c r="AY181" s="240" t="s">
        <v>142</v>
      </c>
    </row>
    <row r="182" spans="1:65" s="2" customFormat="1" ht="14.4" customHeight="1">
      <c r="A182" s="38"/>
      <c r="B182" s="39"/>
      <c r="C182" s="253" t="s">
        <v>284</v>
      </c>
      <c r="D182" s="253" t="s">
        <v>261</v>
      </c>
      <c r="E182" s="254" t="s">
        <v>324</v>
      </c>
      <c r="F182" s="255" t="s">
        <v>325</v>
      </c>
      <c r="G182" s="256" t="s">
        <v>264</v>
      </c>
      <c r="H182" s="257">
        <v>25.5</v>
      </c>
      <c r="I182" s="258"/>
      <c r="J182" s="259">
        <f>ROUND(I182*H182,2)</f>
        <v>0</v>
      </c>
      <c r="K182" s="255" t="s">
        <v>148</v>
      </c>
      <c r="L182" s="260"/>
      <c r="M182" s="261" t="s">
        <v>19</v>
      </c>
      <c r="N182" s="262" t="s">
        <v>42</v>
      </c>
      <c r="O182" s="84"/>
      <c r="P182" s="221">
        <f>O182*H182</f>
        <v>0</v>
      </c>
      <c r="Q182" s="221">
        <v>0.001</v>
      </c>
      <c r="R182" s="221">
        <f>Q182*H182</f>
        <v>0.025500000000000002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193</v>
      </c>
      <c r="AT182" s="223" t="s">
        <v>261</v>
      </c>
      <c r="AU182" s="223" t="s">
        <v>80</v>
      </c>
      <c r="AY182" s="17" t="s">
        <v>142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78</v>
      </c>
      <c r="BK182" s="224">
        <f>ROUND(I182*H182,2)</f>
        <v>0</v>
      </c>
      <c r="BL182" s="17" t="s">
        <v>149</v>
      </c>
      <c r="BM182" s="223" t="s">
        <v>652</v>
      </c>
    </row>
    <row r="183" spans="1:47" s="2" customFormat="1" ht="12">
      <c r="A183" s="38"/>
      <c r="B183" s="39"/>
      <c r="C183" s="40"/>
      <c r="D183" s="225" t="s">
        <v>151</v>
      </c>
      <c r="E183" s="40"/>
      <c r="F183" s="226" t="s">
        <v>325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80</v>
      </c>
    </row>
    <row r="184" spans="1:51" s="13" customFormat="1" ht="12">
      <c r="A184" s="13"/>
      <c r="B184" s="230"/>
      <c r="C184" s="231"/>
      <c r="D184" s="225" t="s">
        <v>167</v>
      </c>
      <c r="E184" s="232" t="s">
        <v>19</v>
      </c>
      <c r="F184" s="233" t="s">
        <v>653</v>
      </c>
      <c r="G184" s="231"/>
      <c r="H184" s="234">
        <v>25.5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167</v>
      </c>
      <c r="AU184" s="240" t="s">
        <v>80</v>
      </c>
      <c r="AV184" s="13" t="s">
        <v>80</v>
      </c>
      <c r="AW184" s="13" t="s">
        <v>33</v>
      </c>
      <c r="AX184" s="13" t="s">
        <v>78</v>
      </c>
      <c r="AY184" s="240" t="s">
        <v>142</v>
      </c>
    </row>
    <row r="185" spans="1:65" s="2" customFormat="1" ht="24.15" customHeight="1">
      <c r="A185" s="38"/>
      <c r="B185" s="39"/>
      <c r="C185" s="212" t="s">
        <v>290</v>
      </c>
      <c r="D185" s="212" t="s">
        <v>144</v>
      </c>
      <c r="E185" s="213" t="s">
        <v>319</v>
      </c>
      <c r="F185" s="214" t="s">
        <v>320</v>
      </c>
      <c r="G185" s="215" t="s">
        <v>155</v>
      </c>
      <c r="H185" s="216">
        <v>190</v>
      </c>
      <c r="I185" s="217"/>
      <c r="J185" s="218">
        <f>ROUND(I185*H185,2)</f>
        <v>0</v>
      </c>
      <c r="K185" s="214" t="s">
        <v>148</v>
      </c>
      <c r="L185" s="44"/>
      <c r="M185" s="219" t="s">
        <v>19</v>
      </c>
      <c r="N185" s="220" t="s">
        <v>42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149</v>
      </c>
      <c r="AT185" s="223" t="s">
        <v>144</v>
      </c>
      <c r="AU185" s="223" t="s">
        <v>80</v>
      </c>
      <c r="AY185" s="17" t="s">
        <v>142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78</v>
      </c>
      <c r="BK185" s="224">
        <f>ROUND(I185*H185,2)</f>
        <v>0</v>
      </c>
      <c r="BL185" s="17" t="s">
        <v>149</v>
      </c>
      <c r="BM185" s="223" t="s">
        <v>654</v>
      </c>
    </row>
    <row r="186" spans="1:47" s="2" customFormat="1" ht="12">
      <c r="A186" s="38"/>
      <c r="B186" s="39"/>
      <c r="C186" s="40"/>
      <c r="D186" s="225" t="s">
        <v>151</v>
      </c>
      <c r="E186" s="40"/>
      <c r="F186" s="226" t="s">
        <v>322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80</v>
      </c>
    </row>
    <row r="187" spans="1:65" s="2" customFormat="1" ht="14.4" customHeight="1">
      <c r="A187" s="38"/>
      <c r="B187" s="39"/>
      <c r="C187" s="253" t="s">
        <v>296</v>
      </c>
      <c r="D187" s="253" t="s">
        <v>261</v>
      </c>
      <c r="E187" s="254" t="s">
        <v>375</v>
      </c>
      <c r="F187" s="255" t="s">
        <v>376</v>
      </c>
      <c r="G187" s="256" t="s">
        <v>155</v>
      </c>
      <c r="H187" s="257">
        <v>1500</v>
      </c>
      <c r="I187" s="258"/>
      <c r="J187" s="259">
        <f>ROUND(I187*H187,2)</f>
        <v>0</v>
      </c>
      <c r="K187" s="255" t="s">
        <v>148</v>
      </c>
      <c r="L187" s="260"/>
      <c r="M187" s="261" t="s">
        <v>19</v>
      </c>
      <c r="N187" s="262" t="s">
        <v>42</v>
      </c>
      <c r="O187" s="84"/>
      <c r="P187" s="221">
        <f>O187*H187</f>
        <v>0</v>
      </c>
      <c r="Q187" s="221">
        <v>0.00709</v>
      </c>
      <c r="R187" s="221">
        <f>Q187*H187</f>
        <v>10.635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193</v>
      </c>
      <c r="AT187" s="223" t="s">
        <v>261</v>
      </c>
      <c r="AU187" s="223" t="s">
        <v>80</v>
      </c>
      <c r="AY187" s="17" t="s">
        <v>142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78</v>
      </c>
      <c r="BK187" s="224">
        <f>ROUND(I187*H187,2)</f>
        <v>0</v>
      </c>
      <c r="BL187" s="17" t="s">
        <v>149</v>
      </c>
      <c r="BM187" s="223" t="s">
        <v>655</v>
      </c>
    </row>
    <row r="188" spans="1:47" s="2" customFormat="1" ht="12">
      <c r="A188" s="38"/>
      <c r="B188" s="39"/>
      <c r="C188" s="40"/>
      <c r="D188" s="225" t="s">
        <v>151</v>
      </c>
      <c r="E188" s="40"/>
      <c r="F188" s="226" t="s">
        <v>376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151</v>
      </c>
      <c r="AU188" s="17" t="s">
        <v>80</v>
      </c>
    </row>
    <row r="189" spans="1:65" s="2" customFormat="1" ht="14.4" customHeight="1">
      <c r="A189" s="38"/>
      <c r="B189" s="39"/>
      <c r="C189" s="253" t="s">
        <v>302</v>
      </c>
      <c r="D189" s="253" t="s">
        <v>261</v>
      </c>
      <c r="E189" s="254" t="s">
        <v>329</v>
      </c>
      <c r="F189" s="255" t="s">
        <v>330</v>
      </c>
      <c r="G189" s="256" t="s">
        <v>331</v>
      </c>
      <c r="H189" s="257">
        <v>50</v>
      </c>
      <c r="I189" s="258"/>
      <c r="J189" s="259">
        <f>ROUND(I189*H189,2)</f>
        <v>0</v>
      </c>
      <c r="K189" s="255" t="s">
        <v>19</v>
      </c>
      <c r="L189" s="260"/>
      <c r="M189" s="261" t="s">
        <v>19</v>
      </c>
      <c r="N189" s="262" t="s">
        <v>42</v>
      </c>
      <c r="O189" s="84"/>
      <c r="P189" s="221">
        <f>O189*H189</f>
        <v>0</v>
      </c>
      <c r="Q189" s="221">
        <v>0.02</v>
      </c>
      <c r="R189" s="221">
        <f>Q189*H189</f>
        <v>1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193</v>
      </c>
      <c r="AT189" s="223" t="s">
        <v>261</v>
      </c>
      <c r="AU189" s="223" t="s">
        <v>80</v>
      </c>
      <c r="AY189" s="17" t="s">
        <v>142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78</v>
      </c>
      <c r="BK189" s="224">
        <f>ROUND(I189*H189,2)</f>
        <v>0</v>
      </c>
      <c r="BL189" s="17" t="s">
        <v>149</v>
      </c>
      <c r="BM189" s="223" t="s">
        <v>656</v>
      </c>
    </row>
    <row r="190" spans="1:47" s="2" customFormat="1" ht="12">
      <c r="A190" s="38"/>
      <c r="B190" s="39"/>
      <c r="C190" s="40"/>
      <c r="D190" s="225" t="s">
        <v>151</v>
      </c>
      <c r="E190" s="40"/>
      <c r="F190" s="226" t="s">
        <v>330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151</v>
      </c>
      <c r="AU190" s="17" t="s">
        <v>80</v>
      </c>
    </row>
    <row r="191" spans="1:65" s="2" customFormat="1" ht="14.4" customHeight="1">
      <c r="A191" s="38"/>
      <c r="B191" s="39"/>
      <c r="C191" s="253" t="s">
        <v>308</v>
      </c>
      <c r="D191" s="253" t="s">
        <v>261</v>
      </c>
      <c r="E191" s="254" t="s">
        <v>339</v>
      </c>
      <c r="F191" s="255" t="s">
        <v>657</v>
      </c>
      <c r="G191" s="256" t="s">
        <v>155</v>
      </c>
      <c r="H191" s="257">
        <v>20</v>
      </c>
      <c r="I191" s="258"/>
      <c r="J191" s="259">
        <f>ROUND(I191*H191,2)</f>
        <v>0</v>
      </c>
      <c r="K191" s="255" t="s">
        <v>19</v>
      </c>
      <c r="L191" s="260"/>
      <c r="M191" s="261" t="s">
        <v>19</v>
      </c>
      <c r="N191" s="262" t="s">
        <v>42</v>
      </c>
      <c r="O191" s="84"/>
      <c r="P191" s="221">
        <f>O191*H191</f>
        <v>0</v>
      </c>
      <c r="Q191" s="221">
        <v>0.027</v>
      </c>
      <c r="R191" s="221">
        <f>Q191*H191</f>
        <v>0.54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193</v>
      </c>
      <c r="AT191" s="223" t="s">
        <v>261</v>
      </c>
      <c r="AU191" s="223" t="s">
        <v>80</v>
      </c>
      <c r="AY191" s="17" t="s">
        <v>142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78</v>
      </c>
      <c r="BK191" s="224">
        <f>ROUND(I191*H191,2)</f>
        <v>0</v>
      </c>
      <c r="BL191" s="17" t="s">
        <v>149</v>
      </c>
      <c r="BM191" s="223" t="s">
        <v>658</v>
      </c>
    </row>
    <row r="192" spans="1:47" s="2" customFormat="1" ht="12">
      <c r="A192" s="38"/>
      <c r="B192" s="39"/>
      <c r="C192" s="40"/>
      <c r="D192" s="225" t="s">
        <v>151</v>
      </c>
      <c r="E192" s="40"/>
      <c r="F192" s="226" t="s">
        <v>657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80</v>
      </c>
    </row>
    <row r="193" spans="1:65" s="2" customFormat="1" ht="14.4" customHeight="1">
      <c r="A193" s="38"/>
      <c r="B193" s="39"/>
      <c r="C193" s="253" t="s">
        <v>313</v>
      </c>
      <c r="D193" s="253" t="s">
        <v>261</v>
      </c>
      <c r="E193" s="254" t="s">
        <v>344</v>
      </c>
      <c r="F193" s="255" t="s">
        <v>659</v>
      </c>
      <c r="G193" s="256" t="s">
        <v>155</v>
      </c>
      <c r="H193" s="257">
        <v>70</v>
      </c>
      <c r="I193" s="258"/>
      <c r="J193" s="259">
        <f>ROUND(I193*H193,2)</f>
        <v>0</v>
      </c>
      <c r="K193" s="255" t="s">
        <v>19</v>
      </c>
      <c r="L193" s="260"/>
      <c r="M193" s="261" t="s">
        <v>19</v>
      </c>
      <c r="N193" s="262" t="s">
        <v>42</v>
      </c>
      <c r="O193" s="84"/>
      <c r="P193" s="221">
        <f>O193*H193</f>
        <v>0</v>
      </c>
      <c r="Q193" s="221">
        <v>0.027</v>
      </c>
      <c r="R193" s="221">
        <f>Q193*H193</f>
        <v>1.89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193</v>
      </c>
      <c r="AT193" s="223" t="s">
        <v>261</v>
      </c>
      <c r="AU193" s="223" t="s">
        <v>80</v>
      </c>
      <c r="AY193" s="17" t="s">
        <v>142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78</v>
      </c>
      <c r="BK193" s="224">
        <f>ROUND(I193*H193,2)</f>
        <v>0</v>
      </c>
      <c r="BL193" s="17" t="s">
        <v>149</v>
      </c>
      <c r="BM193" s="223" t="s">
        <v>660</v>
      </c>
    </row>
    <row r="194" spans="1:47" s="2" customFormat="1" ht="12">
      <c r="A194" s="38"/>
      <c r="B194" s="39"/>
      <c r="C194" s="40"/>
      <c r="D194" s="225" t="s">
        <v>151</v>
      </c>
      <c r="E194" s="40"/>
      <c r="F194" s="226" t="s">
        <v>659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151</v>
      </c>
      <c r="AU194" s="17" t="s">
        <v>80</v>
      </c>
    </row>
    <row r="195" spans="1:65" s="2" customFormat="1" ht="14.4" customHeight="1">
      <c r="A195" s="38"/>
      <c r="B195" s="39"/>
      <c r="C195" s="253" t="s">
        <v>318</v>
      </c>
      <c r="D195" s="253" t="s">
        <v>261</v>
      </c>
      <c r="E195" s="254" t="s">
        <v>661</v>
      </c>
      <c r="F195" s="255" t="s">
        <v>662</v>
      </c>
      <c r="G195" s="256" t="s">
        <v>155</v>
      </c>
      <c r="H195" s="257">
        <v>70</v>
      </c>
      <c r="I195" s="258"/>
      <c r="J195" s="259">
        <f>ROUND(I195*H195,2)</f>
        <v>0</v>
      </c>
      <c r="K195" s="255" t="s">
        <v>19</v>
      </c>
      <c r="L195" s="260"/>
      <c r="M195" s="261" t="s">
        <v>19</v>
      </c>
      <c r="N195" s="262" t="s">
        <v>42</v>
      </c>
      <c r="O195" s="84"/>
      <c r="P195" s="221">
        <f>O195*H195</f>
        <v>0</v>
      </c>
      <c r="Q195" s="221">
        <v>0.027</v>
      </c>
      <c r="R195" s="221">
        <f>Q195*H195</f>
        <v>1.89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193</v>
      </c>
      <c r="AT195" s="223" t="s">
        <v>261</v>
      </c>
      <c r="AU195" s="223" t="s">
        <v>80</v>
      </c>
      <c r="AY195" s="17" t="s">
        <v>142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78</v>
      </c>
      <c r="BK195" s="224">
        <f>ROUND(I195*H195,2)</f>
        <v>0</v>
      </c>
      <c r="BL195" s="17" t="s">
        <v>149</v>
      </c>
      <c r="BM195" s="223" t="s">
        <v>663</v>
      </c>
    </row>
    <row r="196" spans="1:47" s="2" customFormat="1" ht="12">
      <c r="A196" s="38"/>
      <c r="B196" s="39"/>
      <c r="C196" s="40"/>
      <c r="D196" s="225" t="s">
        <v>151</v>
      </c>
      <c r="E196" s="40"/>
      <c r="F196" s="226" t="s">
        <v>662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</v>
      </c>
      <c r="AU196" s="17" t="s">
        <v>80</v>
      </c>
    </row>
    <row r="197" spans="1:65" s="2" customFormat="1" ht="14.4" customHeight="1">
      <c r="A197" s="38"/>
      <c r="B197" s="39"/>
      <c r="C197" s="253" t="s">
        <v>323</v>
      </c>
      <c r="D197" s="253" t="s">
        <v>261</v>
      </c>
      <c r="E197" s="254" t="s">
        <v>352</v>
      </c>
      <c r="F197" s="255" t="s">
        <v>664</v>
      </c>
      <c r="G197" s="256" t="s">
        <v>155</v>
      </c>
      <c r="H197" s="257">
        <v>50</v>
      </c>
      <c r="I197" s="258"/>
      <c r="J197" s="259">
        <f>ROUND(I197*H197,2)</f>
        <v>0</v>
      </c>
      <c r="K197" s="255" t="s">
        <v>19</v>
      </c>
      <c r="L197" s="260"/>
      <c r="M197" s="261" t="s">
        <v>19</v>
      </c>
      <c r="N197" s="262" t="s">
        <v>42</v>
      </c>
      <c r="O197" s="84"/>
      <c r="P197" s="221">
        <f>O197*H197</f>
        <v>0</v>
      </c>
      <c r="Q197" s="221">
        <v>0.0023</v>
      </c>
      <c r="R197" s="221">
        <f>Q197*H197</f>
        <v>0.11499999999999999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193</v>
      </c>
      <c r="AT197" s="223" t="s">
        <v>261</v>
      </c>
      <c r="AU197" s="223" t="s">
        <v>80</v>
      </c>
      <c r="AY197" s="17" t="s">
        <v>142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78</v>
      </c>
      <c r="BK197" s="224">
        <f>ROUND(I197*H197,2)</f>
        <v>0</v>
      </c>
      <c r="BL197" s="17" t="s">
        <v>149</v>
      </c>
      <c r="BM197" s="223" t="s">
        <v>665</v>
      </c>
    </row>
    <row r="198" spans="1:47" s="2" customFormat="1" ht="12">
      <c r="A198" s="38"/>
      <c r="B198" s="39"/>
      <c r="C198" s="40"/>
      <c r="D198" s="225" t="s">
        <v>151</v>
      </c>
      <c r="E198" s="40"/>
      <c r="F198" s="226" t="s">
        <v>664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151</v>
      </c>
      <c r="AU198" s="17" t="s">
        <v>80</v>
      </c>
    </row>
    <row r="199" spans="1:65" s="2" customFormat="1" ht="14.4" customHeight="1">
      <c r="A199" s="38"/>
      <c r="B199" s="39"/>
      <c r="C199" s="253" t="s">
        <v>328</v>
      </c>
      <c r="D199" s="253" t="s">
        <v>261</v>
      </c>
      <c r="E199" s="254" t="s">
        <v>348</v>
      </c>
      <c r="F199" s="255" t="s">
        <v>349</v>
      </c>
      <c r="G199" s="256" t="s">
        <v>155</v>
      </c>
      <c r="H199" s="257">
        <v>50</v>
      </c>
      <c r="I199" s="258"/>
      <c r="J199" s="259">
        <f>ROUND(I199*H199,2)</f>
        <v>0</v>
      </c>
      <c r="K199" s="255" t="s">
        <v>19</v>
      </c>
      <c r="L199" s="260"/>
      <c r="M199" s="261" t="s">
        <v>19</v>
      </c>
      <c r="N199" s="262" t="s">
        <v>42</v>
      </c>
      <c r="O199" s="84"/>
      <c r="P199" s="221">
        <f>O199*H199</f>
        <v>0</v>
      </c>
      <c r="Q199" s="221">
        <v>0.063</v>
      </c>
      <c r="R199" s="221">
        <f>Q199*H199</f>
        <v>3.15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193</v>
      </c>
      <c r="AT199" s="223" t="s">
        <v>261</v>
      </c>
      <c r="AU199" s="223" t="s">
        <v>80</v>
      </c>
      <c r="AY199" s="17" t="s">
        <v>142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78</v>
      </c>
      <c r="BK199" s="224">
        <f>ROUND(I199*H199,2)</f>
        <v>0</v>
      </c>
      <c r="BL199" s="17" t="s">
        <v>149</v>
      </c>
      <c r="BM199" s="223" t="s">
        <v>666</v>
      </c>
    </row>
    <row r="200" spans="1:47" s="2" customFormat="1" ht="12">
      <c r="A200" s="38"/>
      <c r="B200" s="39"/>
      <c r="C200" s="40"/>
      <c r="D200" s="225" t="s">
        <v>151</v>
      </c>
      <c r="E200" s="40"/>
      <c r="F200" s="226" t="s">
        <v>349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151</v>
      </c>
      <c r="AU200" s="17" t="s">
        <v>80</v>
      </c>
    </row>
    <row r="201" spans="1:65" s="2" customFormat="1" ht="14.4" customHeight="1">
      <c r="A201" s="38"/>
      <c r="B201" s="39"/>
      <c r="C201" s="253" t="s">
        <v>333</v>
      </c>
      <c r="D201" s="253" t="s">
        <v>261</v>
      </c>
      <c r="E201" s="254" t="s">
        <v>667</v>
      </c>
      <c r="F201" s="255" t="s">
        <v>353</v>
      </c>
      <c r="G201" s="256" t="s">
        <v>155</v>
      </c>
      <c r="H201" s="257">
        <v>80</v>
      </c>
      <c r="I201" s="258"/>
      <c r="J201" s="259">
        <f>ROUND(I201*H201,2)</f>
        <v>0</v>
      </c>
      <c r="K201" s="255" t="s">
        <v>19</v>
      </c>
      <c r="L201" s="260"/>
      <c r="M201" s="261" t="s">
        <v>19</v>
      </c>
      <c r="N201" s="262" t="s">
        <v>42</v>
      </c>
      <c r="O201" s="84"/>
      <c r="P201" s="221">
        <f>O201*H201</f>
        <v>0</v>
      </c>
      <c r="Q201" s="221">
        <v>0.0023</v>
      </c>
      <c r="R201" s="221">
        <f>Q201*H201</f>
        <v>0.184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193</v>
      </c>
      <c r="AT201" s="223" t="s">
        <v>261</v>
      </c>
      <c r="AU201" s="223" t="s">
        <v>80</v>
      </c>
      <c r="AY201" s="17" t="s">
        <v>142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78</v>
      </c>
      <c r="BK201" s="224">
        <f>ROUND(I201*H201,2)</f>
        <v>0</v>
      </c>
      <c r="BL201" s="17" t="s">
        <v>149</v>
      </c>
      <c r="BM201" s="223" t="s">
        <v>668</v>
      </c>
    </row>
    <row r="202" spans="1:47" s="2" customFormat="1" ht="12">
      <c r="A202" s="38"/>
      <c r="B202" s="39"/>
      <c r="C202" s="40"/>
      <c r="D202" s="225" t="s">
        <v>151</v>
      </c>
      <c r="E202" s="40"/>
      <c r="F202" s="226" t="s">
        <v>353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</v>
      </c>
      <c r="AU202" s="17" t="s">
        <v>80</v>
      </c>
    </row>
    <row r="203" spans="1:65" s="2" customFormat="1" ht="24.15" customHeight="1">
      <c r="A203" s="38"/>
      <c r="B203" s="39"/>
      <c r="C203" s="253" t="s">
        <v>338</v>
      </c>
      <c r="D203" s="253" t="s">
        <v>261</v>
      </c>
      <c r="E203" s="254" t="s">
        <v>356</v>
      </c>
      <c r="F203" s="255" t="s">
        <v>357</v>
      </c>
      <c r="G203" s="256" t="s">
        <v>155</v>
      </c>
      <c r="H203" s="257">
        <v>60</v>
      </c>
      <c r="I203" s="258"/>
      <c r="J203" s="259">
        <f>ROUND(I203*H203,2)</f>
        <v>0</v>
      </c>
      <c r="K203" s="255" t="s">
        <v>19</v>
      </c>
      <c r="L203" s="260"/>
      <c r="M203" s="261" t="s">
        <v>19</v>
      </c>
      <c r="N203" s="262" t="s">
        <v>42</v>
      </c>
      <c r="O203" s="84"/>
      <c r="P203" s="221">
        <f>O203*H203</f>
        <v>0</v>
      </c>
      <c r="Q203" s="221">
        <v>0.0023</v>
      </c>
      <c r="R203" s="221">
        <f>Q203*H203</f>
        <v>0.138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193</v>
      </c>
      <c r="AT203" s="223" t="s">
        <v>261</v>
      </c>
      <c r="AU203" s="223" t="s">
        <v>80</v>
      </c>
      <c r="AY203" s="17" t="s">
        <v>142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78</v>
      </c>
      <c r="BK203" s="224">
        <f>ROUND(I203*H203,2)</f>
        <v>0</v>
      </c>
      <c r="BL203" s="17" t="s">
        <v>149</v>
      </c>
      <c r="BM203" s="223" t="s">
        <v>669</v>
      </c>
    </row>
    <row r="204" spans="1:47" s="2" customFormat="1" ht="12">
      <c r="A204" s="38"/>
      <c r="B204" s="39"/>
      <c r="C204" s="40"/>
      <c r="D204" s="225" t="s">
        <v>151</v>
      </c>
      <c r="E204" s="40"/>
      <c r="F204" s="226" t="s">
        <v>357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</v>
      </c>
      <c r="AU204" s="17" t="s">
        <v>80</v>
      </c>
    </row>
    <row r="205" spans="1:65" s="2" customFormat="1" ht="24.15" customHeight="1">
      <c r="A205" s="38"/>
      <c r="B205" s="39"/>
      <c r="C205" s="253" t="s">
        <v>343</v>
      </c>
      <c r="D205" s="253" t="s">
        <v>261</v>
      </c>
      <c r="E205" s="254" t="s">
        <v>360</v>
      </c>
      <c r="F205" s="255" t="s">
        <v>361</v>
      </c>
      <c r="G205" s="256" t="s">
        <v>155</v>
      </c>
      <c r="H205" s="257">
        <v>60</v>
      </c>
      <c r="I205" s="258"/>
      <c r="J205" s="259">
        <f>ROUND(I205*H205,2)</f>
        <v>0</v>
      </c>
      <c r="K205" s="255" t="s">
        <v>19</v>
      </c>
      <c r="L205" s="260"/>
      <c r="M205" s="261" t="s">
        <v>19</v>
      </c>
      <c r="N205" s="262" t="s">
        <v>42</v>
      </c>
      <c r="O205" s="84"/>
      <c r="P205" s="221">
        <f>O205*H205</f>
        <v>0</v>
      </c>
      <c r="Q205" s="221">
        <v>0.0023</v>
      </c>
      <c r="R205" s="221">
        <f>Q205*H205</f>
        <v>0.138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193</v>
      </c>
      <c r="AT205" s="223" t="s">
        <v>261</v>
      </c>
      <c r="AU205" s="223" t="s">
        <v>80</v>
      </c>
      <c r="AY205" s="17" t="s">
        <v>142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78</v>
      </c>
      <c r="BK205" s="224">
        <f>ROUND(I205*H205,2)</f>
        <v>0</v>
      </c>
      <c r="BL205" s="17" t="s">
        <v>149</v>
      </c>
      <c r="BM205" s="223" t="s">
        <v>670</v>
      </c>
    </row>
    <row r="206" spans="1:47" s="2" customFormat="1" ht="12">
      <c r="A206" s="38"/>
      <c r="B206" s="39"/>
      <c r="C206" s="40"/>
      <c r="D206" s="225" t="s">
        <v>151</v>
      </c>
      <c r="E206" s="40"/>
      <c r="F206" s="226" t="s">
        <v>361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151</v>
      </c>
      <c r="AU206" s="17" t="s">
        <v>80</v>
      </c>
    </row>
    <row r="207" spans="1:65" s="2" customFormat="1" ht="14.4" customHeight="1">
      <c r="A207" s="38"/>
      <c r="B207" s="39"/>
      <c r="C207" s="253" t="s">
        <v>347</v>
      </c>
      <c r="D207" s="253" t="s">
        <v>261</v>
      </c>
      <c r="E207" s="254" t="s">
        <v>364</v>
      </c>
      <c r="F207" s="255" t="s">
        <v>365</v>
      </c>
      <c r="G207" s="256" t="s">
        <v>155</v>
      </c>
      <c r="H207" s="257">
        <v>5004</v>
      </c>
      <c r="I207" s="258"/>
      <c r="J207" s="259">
        <f>ROUND(I207*H207,2)</f>
        <v>0</v>
      </c>
      <c r="K207" s="255" t="s">
        <v>19</v>
      </c>
      <c r="L207" s="260"/>
      <c r="M207" s="261" t="s">
        <v>19</v>
      </c>
      <c r="N207" s="262" t="s">
        <v>42</v>
      </c>
      <c r="O207" s="84"/>
      <c r="P207" s="221">
        <f>O207*H207</f>
        <v>0</v>
      </c>
      <c r="Q207" s="221">
        <v>0.001</v>
      </c>
      <c r="R207" s="221">
        <f>Q207*H207</f>
        <v>5.0040000000000004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193</v>
      </c>
      <c r="AT207" s="223" t="s">
        <v>261</v>
      </c>
      <c r="AU207" s="223" t="s">
        <v>80</v>
      </c>
      <c r="AY207" s="17" t="s">
        <v>142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78</v>
      </c>
      <c r="BK207" s="224">
        <f>ROUND(I207*H207,2)</f>
        <v>0</v>
      </c>
      <c r="BL207" s="17" t="s">
        <v>149</v>
      </c>
      <c r="BM207" s="223" t="s">
        <v>671</v>
      </c>
    </row>
    <row r="208" spans="1:47" s="2" customFormat="1" ht="12">
      <c r="A208" s="38"/>
      <c r="B208" s="39"/>
      <c r="C208" s="40"/>
      <c r="D208" s="225" t="s">
        <v>151</v>
      </c>
      <c r="E208" s="40"/>
      <c r="F208" s="226" t="s">
        <v>367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</v>
      </c>
      <c r="AU208" s="17" t="s">
        <v>80</v>
      </c>
    </row>
    <row r="209" spans="1:51" s="13" customFormat="1" ht="12">
      <c r="A209" s="13"/>
      <c r="B209" s="230"/>
      <c r="C209" s="231"/>
      <c r="D209" s="225" t="s">
        <v>167</v>
      </c>
      <c r="E209" s="232" t="s">
        <v>19</v>
      </c>
      <c r="F209" s="233" t="s">
        <v>649</v>
      </c>
      <c r="G209" s="231"/>
      <c r="H209" s="234">
        <v>5004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167</v>
      </c>
      <c r="AU209" s="240" t="s">
        <v>80</v>
      </c>
      <c r="AV209" s="13" t="s">
        <v>80</v>
      </c>
      <c r="AW209" s="13" t="s">
        <v>33</v>
      </c>
      <c r="AX209" s="13" t="s">
        <v>78</v>
      </c>
      <c r="AY209" s="240" t="s">
        <v>142</v>
      </c>
    </row>
    <row r="210" spans="1:65" s="2" customFormat="1" ht="14.4" customHeight="1">
      <c r="A210" s="38"/>
      <c r="B210" s="39"/>
      <c r="C210" s="253" t="s">
        <v>351</v>
      </c>
      <c r="D210" s="253" t="s">
        <v>261</v>
      </c>
      <c r="E210" s="254" t="s">
        <v>370</v>
      </c>
      <c r="F210" s="255" t="s">
        <v>371</v>
      </c>
      <c r="G210" s="256" t="s">
        <v>155</v>
      </c>
      <c r="H210" s="257">
        <v>240</v>
      </c>
      <c r="I210" s="258"/>
      <c r="J210" s="259">
        <f>ROUND(I210*H210,2)</f>
        <v>0</v>
      </c>
      <c r="K210" s="255" t="s">
        <v>19</v>
      </c>
      <c r="L210" s="260"/>
      <c r="M210" s="261" t="s">
        <v>19</v>
      </c>
      <c r="N210" s="262" t="s">
        <v>42</v>
      </c>
      <c r="O210" s="84"/>
      <c r="P210" s="221">
        <f>O210*H210</f>
        <v>0</v>
      </c>
      <c r="Q210" s="221">
        <v>0.027</v>
      </c>
      <c r="R210" s="221">
        <f>Q210*H210</f>
        <v>6.4799999999999995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193</v>
      </c>
      <c r="AT210" s="223" t="s">
        <v>261</v>
      </c>
      <c r="AU210" s="223" t="s">
        <v>80</v>
      </c>
      <c r="AY210" s="17" t="s">
        <v>142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78</v>
      </c>
      <c r="BK210" s="224">
        <f>ROUND(I210*H210,2)</f>
        <v>0</v>
      </c>
      <c r="BL210" s="17" t="s">
        <v>149</v>
      </c>
      <c r="BM210" s="223" t="s">
        <v>672</v>
      </c>
    </row>
    <row r="211" spans="1:47" s="2" customFormat="1" ht="12">
      <c r="A211" s="38"/>
      <c r="B211" s="39"/>
      <c r="C211" s="40"/>
      <c r="D211" s="225" t="s">
        <v>151</v>
      </c>
      <c r="E211" s="40"/>
      <c r="F211" s="226" t="s">
        <v>373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</v>
      </c>
      <c r="AU211" s="17" t="s">
        <v>80</v>
      </c>
    </row>
    <row r="212" spans="1:65" s="2" customFormat="1" ht="24.15" customHeight="1">
      <c r="A212" s="38"/>
      <c r="B212" s="39"/>
      <c r="C212" s="212" t="s">
        <v>355</v>
      </c>
      <c r="D212" s="212" t="s">
        <v>144</v>
      </c>
      <c r="E212" s="213" t="s">
        <v>381</v>
      </c>
      <c r="F212" s="214" t="s">
        <v>382</v>
      </c>
      <c r="G212" s="215" t="s">
        <v>155</v>
      </c>
      <c r="H212" s="216">
        <v>500</v>
      </c>
      <c r="I212" s="217"/>
      <c r="J212" s="218">
        <f>ROUND(I212*H212,2)</f>
        <v>0</v>
      </c>
      <c r="K212" s="214" t="s">
        <v>148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5.2E-05</v>
      </c>
      <c r="R212" s="221">
        <f>Q212*H212</f>
        <v>0.026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149</v>
      </c>
      <c r="AT212" s="223" t="s">
        <v>144</v>
      </c>
      <c r="AU212" s="223" t="s">
        <v>80</v>
      </c>
      <c r="AY212" s="17" t="s">
        <v>142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78</v>
      </c>
      <c r="BK212" s="224">
        <f>ROUND(I212*H212,2)</f>
        <v>0</v>
      </c>
      <c r="BL212" s="17" t="s">
        <v>149</v>
      </c>
      <c r="BM212" s="223" t="s">
        <v>673</v>
      </c>
    </row>
    <row r="213" spans="1:47" s="2" customFormat="1" ht="12">
      <c r="A213" s="38"/>
      <c r="B213" s="39"/>
      <c r="C213" s="40"/>
      <c r="D213" s="225" t="s">
        <v>151</v>
      </c>
      <c r="E213" s="40"/>
      <c r="F213" s="226" t="s">
        <v>384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151</v>
      </c>
      <c r="AU213" s="17" t="s">
        <v>80</v>
      </c>
    </row>
    <row r="214" spans="1:51" s="13" customFormat="1" ht="12">
      <c r="A214" s="13"/>
      <c r="B214" s="230"/>
      <c r="C214" s="231"/>
      <c r="D214" s="225" t="s">
        <v>167</v>
      </c>
      <c r="E214" s="232" t="s">
        <v>19</v>
      </c>
      <c r="F214" s="233" t="s">
        <v>640</v>
      </c>
      <c r="G214" s="231"/>
      <c r="H214" s="234">
        <v>500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167</v>
      </c>
      <c r="AU214" s="240" t="s">
        <v>80</v>
      </c>
      <c r="AV214" s="13" t="s">
        <v>80</v>
      </c>
      <c r="AW214" s="13" t="s">
        <v>33</v>
      </c>
      <c r="AX214" s="13" t="s">
        <v>78</v>
      </c>
      <c r="AY214" s="240" t="s">
        <v>142</v>
      </c>
    </row>
    <row r="215" spans="1:65" s="2" customFormat="1" ht="24.15" customHeight="1">
      <c r="A215" s="38"/>
      <c r="B215" s="39"/>
      <c r="C215" s="212" t="s">
        <v>359</v>
      </c>
      <c r="D215" s="212" t="s">
        <v>144</v>
      </c>
      <c r="E215" s="213" t="s">
        <v>674</v>
      </c>
      <c r="F215" s="214" t="s">
        <v>675</v>
      </c>
      <c r="G215" s="215" t="s">
        <v>155</v>
      </c>
      <c r="H215" s="216">
        <v>143</v>
      </c>
      <c r="I215" s="217"/>
      <c r="J215" s="218">
        <f>ROUND(I215*H215,2)</f>
        <v>0</v>
      </c>
      <c r="K215" s="214" t="s">
        <v>148</v>
      </c>
      <c r="L215" s="44"/>
      <c r="M215" s="219" t="s">
        <v>19</v>
      </c>
      <c r="N215" s="220" t="s">
        <v>42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149</v>
      </c>
      <c r="AT215" s="223" t="s">
        <v>144</v>
      </c>
      <c r="AU215" s="223" t="s">
        <v>80</v>
      </c>
      <c r="AY215" s="17" t="s">
        <v>142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78</v>
      </c>
      <c r="BK215" s="224">
        <f>ROUND(I215*H215,2)</f>
        <v>0</v>
      </c>
      <c r="BL215" s="17" t="s">
        <v>149</v>
      </c>
      <c r="BM215" s="223" t="s">
        <v>676</v>
      </c>
    </row>
    <row r="216" spans="1:47" s="2" customFormat="1" ht="12">
      <c r="A216" s="38"/>
      <c r="B216" s="39"/>
      <c r="C216" s="40"/>
      <c r="D216" s="225" t="s">
        <v>151</v>
      </c>
      <c r="E216" s="40"/>
      <c r="F216" s="226" t="s">
        <v>677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151</v>
      </c>
      <c r="AU216" s="17" t="s">
        <v>80</v>
      </c>
    </row>
    <row r="217" spans="1:65" s="2" customFormat="1" ht="24.15" customHeight="1">
      <c r="A217" s="38"/>
      <c r="B217" s="39"/>
      <c r="C217" s="212" t="s">
        <v>363</v>
      </c>
      <c r="D217" s="212" t="s">
        <v>144</v>
      </c>
      <c r="E217" s="213" t="s">
        <v>678</v>
      </c>
      <c r="F217" s="214" t="s">
        <v>679</v>
      </c>
      <c r="G217" s="215" t="s">
        <v>155</v>
      </c>
      <c r="H217" s="216">
        <v>143</v>
      </c>
      <c r="I217" s="217"/>
      <c r="J217" s="218">
        <f>ROUND(I217*H217,2)</f>
        <v>0</v>
      </c>
      <c r="K217" s="214" t="s">
        <v>148</v>
      </c>
      <c r="L217" s="44"/>
      <c r="M217" s="219" t="s">
        <v>19</v>
      </c>
      <c r="N217" s="220" t="s">
        <v>42</v>
      </c>
      <c r="O217" s="84"/>
      <c r="P217" s="221">
        <f>O217*H217</f>
        <v>0</v>
      </c>
      <c r="Q217" s="221">
        <v>0.00119</v>
      </c>
      <c r="R217" s="221">
        <f>Q217*H217</f>
        <v>0.17017000000000002</v>
      </c>
      <c r="S217" s="221">
        <v>0</v>
      </c>
      <c r="T217" s="22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3" t="s">
        <v>149</v>
      </c>
      <c r="AT217" s="223" t="s">
        <v>144</v>
      </c>
      <c r="AU217" s="223" t="s">
        <v>80</v>
      </c>
      <c r="AY217" s="17" t="s">
        <v>142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78</v>
      </c>
      <c r="BK217" s="224">
        <f>ROUND(I217*H217,2)</f>
        <v>0</v>
      </c>
      <c r="BL217" s="17" t="s">
        <v>149</v>
      </c>
      <c r="BM217" s="223" t="s">
        <v>680</v>
      </c>
    </row>
    <row r="218" spans="1:47" s="2" customFormat="1" ht="12">
      <c r="A218" s="38"/>
      <c r="B218" s="39"/>
      <c r="C218" s="40"/>
      <c r="D218" s="225" t="s">
        <v>151</v>
      </c>
      <c r="E218" s="40"/>
      <c r="F218" s="226" t="s">
        <v>681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151</v>
      </c>
      <c r="AU218" s="17" t="s">
        <v>80</v>
      </c>
    </row>
    <row r="219" spans="1:65" s="2" customFormat="1" ht="24.15" customHeight="1">
      <c r="A219" s="38"/>
      <c r="B219" s="39"/>
      <c r="C219" s="212" t="s">
        <v>369</v>
      </c>
      <c r="D219" s="212" t="s">
        <v>144</v>
      </c>
      <c r="E219" s="213" t="s">
        <v>386</v>
      </c>
      <c r="F219" s="214" t="s">
        <v>387</v>
      </c>
      <c r="G219" s="215" t="s">
        <v>155</v>
      </c>
      <c r="H219" s="216">
        <v>500</v>
      </c>
      <c r="I219" s="217"/>
      <c r="J219" s="218">
        <f>ROUND(I219*H219,2)</f>
        <v>0</v>
      </c>
      <c r="K219" s="214" t="s">
        <v>148</v>
      </c>
      <c r="L219" s="44"/>
      <c r="M219" s="219" t="s">
        <v>19</v>
      </c>
      <c r="N219" s="220" t="s">
        <v>42</v>
      </c>
      <c r="O219" s="84"/>
      <c r="P219" s="221">
        <f>O219*H219</f>
        <v>0</v>
      </c>
      <c r="Q219" s="221">
        <v>0.0020824</v>
      </c>
      <c r="R219" s="221">
        <f>Q219*H219</f>
        <v>1.0412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149</v>
      </c>
      <c r="AT219" s="223" t="s">
        <v>144</v>
      </c>
      <c r="AU219" s="223" t="s">
        <v>80</v>
      </c>
      <c r="AY219" s="17" t="s">
        <v>142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78</v>
      </c>
      <c r="BK219" s="224">
        <f>ROUND(I219*H219,2)</f>
        <v>0</v>
      </c>
      <c r="BL219" s="17" t="s">
        <v>149</v>
      </c>
      <c r="BM219" s="223" t="s">
        <v>682</v>
      </c>
    </row>
    <row r="220" spans="1:47" s="2" customFormat="1" ht="12">
      <c r="A220" s="38"/>
      <c r="B220" s="39"/>
      <c r="C220" s="40"/>
      <c r="D220" s="225" t="s">
        <v>151</v>
      </c>
      <c r="E220" s="40"/>
      <c r="F220" s="226" t="s">
        <v>389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151</v>
      </c>
      <c r="AU220" s="17" t="s">
        <v>80</v>
      </c>
    </row>
    <row r="221" spans="1:51" s="13" customFormat="1" ht="12">
      <c r="A221" s="13"/>
      <c r="B221" s="230"/>
      <c r="C221" s="231"/>
      <c r="D221" s="225" t="s">
        <v>167</v>
      </c>
      <c r="E221" s="232" t="s">
        <v>19</v>
      </c>
      <c r="F221" s="233" t="s">
        <v>640</v>
      </c>
      <c r="G221" s="231"/>
      <c r="H221" s="234">
        <v>500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167</v>
      </c>
      <c r="AU221" s="240" t="s">
        <v>80</v>
      </c>
      <c r="AV221" s="13" t="s">
        <v>80</v>
      </c>
      <c r="AW221" s="13" t="s">
        <v>33</v>
      </c>
      <c r="AX221" s="13" t="s">
        <v>78</v>
      </c>
      <c r="AY221" s="240" t="s">
        <v>142</v>
      </c>
    </row>
    <row r="222" spans="1:65" s="2" customFormat="1" ht="24.15" customHeight="1">
      <c r="A222" s="38"/>
      <c r="B222" s="39"/>
      <c r="C222" s="212" t="s">
        <v>570</v>
      </c>
      <c r="D222" s="212" t="s">
        <v>144</v>
      </c>
      <c r="E222" s="213" t="s">
        <v>683</v>
      </c>
      <c r="F222" s="214" t="s">
        <v>684</v>
      </c>
      <c r="G222" s="215" t="s">
        <v>393</v>
      </c>
      <c r="H222" s="216">
        <v>0</v>
      </c>
      <c r="I222" s="217"/>
      <c r="J222" s="218">
        <f>ROUND(I222*H222,2)</f>
        <v>0</v>
      </c>
      <c r="K222" s="214" t="s">
        <v>377</v>
      </c>
      <c r="L222" s="44"/>
      <c r="M222" s="219" t="s">
        <v>19</v>
      </c>
      <c r="N222" s="220" t="s">
        <v>42</v>
      </c>
      <c r="O222" s="84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3" t="s">
        <v>149</v>
      </c>
      <c r="AT222" s="223" t="s">
        <v>144</v>
      </c>
      <c r="AU222" s="223" t="s">
        <v>80</v>
      </c>
      <c r="AY222" s="17" t="s">
        <v>142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78</v>
      </c>
      <c r="BK222" s="224">
        <f>ROUND(I222*H222,2)</f>
        <v>0</v>
      </c>
      <c r="BL222" s="17" t="s">
        <v>149</v>
      </c>
      <c r="BM222" s="223" t="s">
        <v>685</v>
      </c>
    </row>
    <row r="223" spans="1:47" s="2" customFormat="1" ht="12">
      <c r="A223" s="38"/>
      <c r="B223" s="39"/>
      <c r="C223" s="40"/>
      <c r="D223" s="225" t="s">
        <v>151</v>
      </c>
      <c r="E223" s="40"/>
      <c r="F223" s="226" t="s">
        <v>686</v>
      </c>
      <c r="G223" s="40"/>
      <c r="H223" s="40"/>
      <c r="I223" s="227"/>
      <c r="J223" s="40"/>
      <c r="K223" s="40"/>
      <c r="L223" s="44"/>
      <c r="M223" s="228"/>
      <c r="N223" s="229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151</v>
      </c>
      <c r="AU223" s="17" t="s">
        <v>80</v>
      </c>
    </row>
    <row r="224" spans="1:47" s="2" customFormat="1" ht="12">
      <c r="A224" s="38"/>
      <c r="B224" s="39"/>
      <c r="C224" s="40"/>
      <c r="D224" s="225" t="s">
        <v>240</v>
      </c>
      <c r="E224" s="40"/>
      <c r="F224" s="252" t="s">
        <v>396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240</v>
      </c>
      <c r="AU224" s="17" t="s">
        <v>80</v>
      </c>
    </row>
    <row r="225" spans="1:65" s="2" customFormat="1" ht="24.15" customHeight="1">
      <c r="A225" s="38"/>
      <c r="B225" s="39"/>
      <c r="C225" s="212" t="s">
        <v>374</v>
      </c>
      <c r="D225" s="212" t="s">
        <v>144</v>
      </c>
      <c r="E225" s="213" t="s">
        <v>391</v>
      </c>
      <c r="F225" s="214" t="s">
        <v>392</v>
      </c>
      <c r="G225" s="215" t="s">
        <v>393</v>
      </c>
      <c r="H225" s="216">
        <v>5</v>
      </c>
      <c r="I225" s="217"/>
      <c r="J225" s="218">
        <f>ROUND(I225*H225,2)</f>
        <v>0</v>
      </c>
      <c r="K225" s="214" t="s">
        <v>148</v>
      </c>
      <c r="L225" s="44"/>
      <c r="M225" s="219" t="s">
        <v>19</v>
      </c>
      <c r="N225" s="220" t="s">
        <v>42</v>
      </c>
      <c r="O225" s="84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149</v>
      </c>
      <c r="AT225" s="223" t="s">
        <v>144</v>
      </c>
      <c r="AU225" s="223" t="s">
        <v>80</v>
      </c>
      <c r="AY225" s="17" t="s">
        <v>142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78</v>
      </c>
      <c r="BK225" s="224">
        <f>ROUND(I225*H225,2)</f>
        <v>0</v>
      </c>
      <c r="BL225" s="17" t="s">
        <v>149</v>
      </c>
      <c r="BM225" s="223" t="s">
        <v>687</v>
      </c>
    </row>
    <row r="226" spans="1:47" s="2" customFormat="1" ht="12">
      <c r="A226" s="38"/>
      <c r="B226" s="39"/>
      <c r="C226" s="40"/>
      <c r="D226" s="225" t="s">
        <v>151</v>
      </c>
      <c r="E226" s="40"/>
      <c r="F226" s="226" t="s">
        <v>395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151</v>
      </c>
      <c r="AU226" s="17" t="s">
        <v>80</v>
      </c>
    </row>
    <row r="227" spans="1:51" s="13" customFormat="1" ht="12">
      <c r="A227" s="13"/>
      <c r="B227" s="230"/>
      <c r="C227" s="231"/>
      <c r="D227" s="225" t="s">
        <v>167</v>
      </c>
      <c r="E227" s="232" t="s">
        <v>19</v>
      </c>
      <c r="F227" s="233" t="s">
        <v>173</v>
      </c>
      <c r="G227" s="231"/>
      <c r="H227" s="234">
        <v>5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167</v>
      </c>
      <c r="AU227" s="240" t="s">
        <v>80</v>
      </c>
      <c r="AV227" s="13" t="s">
        <v>80</v>
      </c>
      <c r="AW227" s="13" t="s">
        <v>33</v>
      </c>
      <c r="AX227" s="13" t="s">
        <v>78</v>
      </c>
      <c r="AY227" s="240" t="s">
        <v>142</v>
      </c>
    </row>
    <row r="228" spans="1:65" s="2" customFormat="1" ht="24.15" customHeight="1">
      <c r="A228" s="38"/>
      <c r="B228" s="39"/>
      <c r="C228" s="212" t="s">
        <v>380</v>
      </c>
      <c r="D228" s="212" t="s">
        <v>144</v>
      </c>
      <c r="E228" s="213" t="s">
        <v>398</v>
      </c>
      <c r="F228" s="214" t="s">
        <v>399</v>
      </c>
      <c r="G228" s="215" t="s">
        <v>147</v>
      </c>
      <c r="H228" s="216">
        <v>500</v>
      </c>
      <c r="I228" s="217"/>
      <c r="J228" s="218">
        <f>ROUND(I228*H228,2)</f>
        <v>0</v>
      </c>
      <c r="K228" s="214" t="s">
        <v>148</v>
      </c>
      <c r="L228" s="44"/>
      <c r="M228" s="219" t="s">
        <v>19</v>
      </c>
      <c r="N228" s="220" t="s">
        <v>42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149</v>
      </c>
      <c r="AT228" s="223" t="s">
        <v>144</v>
      </c>
      <c r="AU228" s="223" t="s">
        <v>80</v>
      </c>
      <c r="AY228" s="17" t="s">
        <v>142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78</v>
      </c>
      <c r="BK228" s="224">
        <f>ROUND(I228*H228,2)</f>
        <v>0</v>
      </c>
      <c r="BL228" s="17" t="s">
        <v>149</v>
      </c>
      <c r="BM228" s="223" t="s">
        <v>688</v>
      </c>
    </row>
    <row r="229" spans="1:47" s="2" customFormat="1" ht="12">
      <c r="A229" s="38"/>
      <c r="B229" s="39"/>
      <c r="C229" s="40"/>
      <c r="D229" s="225" t="s">
        <v>151</v>
      </c>
      <c r="E229" s="40"/>
      <c r="F229" s="226" t="s">
        <v>401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151</v>
      </c>
      <c r="AU229" s="17" t="s">
        <v>80</v>
      </c>
    </row>
    <row r="230" spans="1:65" s="2" customFormat="1" ht="14.4" customHeight="1">
      <c r="A230" s="38"/>
      <c r="B230" s="39"/>
      <c r="C230" s="253" t="s">
        <v>385</v>
      </c>
      <c r="D230" s="253" t="s">
        <v>261</v>
      </c>
      <c r="E230" s="254" t="s">
        <v>403</v>
      </c>
      <c r="F230" s="255" t="s">
        <v>404</v>
      </c>
      <c r="G230" s="256" t="s">
        <v>176</v>
      </c>
      <c r="H230" s="257">
        <v>50</v>
      </c>
      <c r="I230" s="258"/>
      <c r="J230" s="259">
        <f>ROUND(I230*H230,2)</f>
        <v>0</v>
      </c>
      <c r="K230" s="255" t="s">
        <v>148</v>
      </c>
      <c r="L230" s="260"/>
      <c r="M230" s="261" t="s">
        <v>19</v>
      </c>
      <c r="N230" s="262" t="s">
        <v>42</v>
      </c>
      <c r="O230" s="84"/>
      <c r="P230" s="221">
        <f>O230*H230</f>
        <v>0</v>
      </c>
      <c r="Q230" s="221">
        <v>0.2</v>
      </c>
      <c r="R230" s="221">
        <f>Q230*H230</f>
        <v>10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193</v>
      </c>
      <c r="AT230" s="223" t="s">
        <v>261</v>
      </c>
      <c r="AU230" s="223" t="s">
        <v>80</v>
      </c>
      <c r="AY230" s="17" t="s">
        <v>142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78</v>
      </c>
      <c r="BK230" s="224">
        <f>ROUND(I230*H230,2)</f>
        <v>0</v>
      </c>
      <c r="BL230" s="17" t="s">
        <v>149</v>
      </c>
      <c r="BM230" s="223" t="s">
        <v>689</v>
      </c>
    </row>
    <row r="231" spans="1:47" s="2" customFormat="1" ht="12">
      <c r="A231" s="38"/>
      <c r="B231" s="39"/>
      <c r="C231" s="40"/>
      <c r="D231" s="225" t="s">
        <v>151</v>
      </c>
      <c r="E231" s="40"/>
      <c r="F231" s="226" t="s">
        <v>404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151</v>
      </c>
      <c r="AU231" s="17" t="s">
        <v>80</v>
      </c>
    </row>
    <row r="232" spans="1:65" s="2" customFormat="1" ht="24.15" customHeight="1">
      <c r="A232" s="38"/>
      <c r="B232" s="39"/>
      <c r="C232" s="212" t="s">
        <v>390</v>
      </c>
      <c r="D232" s="212" t="s">
        <v>144</v>
      </c>
      <c r="E232" s="213" t="s">
        <v>408</v>
      </c>
      <c r="F232" s="214" t="s">
        <v>409</v>
      </c>
      <c r="G232" s="215" t="s">
        <v>237</v>
      </c>
      <c r="H232" s="216">
        <v>0.025</v>
      </c>
      <c r="I232" s="217"/>
      <c r="J232" s="218">
        <f>ROUND(I232*H232,2)</f>
        <v>0</v>
      </c>
      <c r="K232" s="214" t="s">
        <v>148</v>
      </c>
      <c r="L232" s="44"/>
      <c r="M232" s="219" t="s">
        <v>19</v>
      </c>
      <c r="N232" s="220" t="s">
        <v>42</v>
      </c>
      <c r="O232" s="8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149</v>
      </c>
      <c r="AT232" s="223" t="s">
        <v>144</v>
      </c>
      <c r="AU232" s="223" t="s">
        <v>80</v>
      </c>
      <c r="AY232" s="17" t="s">
        <v>142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78</v>
      </c>
      <c r="BK232" s="224">
        <f>ROUND(I232*H232,2)</f>
        <v>0</v>
      </c>
      <c r="BL232" s="17" t="s">
        <v>149</v>
      </c>
      <c r="BM232" s="223" t="s">
        <v>690</v>
      </c>
    </row>
    <row r="233" spans="1:47" s="2" customFormat="1" ht="12">
      <c r="A233" s="38"/>
      <c r="B233" s="39"/>
      <c r="C233" s="40"/>
      <c r="D233" s="225" t="s">
        <v>151</v>
      </c>
      <c r="E233" s="40"/>
      <c r="F233" s="226" t="s">
        <v>411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151</v>
      </c>
      <c r="AU233" s="17" t="s">
        <v>80</v>
      </c>
    </row>
    <row r="234" spans="1:51" s="13" customFormat="1" ht="12">
      <c r="A234" s="13"/>
      <c r="B234" s="230"/>
      <c r="C234" s="231"/>
      <c r="D234" s="225" t="s">
        <v>167</v>
      </c>
      <c r="E234" s="232" t="s">
        <v>19</v>
      </c>
      <c r="F234" s="233" t="s">
        <v>691</v>
      </c>
      <c r="G234" s="231"/>
      <c r="H234" s="234">
        <v>0.025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167</v>
      </c>
      <c r="AU234" s="240" t="s">
        <v>80</v>
      </c>
      <c r="AV234" s="13" t="s">
        <v>80</v>
      </c>
      <c r="AW234" s="13" t="s">
        <v>33</v>
      </c>
      <c r="AX234" s="13" t="s">
        <v>78</v>
      </c>
      <c r="AY234" s="240" t="s">
        <v>142</v>
      </c>
    </row>
    <row r="235" spans="1:65" s="2" customFormat="1" ht="14.4" customHeight="1">
      <c r="A235" s="38"/>
      <c r="B235" s="39"/>
      <c r="C235" s="253" t="s">
        <v>397</v>
      </c>
      <c r="D235" s="253" t="s">
        <v>261</v>
      </c>
      <c r="E235" s="254" t="s">
        <v>324</v>
      </c>
      <c r="F235" s="255" t="s">
        <v>325</v>
      </c>
      <c r="G235" s="256" t="s">
        <v>264</v>
      </c>
      <c r="H235" s="257">
        <v>25</v>
      </c>
      <c r="I235" s="258"/>
      <c r="J235" s="259">
        <f>ROUND(I235*H235,2)</f>
        <v>0</v>
      </c>
      <c r="K235" s="255" t="s">
        <v>148</v>
      </c>
      <c r="L235" s="260"/>
      <c r="M235" s="261" t="s">
        <v>19</v>
      </c>
      <c r="N235" s="262" t="s">
        <v>42</v>
      </c>
      <c r="O235" s="84"/>
      <c r="P235" s="221">
        <f>O235*H235</f>
        <v>0</v>
      </c>
      <c r="Q235" s="221">
        <v>0.001</v>
      </c>
      <c r="R235" s="221">
        <f>Q235*H235</f>
        <v>0.025</v>
      </c>
      <c r="S235" s="221">
        <v>0</v>
      </c>
      <c r="T235" s="22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3" t="s">
        <v>193</v>
      </c>
      <c r="AT235" s="223" t="s">
        <v>261</v>
      </c>
      <c r="AU235" s="223" t="s">
        <v>80</v>
      </c>
      <c r="AY235" s="17" t="s">
        <v>142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78</v>
      </c>
      <c r="BK235" s="224">
        <f>ROUND(I235*H235,2)</f>
        <v>0</v>
      </c>
      <c r="BL235" s="17" t="s">
        <v>149</v>
      </c>
      <c r="BM235" s="223" t="s">
        <v>692</v>
      </c>
    </row>
    <row r="236" spans="1:47" s="2" customFormat="1" ht="12">
      <c r="A236" s="38"/>
      <c r="B236" s="39"/>
      <c r="C236" s="40"/>
      <c r="D236" s="225" t="s">
        <v>151</v>
      </c>
      <c r="E236" s="40"/>
      <c r="F236" s="226" t="s">
        <v>325</v>
      </c>
      <c r="G236" s="40"/>
      <c r="H236" s="40"/>
      <c r="I236" s="227"/>
      <c r="J236" s="40"/>
      <c r="K236" s="40"/>
      <c r="L236" s="44"/>
      <c r="M236" s="228"/>
      <c r="N236" s="229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151</v>
      </c>
      <c r="AU236" s="17" t="s">
        <v>80</v>
      </c>
    </row>
    <row r="237" spans="1:47" s="2" customFormat="1" ht="12">
      <c r="A237" s="38"/>
      <c r="B237" s="39"/>
      <c r="C237" s="40"/>
      <c r="D237" s="225" t="s">
        <v>240</v>
      </c>
      <c r="E237" s="40"/>
      <c r="F237" s="252" t="s">
        <v>415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240</v>
      </c>
      <c r="AU237" s="17" t="s">
        <v>80</v>
      </c>
    </row>
    <row r="238" spans="1:65" s="2" customFormat="1" ht="14.4" customHeight="1">
      <c r="A238" s="38"/>
      <c r="B238" s="39"/>
      <c r="C238" s="212" t="s">
        <v>402</v>
      </c>
      <c r="D238" s="212" t="s">
        <v>144</v>
      </c>
      <c r="E238" s="213" t="s">
        <v>417</v>
      </c>
      <c r="F238" s="214" t="s">
        <v>418</v>
      </c>
      <c r="G238" s="215" t="s">
        <v>176</v>
      </c>
      <c r="H238" s="216">
        <v>50</v>
      </c>
      <c r="I238" s="217"/>
      <c r="J238" s="218">
        <f>ROUND(I238*H238,2)</f>
        <v>0</v>
      </c>
      <c r="K238" s="214" t="s">
        <v>148</v>
      </c>
      <c r="L238" s="44"/>
      <c r="M238" s="219" t="s">
        <v>19</v>
      </c>
      <c r="N238" s="220" t="s">
        <v>42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149</v>
      </c>
      <c r="AT238" s="223" t="s">
        <v>144</v>
      </c>
      <c r="AU238" s="223" t="s">
        <v>80</v>
      </c>
      <c r="AY238" s="17" t="s">
        <v>142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78</v>
      </c>
      <c r="BK238" s="224">
        <f>ROUND(I238*H238,2)</f>
        <v>0</v>
      </c>
      <c r="BL238" s="17" t="s">
        <v>149</v>
      </c>
      <c r="BM238" s="223" t="s">
        <v>693</v>
      </c>
    </row>
    <row r="239" spans="1:47" s="2" customFormat="1" ht="12">
      <c r="A239" s="38"/>
      <c r="B239" s="39"/>
      <c r="C239" s="40"/>
      <c r="D239" s="225" t="s">
        <v>151</v>
      </c>
      <c r="E239" s="40"/>
      <c r="F239" s="226" t="s">
        <v>420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151</v>
      </c>
      <c r="AU239" s="17" t="s">
        <v>80</v>
      </c>
    </row>
    <row r="240" spans="1:47" s="2" customFormat="1" ht="12">
      <c r="A240" s="38"/>
      <c r="B240" s="39"/>
      <c r="C240" s="40"/>
      <c r="D240" s="225" t="s">
        <v>240</v>
      </c>
      <c r="E240" s="40"/>
      <c r="F240" s="252" t="s">
        <v>421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240</v>
      </c>
      <c r="AU240" s="17" t="s">
        <v>80</v>
      </c>
    </row>
    <row r="241" spans="1:51" s="13" customFormat="1" ht="12">
      <c r="A241" s="13"/>
      <c r="B241" s="230"/>
      <c r="C241" s="231"/>
      <c r="D241" s="225" t="s">
        <v>167</v>
      </c>
      <c r="E241" s="232" t="s">
        <v>19</v>
      </c>
      <c r="F241" s="233" t="s">
        <v>694</v>
      </c>
      <c r="G241" s="231"/>
      <c r="H241" s="234">
        <v>50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167</v>
      </c>
      <c r="AU241" s="240" t="s">
        <v>80</v>
      </c>
      <c r="AV241" s="13" t="s">
        <v>80</v>
      </c>
      <c r="AW241" s="13" t="s">
        <v>33</v>
      </c>
      <c r="AX241" s="13" t="s">
        <v>78</v>
      </c>
      <c r="AY241" s="240" t="s">
        <v>142</v>
      </c>
    </row>
    <row r="242" spans="1:65" s="2" customFormat="1" ht="14.4" customHeight="1">
      <c r="A242" s="38"/>
      <c r="B242" s="39"/>
      <c r="C242" s="212" t="s">
        <v>407</v>
      </c>
      <c r="D242" s="212" t="s">
        <v>144</v>
      </c>
      <c r="E242" s="213" t="s">
        <v>424</v>
      </c>
      <c r="F242" s="214" t="s">
        <v>425</v>
      </c>
      <c r="G242" s="215" t="s">
        <v>176</v>
      </c>
      <c r="H242" s="216">
        <v>50</v>
      </c>
      <c r="I242" s="217"/>
      <c r="J242" s="218">
        <f>ROUND(I242*H242,2)</f>
        <v>0</v>
      </c>
      <c r="K242" s="214" t="s">
        <v>148</v>
      </c>
      <c r="L242" s="44"/>
      <c r="M242" s="219" t="s">
        <v>19</v>
      </c>
      <c r="N242" s="220" t="s">
        <v>42</v>
      </c>
      <c r="O242" s="84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149</v>
      </c>
      <c r="AT242" s="223" t="s">
        <v>144</v>
      </c>
      <c r="AU242" s="223" t="s">
        <v>80</v>
      </c>
      <c r="AY242" s="17" t="s">
        <v>142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78</v>
      </c>
      <c r="BK242" s="224">
        <f>ROUND(I242*H242,2)</f>
        <v>0</v>
      </c>
      <c r="BL242" s="17" t="s">
        <v>149</v>
      </c>
      <c r="BM242" s="223" t="s">
        <v>695</v>
      </c>
    </row>
    <row r="243" spans="1:47" s="2" customFormat="1" ht="12">
      <c r="A243" s="38"/>
      <c r="B243" s="39"/>
      <c r="C243" s="40"/>
      <c r="D243" s="225" t="s">
        <v>151</v>
      </c>
      <c r="E243" s="40"/>
      <c r="F243" s="226" t="s">
        <v>427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151</v>
      </c>
      <c r="AU243" s="17" t="s">
        <v>80</v>
      </c>
    </row>
    <row r="244" spans="1:51" s="13" customFormat="1" ht="12">
      <c r="A244" s="13"/>
      <c r="B244" s="230"/>
      <c r="C244" s="231"/>
      <c r="D244" s="225" t="s">
        <v>167</v>
      </c>
      <c r="E244" s="232" t="s">
        <v>19</v>
      </c>
      <c r="F244" s="233" t="s">
        <v>694</v>
      </c>
      <c r="G244" s="231"/>
      <c r="H244" s="234">
        <v>50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167</v>
      </c>
      <c r="AU244" s="240" t="s">
        <v>80</v>
      </c>
      <c r="AV244" s="13" t="s">
        <v>80</v>
      </c>
      <c r="AW244" s="13" t="s">
        <v>33</v>
      </c>
      <c r="AX244" s="13" t="s">
        <v>78</v>
      </c>
      <c r="AY244" s="240" t="s">
        <v>142</v>
      </c>
    </row>
    <row r="245" spans="1:63" s="12" customFormat="1" ht="22.8" customHeight="1">
      <c r="A245" s="12"/>
      <c r="B245" s="196"/>
      <c r="C245" s="197"/>
      <c r="D245" s="198" t="s">
        <v>70</v>
      </c>
      <c r="E245" s="210" t="s">
        <v>80</v>
      </c>
      <c r="F245" s="210" t="s">
        <v>428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SUM(P246:P256)</f>
        <v>0</v>
      </c>
      <c r="Q245" s="204"/>
      <c r="R245" s="205">
        <f>SUM(R246:R256)</f>
        <v>520.6534282768</v>
      </c>
      <c r="S245" s="204"/>
      <c r="T245" s="206">
        <f>SUM(T246:T256)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78</v>
      </c>
      <c r="AT245" s="208" t="s">
        <v>70</v>
      </c>
      <c r="AU245" s="208" t="s">
        <v>78</v>
      </c>
      <c r="AY245" s="207" t="s">
        <v>142</v>
      </c>
      <c r="BK245" s="209">
        <f>SUM(BK246:BK256)</f>
        <v>0</v>
      </c>
    </row>
    <row r="246" spans="1:65" s="2" customFormat="1" ht="24.15" customHeight="1">
      <c r="A246" s="38"/>
      <c r="B246" s="39"/>
      <c r="C246" s="212" t="s">
        <v>413</v>
      </c>
      <c r="D246" s="212" t="s">
        <v>144</v>
      </c>
      <c r="E246" s="213" t="s">
        <v>430</v>
      </c>
      <c r="F246" s="214" t="s">
        <v>431</v>
      </c>
      <c r="G246" s="215" t="s">
        <v>176</v>
      </c>
      <c r="H246" s="216">
        <v>254.6</v>
      </c>
      <c r="I246" s="217"/>
      <c r="J246" s="218">
        <f>ROUND(I246*H246,2)</f>
        <v>0</v>
      </c>
      <c r="K246" s="214" t="s">
        <v>148</v>
      </c>
      <c r="L246" s="44"/>
      <c r="M246" s="219" t="s">
        <v>19</v>
      </c>
      <c r="N246" s="220" t="s">
        <v>42</v>
      </c>
      <c r="O246" s="84"/>
      <c r="P246" s="221">
        <f>O246*H246</f>
        <v>0</v>
      </c>
      <c r="Q246" s="221">
        <v>1.9205</v>
      </c>
      <c r="R246" s="221">
        <f>Q246*H246</f>
        <v>488.95930000000004</v>
      </c>
      <c r="S246" s="221">
        <v>0</v>
      </c>
      <c r="T246" s="222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3" t="s">
        <v>149</v>
      </c>
      <c r="AT246" s="223" t="s">
        <v>144</v>
      </c>
      <c r="AU246" s="223" t="s">
        <v>80</v>
      </c>
      <c r="AY246" s="17" t="s">
        <v>142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78</v>
      </c>
      <c r="BK246" s="224">
        <f>ROUND(I246*H246,2)</f>
        <v>0</v>
      </c>
      <c r="BL246" s="17" t="s">
        <v>149</v>
      </c>
      <c r="BM246" s="223" t="s">
        <v>696</v>
      </c>
    </row>
    <row r="247" spans="1:47" s="2" customFormat="1" ht="12">
      <c r="A247" s="38"/>
      <c r="B247" s="39"/>
      <c r="C247" s="40"/>
      <c r="D247" s="225" t="s">
        <v>151</v>
      </c>
      <c r="E247" s="40"/>
      <c r="F247" s="226" t="s">
        <v>433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151</v>
      </c>
      <c r="AU247" s="17" t="s">
        <v>80</v>
      </c>
    </row>
    <row r="248" spans="1:51" s="13" customFormat="1" ht="12">
      <c r="A248" s="13"/>
      <c r="B248" s="230"/>
      <c r="C248" s="231"/>
      <c r="D248" s="225" t="s">
        <v>167</v>
      </c>
      <c r="E248" s="232" t="s">
        <v>19</v>
      </c>
      <c r="F248" s="233" t="s">
        <v>697</v>
      </c>
      <c r="G248" s="231"/>
      <c r="H248" s="234">
        <v>85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167</v>
      </c>
      <c r="AU248" s="240" t="s">
        <v>80</v>
      </c>
      <c r="AV248" s="13" t="s">
        <v>80</v>
      </c>
      <c r="AW248" s="13" t="s">
        <v>33</v>
      </c>
      <c r="AX248" s="13" t="s">
        <v>71</v>
      </c>
      <c r="AY248" s="240" t="s">
        <v>142</v>
      </c>
    </row>
    <row r="249" spans="1:51" s="13" customFormat="1" ht="12">
      <c r="A249" s="13"/>
      <c r="B249" s="230"/>
      <c r="C249" s="231"/>
      <c r="D249" s="225" t="s">
        <v>167</v>
      </c>
      <c r="E249" s="232" t="s">
        <v>19</v>
      </c>
      <c r="F249" s="233" t="s">
        <v>698</v>
      </c>
      <c r="G249" s="231"/>
      <c r="H249" s="234">
        <v>169.6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167</v>
      </c>
      <c r="AU249" s="240" t="s">
        <v>80</v>
      </c>
      <c r="AV249" s="13" t="s">
        <v>80</v>
      </c>
      <c r="AW249" s="13" t="s">
        <v>33</v>
      </c>
      <c r="AX249" s="13" t="s">
        <v>71</v>
      </c>
      <c r="AY249" s="240" t="s">
        <v>142</v>
      </c>
    </row>
    <row r="250" spans="1:51" s="14" customFormat="1" ht="12">
      <c r="A250" s="14"/>
      <c r="B250" s="241"/>
      <c r="C250" s="242"/>
      <c r="D250" s="225" t="s">
        <v>167</v>
      </c>
      <c r="E250" s="243" t="s">
        <v>19</v>
      </c>
      <c r="F250" s="244" t="s">
        <v>172</v>
      </c>
      <c r="G250" s="242"/>
      <c r="H250" s="245">
        <v>254.6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167</v>
      </c>
      <c r="AU250" s="251" t="s">
        <v>80</v>
      </c>
      <c r="AV250" s="14" t="s">
        <v>149</v>
      </c>
      <c r="AW250" s="14" t="s">
        <v>33</v>
      </c>
      <c r="AX250" s="14" t="s">
        <v>78</v>
      </c>
      <c r="AY250" s="251" t="s">
        <v>142</v>
      </c>
    </row>
    <row r="251" spans="1:65" s="2" customFormat="1" ht="24.15" customHeight="1">
      <c r="A251" s="38"/>
      <c r="B251" s="39"/>
      <c r="C251" s="212" t="s">
        <v>416</v>
      </c>
      <c r="D251" s="212" t="s">
        <v>144</v>
      </c>
      <c r="E251" s="213" t="s">
        <v>437</v>
      </c>
      <c r="F251" s="214" t="s">
        <v>438</v>
      </c>
      <c r="G251" s="215" t="s">
        <v>176</v>
      </c>
      <c r="H251" s="216">
        <v>4.608</v>
      </c>
      <c r="I251" s="217"/>
      <c r="J251" s="218">
        <f>ROUND(I251*H251,2)</f>
        <v>0</v>
      </c>
      <c r="K251" s="214" t="s">
        <v>148</v>
      </c>
      <c r="L251" s="44"/>
      <c r="M251" s="219" t="s">
        <v>19</v>
      </c>
      <c r="N251" s="220" t="s">
        <v>42</v>
      </c>
      <c r="O251" s="84"/>
      <c r="P251" s="221">
        <f>O251*H251</f>
        <v>0</v>
      </c>
      <c r="Q251" s="221">
        <v>1.98</v>
      </c>
      <c r="R251" s="221">
        <f>Q251*H251</f>
        <v>9.12384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149</v>
      </c>
      <c r="AT251" s="223" t="s">
        <v>144</v>
      </c>
      <c r="AU251" s="223" t="s">
        <v>80</v>
      </c>
      <c r="AY251" s="17" t="s">
        <v>142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78</v>
      </c>
      <c r="BK251" s="224">
        <f>ROUND(I251*H251,2)</f>
        <v>0</v>
      </c>
      <c r="BL251" s="17" t="s">
        <v>149</v>
      </c>
      <c r="BM251" s="223" t="s">
        <v>699</v>
      </c>
    </row>
    <row r="252" spans="1:47" s="2" customFormat="1" ht="12">
      <c r="A252" s="38"/>
      <c r="B252" s="39"/>
      <c r="C252" s="40"/>
      <c r="D252" s="225" t="s">
        <v>151</v>
      </c>
      <c r="E252" s="40"/>
      <c r="F252" s="226" t="s">
        <v>440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151</v>
      </c>
      <c r="AU252" s="17" t="s">
        <v>80</v>
      </c>
    </row>
    <row r="253" spans="1:51" s="13" customFormat="1" ht="12">
      <c r="A253" s="13"/>
      <c r="B253" s="230"/>
      <c r="C253" s="231"/>
      <c r="D253" s="225" t="s">
        <v>167</v>
      </c>
      <c r="E253" s="232" t="s">
        <v>19</v>
      </c>
      <c r="F253" s="233" t="s">
        <v>700</v>
      </c>
      <c r="G253" s="231"/>
      <c r="H253" s="234">
        <v>4.608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167</v>
      </c>
      <c r="AU253" s="240" t="s">
        <v>80</v>
      </c>
      <c r="AV253" s="13" t="s">
        <v>80</v>
      </c>
      <c r="AW253" s="13" t="s">
        <v>33</v>
      </c>
      <c r="AX253" s="13" t="s">
        <v>78</v>
      </c>
      <c r="AY253" s="240" t="s">
        <v>142</v>
      </c>
    </row>
    <row r="254" spans="1:65" s="2" customFormat="1" ht="14.4" customHeight="1">
      <c r="A254" s="38"/>
      <c r="B254" s="39"/>
      <c r="C254" s="212" t="s">
        <v>423</v>
      </c>
      <c r="D254" s="212" t="s">
        <v>144</v>
      </c>
      <c r="E254" s="213" t="s">
        <v>443</v>
      </c>
      <c r="F254" s="214" t="s">
        <v>444</v>
      </c>
      <c r="G254" s="215" t="s">
        <v>176</v>
      </c>
      <c r="H254" s="216">
        <v>9.2</v>
      </c>
      <c r="I254" s="217"/>
      <c r="J254" s="218">
        <f>ROUND(I254*H254,2)</f>
        <v>0</v>
      </c>
      <c r="K254" s="214" t="s">
        <v>148</v>
      </c>
      <c r="L254" s="44"/>
      <c r="M254" s="219" t="s">
        <v>19</v>
      </c>
      <c r="N254" s="220" t="s">
        <v>42</v>
      </c>
      <c r="O254" s="84"/>
      <c r="P254" s="221">
        <f>O254*H254</f>
        <v>0</v>
      </c>
      <c r="Q254" s="221">
        <v>2.453292204</v>
      </c>
      <c r="R254" s="221">
        <f>Q254*H254</f>
        <v>22.570288276799996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149</v>
      </c>
      <c r="AT254" s="223" t="s">
        <v>144</v>
      </c>
      <c r="AU254" s="223" t="s">
        <v>80</v>
      </c>
      <c r="AY254" s="17" t="s">
        <v>142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78</v>
      </c>
      <c r="BK254" s="224">
        <f>ROUND(I254*H254,2)</f>
        <v>0</v>
      </c>
      <c r="BL254" s="17" t="s">
        <v>149</v>
      </c>
      <c r="BM254" s="223" t="s">
        <v>701</v>
      </c>
    </row>
    <row r="255" spans="1:47" s="2" customFormat="1" ht="12">
      <c r="A255" s="38"/>
      <c r="B255" s="39"/>
      <c r="C255" s="40"/>
      <c r="D255" s="225" t="s">
        <v>151</v>
      </c>
      <c r="E255" s="40"/>
      <c r="F255" s="226" t="s">
        <v>446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151</v>
      </c>
      <c r="AU255" s="17" t="s">
        <v>80</v>
      </c>
    </row>
    <row r="256" spans="1:51" s="13" customFormat="1" ht="12">
      <c r="A256" s="13"/>
      <c r="B256" s="230"/>
      <c r="C256" s="231"/>
      <c r="D256" s="225" t="s">
        <v>167</v>
      </c>
      <c r="E256" s="232" t="s">
        <v>19</v>
      </c>
      <c r="F256" s="233" t="s">
        <v>702</v>
      </c>
      <c r="G256" s="231"/>
      <c r="H256" s="234">
        <v>9.2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167</v>
      </c>
      <c r="AU256" s="240" t="s">
        <v>80</v>
      </c>
      <c r="AV256" s="13" t="s">
        <v>80</v>
      </c>
      <c r="AW256" s="13" t="s">
        <v>33</v>
      </c>
      <c r="AX256" s="13" t="s">
        <v>78</v>
      </c>
      <c r="AY256" s="240" t="s">
        <v>142</v>
      </c>
    </row>
    <row r="257" spans="1:63" s="12" customFormat="1" ht="22.8" customHeight="1">
      <c r="A257" s="12"/>
      <c r="B257" s="196"/>
      <c r="C257" s="197"/>
      <c r="D257" s="198" t="s">
        <v>70</v>
      </c>
      <c r="E257" s="210" t="s">
        <v>158</v>
      </c>
      <c r="F257" s="210" t="s">
        <v>447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SUM(P258:P262)</f>
        <v>0</v>
      </c>
      <c r="Q257" s="204"/>
      <c r="R257" s="205">
        <f>SUM(R258:R262)</f>
        <v>16.305260999999998</v>
      </c>
      <c r="S257" s="204"/>
      <c r="T257" s="206">
        <f>SUM(T258:T262)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78</v>
      </c>
      <c r="AT257" s="208" t="s">
        <v>70</v>
      </c>
      <c r="AU257" s="208" t="s">
        <v>78</v>
      </c>
      <c r="AY257" s="207" t="s">
        <v>142</v>
      </c>
      <c r="BK257" s="209">
        <f>SUM(BK258:BK262)</f>
        <v>0</v>
      </c>
    </row>
    <row r="258" spans="1:65" s="2" customFormat="1" ht="24.15" customHeight="1">
      <c r="A258" s="38"/>
      <c r="B258" s="39"/>
      <c r="C258" s="212" t="s">
        <v>429</v>
      </c>
      <c r="D258" s="212" t="s">
        <v>144</v>
      </c>
      <c r="E258" s="213" t="s">
        <v>449</v>
      </c>
      <c r="F258" s="214" t="s">
        <v>450</v>
      </c>
      <c r="G258" s="215" t="s">
        <v>451</v>
      </c>
      <c r="H258" s="216">
        <v>2201</v>
      </c>
      <c r="I258" s="217"/>
      <c r="J258" s="218">
        <f>ROUND(I258*H258,2)</f>
        <v>0</v>
      </c>
      <c r="K258" s="214" t="s">
        <v>148</v>
      </c>
      <c r="L258" s="44"/>
      <c r="M258" s="219" t="s">
        <v>19</v>
      </c>
      <c r="N258" s="220" t="s">
        <v>42</v>
      </c>
      <c r="O258" s="84"/>
      <c r="P258" s="221">
        <f>O258*H258</f>
        <v>0</v>
      </c>
      <c r="Q258" s="221">
        <v>0.006195</v>
      </c>
      <c r="R258" s="221">
        <f>Q258*H258</f>
        <v>13.635195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149</v>
      </c>
      <c r="AT258" s="223" t="s">
        <v>144</v>
      </c>
      <c r="AU258" s="223" t="s">
        <v>80</v>
      </c>
      <c r="AY258" s="17" t="s">
        <v>142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78</v>
      </c>
      <c r="BK258" s="224">
        <f>ROUND(I258*H258,2)</f>
        <v>0</v>
      </c>
      <c r="BL258" s="17" t="s">
        <v>149</v>
      </c>
      <c r="BM258" s="223" t="s">
        <v>703</v>
      </c>
    </row>
    <row r="259" spans="1:47" s="2" customFormat="1" ht="12">
      <c r="A259" s="38"/>
      <c r="B259" s="39"/>
      <c r="C259" s="40"/>
      <c r="D259" s="225" t="s">
        <v>151</v>
      </c>
      <c r="E259" s="40"/>
      <c r="F259" s="226" t="s">
        <v>453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151</v>
      </c>
      <c r="AU259" s="17" t="s">
        <v>80</v>
      </c>
    </row>
    <row r="260" spans="1:65" s="2" customFormat="1" ht="14.4" customHeight="1">
      <c r="A260" s="38"/>
      <c r="B260" s="39"/>
      <c r="C260" s="212" t="s">
        <v>436</v>
      </c>
      <c r="D260" s="212" t="s">
        <v>144</v>
      </c>
      <c r="E260" s="213" t="s">
        <v>455</v>
      </c>
      <c r="F260" s="214" t="s">
        <v>456</v>
      </c>
      <c r="G260" s="215" t="s">
        <v>451</v>
      </c>
      <c r="H260" s="216">
        <v>36</v>
      </c>
      <c r="I260" s="217"/>
      <c r="J260" s="218">
        <f>ROUND(I260*H260,2)</f>
        <v>0</v>
      </c>
      <c r="K260" s="214" t="s">
        <v>148</v>
      </c>
      <c r="L260" s="44"/>
      <c r="M260" s="219" t="s">
        <v>19</v>
      </c>
      <c r="N260" s="220" t="s">
        <v>42</v>
      </c>
      <c r="O260" s="84"/>
      <c r="P260" s="221">
        <f>O260*H260</f>
        <v>0</v>
      </c>
      <c r="Q260" s="221">
        <v>0.0741685</v>
      </c>
      <c r="R260" s="221">
        <f>Q260*H260</f>
        <v>2.670066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149</v>
      </c>
      <c r="AT260" s="223" t="s">
        <v>144</v>
      </c>
      <c r="AU260" s="223" t="s">
        <v>80</v>
      </c>
      <c r="AY260" s="17" t="s">
        <v>142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78</v>
      </c>
      <c r="BK260" s="224">
        <f>ROUND(I260*H260,2)</f>
        <v>0</v>
      </c>
      <c r="BL260" s="17" t="s">
        <v>149</v>
      </c>
      <c r="BM260" s="223" t="s">
        <v>704</v>
      </c>
    </row>
    <row r="261" spans="1:47" s="2" customFormat="1" ht="12">
      <c r="A261" s="38"/>
      <c r="B261" s="39"/>
      <c r="C261" s="40"/>
      <c r="D261" s="225" t="s">
        <v>151</v>
      </c>
      <c r="E261" s="40"/>
      <c r="F261" s="226" t="s">
        <v>458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151</v>
      </c>
      <c r="AU261" s="17" t="s">
        <v>80</v>
      </c>
    </row>
    <row r="262" spans="1:51" s="13" customFormat="1" ht="12">
      <c r="A262" s="13"/>
      <c r="B262" s="230"/>
      <c r="C262" s="231"/>
      <c r="D262" s="225" t="s">
        <v>167</v>
      </c>
      <c r="E262" s="232" t="s">
        <v>19</v>
      </c>
      <c r="F262" s="233" t="s">
        <v>705</v>
      </c>
      <c r="G262" s="231"/>
      <c r="H262" s="234">
        <v>36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167</v>
      </c>
      <c r="AU262" s="240" t="s">
        <v>80</v>
      </c>
      <c r="AV262" s="13" t="s">
        <v>80</v>
      </c>
      <c r="AW262" s="13" t="s">
        <v>33</v>
      </c>
      <c r="AX262" s="13" t="s">
        <v>78</v>
      </c>
      <c r="AY262" s="240" t="s">
        <v>142</v>
      </c>
    </row>
    <row r="263" spans="1:63" s="12" customFormat="1" ht="22.8" customHeight="1">
      <c r="A263" s="12"/>
      <c r="B263" s="196"/>
      <c r="C263" s="197"/>
      <c r="D263" s="198" t="s">
        <v>70</v>
      </c>
      <c r="E263" s="210" t="s">
        <v>173</v>
      </c>
      <c r="F263" s="210" t="s">
        <v>465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SUM(P264:P295)</f>
        <v>0</v>
      </c>
      <c r="Q263" s="204"/>
      <c r="R263" s="205">
        <f>SUM(R264:R295)</f>
        <v>8422.217040000001</v>
      </c>
      <c r="S263" s="204"/>
      <c r="T263" s="206">
        <f>SUM(T264:T295)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78</v>
      </c>
      <c r="AT263" s="208" t="s">
        <v>70</v>
      </c>
      <c r="AU263" s="208" t="s">
        <v>78</v>
      </c>
      <c r="AY263" s="207" t="s">
        <v>142</v>
      </c>
      <c r="BK263" s="209">
        <f>SUM(BK264:BK295)</f>
        <v>0</v>
      </c>
    </row>
    <row r="264" spans="1:65" s="2" customFormat="1" ht="14.4" customHeight="1">
      <c r="A264" s="38"/>
      <c r="B264" s="39"/>
      <c r="C264" s="253" t="s">
        <v>442</v>
      </c>
      <c r="D264" s="253" t="s">
        <v>261</v>
      </c>
      <c r="E264" s="254" t="s">
        <v>467</v>
      </c>
      <c r="F264" s="255" t="s">
        <v>468</v>
      </c>
      <c r="G264" s="256" t="s">
        <v>237</v>
      </c>
      <c r="H264" s="257">
        <v>67.284</v>
      </c>
      <c r="I264" s="258"/>
      <c r="J264" s="259">
        <f>ROUND(I264*H264,2)</f>
        <v>0</v>
      </c>
      <c r="K264" s="255" t="s">
        <v>148</v>
      </c>
      <c r="L264" s="260"/>
      <c r="M264" s="261" t="s">
        <v>19</v>
      </c>
      <c r="N264" s="262" t="s">
        <v>42</v>
      </c>
      <c r="O264" s="84"/>
      <c r="P264" s="221">
        <f>O264*H264</f>
        <v>0</v>
      </c>
      <c r="Q264" s="221">
        <v>1</v>
      </c>
      <c r="R264" s="221">
        <f>Q264*H264</f>
        <v>67.284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193</v>
      </c>
      <c r="AT264" s="223" t="s">
        <v>261</v>
      </c>
      <c r="AU264" s="223" t="s">
        <v>80</v>
      </c>
      <c r="AY264" s="17" t="s">
        <v>142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78</v>
      </c>
      <c r="BK264" s="224">
        <f>ROUND(I264*H264,2)</f>
        <v>0</v>
      </c>
      <c r="BL264" s="17" t="s">
        <v>149</v>
      </c>
      <c r="BM264" s="223" t="s">
        <v>706</v>
      </c>
    </row>
    <row r="265" spans="1:47" s="2" customFormat="1" ht="12">
      <c r="A265" s="38"/>
      <c r="B265" s="39"/>
      <c r="C265" s="40"/>
      <c r="D265" s="225" t="s">
        <v>151</v>
      </c>
      <c r="E265" s="40"/>
      <c r="F265" s="226" t="s">
        <v>468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151</v>
      </c>
      <c r="AU265" s="17" t="s">
        <v>80</v>
      </c>
    </row>
    <row r="266" spans="1:47" s="2" customFormat="1" ht="12">
      <c r="A266" s="38"/>
      <c r="B266" s="39"/>
      <c r="C266" s="40"/>
      <c r="D266" s="225" t="s">
        <v>240</v>
      </c>
      <c r="E266" s="40"/>
      <c r="F266" s="252" t="s">
        <v>470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240</v>
      </c>
      <c r="AU266" s="17" t="s">
        <v>80</v>
      </c>
    </row>
    <row r="267" spans="1:51" s="13" customFormat="1" ht="12">
      <c r="A267" s="13"/>
      <c r="B267" s="230"/>
      <c r="C267" s="231"/>
      <c r="D267" s="225" t="s">
        <v>167</v>
      </c>
      <c r="E267" s="232" t="s">
        <v>19</v>
      </c>
      <c r="F267" s="233" t="s">
        <v>707</v>
      </c>
      <c r="G267" s="231"/>
      <c r="H267" s="234">
        <v>67.284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167</v>
      </c>
      <c r="AU267" s="240" t="s">
        <v>80</v>
      </c>
      <c r="AV267" s="13" t="s">
        <v>80</v>
      </c>
      <c r="AW267" s="13" t="s">
        <v>33</v>
      </c>
      <c r="AX267" s="13" t="s">
        <v>78</v>
      </c>
      <c r="AY267" s="240" t="s">
        <v>142</v>
      </c>
    </row>
    <row r="268" spans="1:65" s="2" customFormat="1" ht="37.8" customHeight="1">
      <c r="A268" s="38"/>
      <c r="B268" s="39"/>
      <c r="C268" s="212" t="s">
        <v>448</v>
      </c>
      <c r="D268" s="212" t="s">
        <v>144</v>
      </c>
      <c r="E268" s="213" t="s">
        <v>473</v>
      </c>
      <c r="F268" s="214" t="s">
        <v>474</v>
      </c>
      <c r="G268" s="215" t="s">
        <v>147</v>
      </c>
      <c r="H268" s="216">
        <v>8010</v>
      </c>
      <c r="I268" s="217"/>
      <c r="J268" s="218">
        <f>ROUND(I268*H268,2)</f>
        <v>0</v>
      </c>
      <c r="K268" s="214" t="s">
        <v>148</v>
      </c>
      <c r="L268" s="44"/>
      <c r="M268" s="219" t="s">
        <v>19</v>
      </c>
      <c r="N268" s="220" t="s">
        <v>42</v>
      </c>
      <c r="O268" s="84"/>
      <c r="P268" s="221">
        <f>O268*H268</f>
        <v>0</v>
      </c>
      <c r="Q268" s="221">
        <v>0</v>
      </c>
      <c r="R268" s="221">
        <f>Q268*H268</f>
        <v>0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149</v>
      </c>
      <c r="AT268" s="223" t="s">
        <v>144</v>
      </c>
      <c r="AU268" s="223" t="s">
        <v>80</v>
      </c>
      <c r="AY268" s="17" t="s">
        <v>142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78</v>
      </c>
      <c r="BK268" s="224">
        <f>ROUND(I268*H268,2)</f>
        <v>0</v>
      </c>
      <c r="BL268" s="17" t="s">
        <v>149</v>
      </c>
      <c r="BM268" s="223" t="s">
        <v>708</v>
      </c>
    </row>
    <row r="269" spans="1:47" s="2" customFormat="1" ht="12">
      <c r="A269" s="38"/>
      <c r="B269" s="39"/>
      <c r="C269" s="40"/>
      <c r="D269" s="225" t="s">
        <v>151</v>
      </c>
      <c r="E269" s="40"/>
      <c r="F269" s="226" t="s">
        <v>476</v>
      </c>
      <c r="G269" s="40"/>
      <c r="H269" s="40"/>
      <c r="I269" s="227"/>
      <c r="J269" s="40"/>
      <c r="K269" s="40"/>
      <c r="L269" s="44"/>
      <c r="M269" s="228"/>
      <c r="N269" s="229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151</v>
      </c>
      <c r="AU269" s="17" t="s">
        <v>80</v>
      </c>
    </row>
    <row r="270" spans="1:65" s="2" customFormat="1" ht="14.4" customHeight="1">
      <c r="A270" s="38"/>
      <c r="B270" s="39"/>
      <c r="C270" s="212" t="s">
        <v>454</v>
      </c>
      <c r="D270" s="212" t="s">
        <v>144</v>
      </c>
      <c r="E270" s="213" t="s">
        <v>478</v>
      </c>
      <c r="F270" s="214" t="s">
        <v>479</v>
      </c>
      <c r="G270" s="215" t="s">
        <v>147</v>
      </c>
      <c r="H270" s="216">
        <v>6408</v>
      </c>
      <c r="I270" s="217"/>
      <c r="J270" s="218">
        <f>ROUND(I270*H270,2)</f>
        <v>0</v>
      </c>
      <c r="K270" s="214" t="s">
        <v>148</v>
      </c>
      <c r="L270" s="44"/>
      <c r="M270" s="219" t="s">
        <v>19</v>
      </c>
      <c r="N270" s="220" t="s">
        <v>42</v>
      </c>
      <c r="O270" s="84"/>
      <c r="P270" s="221">
        <f>O270*H270</f>
        <v>0</v>
      </c>
      <c r="Q270" s="221">
        <v>0.345</v>
      </c>
      <c r="R270" s="221">
        <f>Q270*H270</f>
        <v>2210.7599999999998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149</v>
      </c>
      <c r="AT270" s="223" t="s">
        <v>144</v>
      </c>
      <c r="AU270" s="223" t="s">
        <v>80</v>
      </c>
      <c r="AY270" s="17" t="s">
        <v>142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78</v>
      </c>
      <c r="BK270" s="224">
        <f>ROUND(I270*H270,2)</f>
        <v>0</v>
      </c>
      <c r="BL270" s="17" t="s">
        <v>149</v>
      </c>
      <c r="BM270" s="223" t="s">
        <v>709</v>
      </c>
    </row>
    <row r="271" spans="1:47" s="2" customFormat="1" ht="12">
      <c r="A271" s="38"/>
      <c r="B271" s="39"/>
      <c r="C271" s="40"/>
      <c r="D271" s="225" t="s">
        <v>151</v>
      </c>
      <c r="E271" s="40"/>
      <c r="F271" s="226" t="s">
        <v>481</v>
      </c>
      <c r="G271" s="40"/>
      <c r="H271" s="40"/>
      <c r="I271" s="227"/>
      <c r="J271" s="40"/>
      <c r="K271" s="40"/>
      <c r="L271" s="44"/>
      <c r="M271" s="228"/>
      <c r="N271" s="229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151</v>
      </c>
      <c r="AU271" s="17" t="s">
        <v>80</v>
      </c>
    </row>
    <row r="272" spans="1:51" s="13" customFormat="1" ht="12">
      <c r="A272" s="13"/>
      <c r="B272" s="230"/>
      <c r="C272" s="231"/>
      <c r="D272" s="225" t="s">
        <v>167</v>
      </c>
      <c r="E272" s="232" t="s">
        <v>19</v>
      </c>
      <c r="F272" s="233" t="s">
        <v>710</v>
      </c>
      <c r="G272" s="231"/>
      <c r="H272" s="234">
        <v>6408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167</v>
      </c>
      <c r="AU272" s="240" t="s">
        <v>80</v>
      </c>
      <c r="AV272" s="13" t="s">
        <v>80</v>
      </c>
      <c r="AW272" s="13" t="s">
        <v>33</v>
      </c>
      <c r="AX272" s="13" t="s">
        <v>78</v>
      </c>
      <c r="AY272" s="240" t="s">
        <v>142</v>
      </c>
    </row>
    <row r="273" spans="1:65" s="2" customFormat="1" ht="14.4" customHeight="1">
      <c r="A273" s="38"/>
      <c r="B273" s="39"/>
      <c r="C273" s="212" t="s">
        <v>460</v>
      </c>
      <c r="D273" s="212" t="s">
        <v>144</v>
      </c>
      <c r="E273" s="213" t="s">
        <v>484</v>
      </c>
      <c r="F273" s="214" t="s">
        <v>485</v>
      </c>
      <c r="G273" s="215" t="s">
        <v>147</v>
      </c>
      <c r="H273" s="216">
        <v>8430</v>
      </c>
      <c r="I273" s="217"/>
      <c r="J273" s="218">
        <f>ROUND(I273*H273,2)</f>
        <v>0</v>
      </c>
      <c r="K273" s="214" t="s">
        <v>148</v>
      </c>
      <c r="L273" s="44"/>
      <c r="M273" s="219" t="s">
        <v>19</v>
      </c>
      <c r="N273" s="220" t="s">
        <v>42</v>
      </c>
      <c r="O273" s="84"/>
      <c r="P273" s="221">
        <f>O273*H273</f>
        <v>0</v>
      </c>
      <c r="Q273" s="221">
        <v>0.46</v>
      </c>
      <c r="R273" s="221">
        <f>Q273*H273</f>
        <v>3877.8</v>
      </c>
      <c r="S273" s="221">
        <v>0</v>
      </c>
      <c r="T273" s="222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3" t="s">
        <v>149</v>
      </c>
      <c r="AT273" s="223" t="s">
        <v>144</v>
      </c>
      <c r="AU273" s="223" t="s">
        <v>80</v>
      </c>
      <c r="AY273" s="17" t="s">
        <v>142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7" t="s">
        <v>78</v>
      </c>
      <c r="BK273" s="224">
        <f>ROUND(I273*H273,2)</f>
        <v>0</v>
      </c>
      <c r="BL273" s="17" t="s">
        <v>149</v>
      </c>
      <c r="BM273" s="223" t="s">
        <v>711</v>
      </c>
    </row>
    <row r="274" spans="1:47" s="2" customFormat="1" ht="12">
      <c r="A274" s="38"/>
      <c r="B274" s="39"/>
      <c r="C274" s="40"/>
      <c r="D274" s="225" t="s">
        <v>151</v>
      </c>
      <c r="E274" s="40"/>
      <c r="F274" s="226" t="s">
        <v>487</v>
      </c>
      <c r="G274" s="40"/>
      <c r="H274" s="40"/>
      <c r="I274" s="227"/>
      <c r="J274" s="40"/>
      <c r="K274" s="40"/>
      <c r="L274" s="44"/>
      <c r="M274" s="228"/>
      <c r="N274" s="229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151</v>
      </c>
      <c r="AU274" s="17" t="s">
        <v>80</v>
      </c>
    </row>
    <row r="275" spans="1:51" s="13" customFormat="1" ht="12">
      <c r="A275" s="13"/>
      <c r="B275" s="230"/>
      <c r="C275" s="231"/>
      <c r="D275" s="225" t="s">
        <v>167</v>
      </c>
      <c r="E275" s="232" t="s">
        <v>19</v>
      </c>
      <c r="F275" s="233" t="s">
        <v>712</v>
      </c>
      <c r="G275" s="231"/>
      <c r="H275" s="234">
        <v>8430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167</v>
      </c>
      <c r="AU275" s="240" t="s">
        <v>80</v>
      </c>
      <c r="AV275" s="13" t="s">
        <v>80</v>
      </c>
      <c r="AW275" s="13" t="s">
        <v>33</v>
      </c>
      <c r="AX275" s="13" t="s">
        <v>78</v>
      </c>
      <c r="AY275" s="240" t="s">
        <v>142</v>
      </c>
    </row>
    <row r="276" spans="1:65" s="2" customFormat="1" ht="24.15" customHeight="1">
      <c r="A276" s="38"/>
      <c r="B276" s="39"/>
      <c r="C276" s="212" t="s">
        <v>466</v>
      </c>
      <c r="D276" s="212" t="s">
        <v>144</v>
      </c>
      <c r="E276" s="213" t="s">
        <v>490</v>
      </c>
      <c r="F276" s="214" t="s">
        <v>491</v>
      </c>
      <c r="G276" s="215" t="s">
        <v>147</v>
      </c>
      <c r="H276" s="216">
        <v>6055</v>
      </c>
      <c r="I276" s="217"/>
      <c r="J276" s="218">
        <f>ROUND(I276*H276,2)</f>
        <v>0</v>
      </c>
      <c r="K276" s="214" t="s">
        <v>148</v>
      </c>
      <c r="L276" s="44"/>
      <c r="M276" s="219" t="s">
        <v>19</v>
      </c>
      <c r="N276" s="220" t="s">
        <v>42</v>
      </c>
      <c r="O276" s="84"/>
      <c r="P276" s="221">
        <f>O276*H276</f>
        <v>0</v>
      </c>
      <c r="Q276" s="221">
        <v>0.211</v>
      </c>
      <c r="R276" s="221">
        <f>Q276*H276</f>
        <v>1277.605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149</v>
      </c>
      <c r="AT276" s="223" t="s">
        <v>144</v>
      </c>
      <c r="AU276" s="223" t="s">
        <v>80</v>
      </c>
      <c r="AY276" s="17" t="s">
        <v>142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78</v>
      </c>
      <c r="BK276" s="224">
        <f>ROUND(I276*H276,2)</f>
        <v>0</v>
      </c>
      <c r="BL276" s="17" t="s">
        <v>149</v>
      </c>
      <c r="BM276" s="223" t="s">
        <v>713</v>
      </c>
    </row>
    <row r="277" spans="1:47" s="2" customFormat="1" ht="12">
      <c r="A277" s="38"/>
      <c r="B277" s="39"/>
      <c r="C277" s="40"/>
      <c r="D277" s="225" t="s">
        <v>151</v>
      </c>
      <c r="E277" s="40"/>
      <c r="F277" s="226" t="s">
        <v>493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151</v>
      </c>
      <c r="AU277" s="17" t="s">
        <v>80</v>
      </c>
    </row>
    <row r="278" spans="1:51" s="13" customFormat="1" ht="12">
      <c r="A278" s="13"/>
      <c r="B278" s="230"/>
      <c r="C278" s="231"/>
      <c r="D278" s="225" t="s">
        <v>167</v>
      </c>
      <c r="E278" s="232" t="s">
        <v>19</v>
      </c>
      <c r="F278" s="233" t="s">
        <v>714</v>
      </c>
      <c r="G278" s="231"/>
      <c r="H278" s="234">
        <v>6055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167</v>
      </c>
      <c r="AU278" s="240" t="s">
        <v>80</v>
      </c>
      <c r="AV278" s="13" t="s">
        <v>80</v>
      </c>
      <c r="AW278" s="13" t="s">
        <v>33</v>
      </c>
      <c r="AX278" s="13" t="s">
        <v>78</v>
      </c>
      <c r="AY278" s="240" t="s">
        <v>142</v>
      </c>
    </row>
    <row r="279" spans="1:65" s="2" customFormat="1" ht="14.4" customHeight="1">
      <c r="A279" s="38"/>
      <c r="B279" s="39"/>
      <c r="C279" s="212" t="s">
        <v>472</v>
      </c>
      <c r="D279" s="212" t="s">
        <v>144</v>
      </c>
      <c r="E279" s="213" t="s">
        <v>496</v>
      </c>
      <c r="F279" s="214" t="s">
        <v>497</v>
      </c>
      <c r="G279" s="215" t="s">
        <v>147</v>
      </c>
      <c r="H279" s="216">
        <v>801</v>
      </c>
      <c r="I279" s="217"/>
      <c r="J279" s="218">
        <f>ROUND(I279*H279,2)</f>
        <v>0</v>
      </c>
      <c r="K279" s="214" t="s">
        <v>148</v>
      </c>
      <c r="L279" s="44"/>
      <c r="M279" s="219" t="s">
        <v>19</v>
      </c>
      <c r="N279" s="220" t="s">
        <v>42</v>
      </c>
      <c r="O279" s="84"/>
      <c r="P279" s="221">
        <f>O279*H279</f>
        <v>0</v>
      </c>
      <c r="Q279" s="221">
        <v>0.2916</v>
      </c>
      <c r="R279" s="221">
        <f>Q279*H279</f>
        <v>233.57160000000002</v>
      </c>
      <c r="S279" s="221">
        <v>0</v>
      </c>
      <c r="T279" s="22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3" t="s">
        <v>149</v>
      </c>
      <c r="AT279" s="223" t="s">
        <v>144</v>
      </c>
      <c r="AU279" s="223" t="s">
        <v>80</v>
      </c>
      <c r="AY279" s="17" t="s">
        <v>142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78</v>
      </c>
      <c r="BK279" s="224">
        <f>ROUND(I279*H279,2)</f>
        <v>0</v>
      </c>
      <c r="BL279" s="17" t="s">
        <v>149</v>
      </c>
      <c r="BM279" s="223" t="s">
        <v>715</v>
      </c>
    </row>
    <row r="280" spans="1:47" s="2" customFormat="1" ht="12">
      <c r="A280" s="38"/>
      <c r="B280" s="39"/>
      <c r="C280" s="40"/>
      <c r="D280" s="225" t="s">
        <v>151</v>
      </c>
      <c r="E280" s="40"/>
      <c r="F280" s="226" t="s">
        <v>499</v>
      </c>
      <c r="G280" s="40"/>
      <c r="H280" s="40"/>
      <c r="I280" s="227"/>
      <c r="J280" s="40"/>
      <c r="K280" s="40"/>
      <c r="L280" s="44"/>
      <c r="M280" s="228"/>
      <c r="N280" s="229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151</v>
      </c>
      <c r="AU280" s="17" t="s">
        <v>80</v>
      </c>
    </row>
    <row r="281" spans="1:51" s="13" customFormat="1" ht="12">
      <c r="A281" s="13"/>
      <c r="B281" s="230"/>
      <c r="C281" s="231"/>
      <c r="D281" s="225" t="s">
        <v>167</v>
      </c>
      <c r="E281" s="232" t="s">
        <v>19</v>
      </c>
      <c r="F281" s="233" t="s">
        <v>716</v>
      </c>
      <c r="G281" s="231"/>
      <c r="H281" s="234">
        <v>801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167</v>
      </c>
      <c r="AU281" s="240" t="s">
        <v>80</v>
      </c>
      <c r="AV281" s="13" t="s">
        <v>80</v>
      </c>
      <c r="AW281" s="13" t="s">
        <v>33</v>
      </c>
      <c r="AX281" s="13" t="s">
        <v>78</v>
      </c>
      <c r="AY281" s="240" t="s">
        <v>142</v>
      </c>
    </row>
    <row r="282" spans="1:65" s="2" customFormat="1" ht="14.4" customHeight="1">
      <c r="A282" s="38"/>
      <c r="B282" s="39"/>
      <c r="C282" s="212" t="s">
        <v>477</v>
      </c>
      <c r="D282" s="212" t="s">
        <v>144</v>
      </c>
      <c r="E282" s="213" t="s">
        <v>502</v>
      </c>
      <c r="F282" s="214" t="s">
        <v>503</v>
      </c>
      <c r="G282" s="215" t="s">
        <v>176</v>
      </c>
      <c r="H282" s="216">
        <v>240.3</v>
      </c>
      <c r="I282" s="217"/>
      <c r="J282" s="218">
        <f>ROUND(I282*H282,2)</f>
        <v>0</v>
      </c>
      <c r="K282" s="214" t="s">
        <v>148</v>
      </c>
      <c r="L282" s="44"/>
      <c r="M282" s="219" t="s">
        <v>19</v>
      </c>
      <c r="N282" s="220" t="s">
        <v>42</v>
      </c>
      <c r="O282" s="84"/>
      <c r="P282" s="221">
        <f>O282*H282</f>
        <v>0</v>
      </c>
      <c r="Q282" s="221">
        <v>0</v>
      </c>
      <c r="R282" s="221">
        <f>Q282*H282</f>
        <v>0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149</v>
      </c>
      <c r="AT282" s="223" t="s">
        <v>144</v>
      </c>
      <c r="AU282" s="223" t="s">
        <v>80</v>
      </c>
      <c r="AY282" s="17" t="s">
        <v>142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78</v>
      </c>
      <c r="BK282" s="224">
        <f>ROUND(I282*H282,2)</f>
        <v>0</v>
      </c>
      <c r="BL282" s="17" t="s">
        <v>149</v>
      </c>
      <c r="BM282" s="223" t="s">
        <v>717</v>
      </c>
    </row>
    <row r="283" spans="1:47" s="2" customFormat="1" ht="12">
      <c r="A283" s="38"/>
      <c r="B283" s="39"/>
      <c r="C283" s="40"/>
      <c r="D283" s="225" t="s">
        <v>151</v>
      </c>
      <c r="E283" s="40"/>
      <c r="F283" s="226" t="s">
        <v>505</v>
      </c>
      <c r="G283" s="40"/>
      <c r="H283" s="40"/>
      <c r="I283" s="227"/>
      <c r="J283" s="40"/>
      <c r="K283" s="40"/>
      <c r="L283" s="44"/>
      <c r="M283" s="228"/>
      <c r="N283" s="229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151</v>
      </c>
      <c r="AU283" s="17" t="s">
        <v>80</v>
      </c>
    </row>
    <row r="284" spans="1:51" s="13" customFormat="1" ht="12">
      <c r="A284" s="13"/>
      <c r="B284" s="230"/>
      <c r="C284" s="231"/>
      <c r="D284" s="225" t="s">
        <v>167</v>
      </c>
      <c r="E284" s="232" t="s">
        <v>19</v>
      </c>
      <c r="F284" s="233" t="s">
        <v>718</v>
      </c>
      <c r="G284" s="231"/>
      <c r="H284" s="234">
        <v>240.3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167</v>
      </c>
      <c r="AU284" s="240" t="s">
        <v>80</v>
      </c>
      <c r="AV284" s="13" t="s">
        <v>80</v>
      </c>
      <c r="AW284" s="13" t="s">
        <v>33</v>
      </c>
      <c r="AX284" s="13" t="s">
        <v>78</v>
      </c>
      <c r="AY284" s="240" t="s">
        <v>142</v>
      </c>
    </row>
    <row r="285" spans="1:65" s="2" customFormat="1" ht="24.15" customHeight="1">
      <c r="A285" s="38"/>
      <c r="B285" s="39"/>
      <c r="C285" s="212" t="s">
        <v>483</v>
      </c>
      <c r="D285" s="212" t="s">
        <v>144</v>
      </c>
      <c r="E285" s="213" t="s">
        <v>508</v>
      </c>
      <c r="F285" s="214" t="s">
        <v>509</v>
      </c>
      <c r="G285" s="215" t="s">
        <v>147</v>
      </c>
      <c r="H285" s="216">
        <v>6408</v>
      </c>
      <c r="I285" s="217"/>
      <c r="J285" s="218">
        <f>ROUND(I285*H285,2)</f>
        <v>0</v>
      </c>
      <c r="K285" s="214" t="s">
        <v>148</v>
      </c>
      <c r="L285" s="44"/>
      <c r="M285" s="219" t="s">
        <v>19</v>
      </c>
      <c r="N285" s="220" t="s">
        <v>42</v>
      </c>
      <c r="O285" s="84"/>
      <c r="P285" s="221">
        <f>O285*H285</f>
        <v>0</v>
      </c>
      <c r="Q285" s="221">
        <v>0.00753</v>
      </c>
      <c r="R285" s="221">
        <f>Q285*H285</f>
        <v>48.25224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149</v>
      </c>
      <c r="AT285" s="223" t="s">
        <v>144</v>
      </c>
      <c r="AU285" s="223" t="s">
        <v>80</v>
      </c>
      <c r="AY285" s="17" t="s">
        <v>142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78</v>
      </c>
      <c r="BK285" s="224">
        <f>ROUND(I285*H285,2)</f>
        <v>0</v>
      </c>
      <c r="BL285" s="17" t="s">
        <v>149</v>
      </c>
      <c r="BM285" s="223" t="s">
        <v>719</v>
      </c>
    </row>
    <row r="286" spans="1:47" s="2" customFormat="1" ht="12">
      <c r="A286" s="38"/>
      <c r="B286" s="39"/>
      <c r="C286" s="40"/>
      <c r="D286" s="225" t="s">
        <v>151</v>
      </c>
      <c r="E286" s="40"/>
      <c r="F286" s="226" t="s">
        <v>511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151</v>
      </c>
      <c r="AU286" s="17" t="s">
        <v>80</v>
      </c>
    </row>
    <row r="287" spans="1:65" s="2" customFormat="1" ht="14.4" customHeight="1">
      <c r="A287" s="38"/>
      <c r="B287" s="39"/>
      <c r="C287" s="212" t="s">
        <v>489</v>
      </c>
      <c r="D287" s="212" t="s">
        <v>144</v>
      </c>
      <c r="E287" s="213" t="s">
        <v>513</v>
      </c>
      <c r="F287" s="214" t="s">
        <v>514</v>
      </c>
      <c r="G287" s="215" t="s">
        <v>147</v>
      </c>
      <c r="H287" s="216">
        <v>6055</v>
      </c>
      <c r="I287" s="217"/>
      <c r="J287" s="218">
        <f>ROUND(I287*H287,2)</f>
        <v>0</v>
      </c>
      <c r="K287" s="214" t="s">
        <v>148</v>
      </c>
      <c r="L287" s="44"/>
      <c r="M287" s="219" t="s">
        <v>19</v>
      </c>
      <c r="N287" s="220" t="s">
        <v>42</v>
      </c>
      <c r="O287" s="84"/>
      <c r="P287" s="221">
        <f>O287*H287</f>
        <v>0</v>
      </c>
      <c r="Q287" s="221">
        <v>0.00071</v>
      </c>
      <c r="R287" s="221">
        <f>Q287*H287</f>
        <v>4.29905</v>
      </c>
      <c r="S287" s="221">
        <v>0</v>
      </c>
      <c r="T287" s="222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3" t="s">
        <v>149</v>
      </c>
      <c r="AT287" s="223" t="s">
        <v>144</v>
      </c>
      <c r="AU287" s="223" t="s">
        <v>80</v>
      </c>
      <c r="AY287" s="17" t="s">
        <v>142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78</v>
      </c>
      <c r="BK287" s="224">
        <f>ROUND(I287*H287,2)</f>
        <v>0</v>
      </c>
      <c r="BL287" s="17" t="s">
        <v>149</v>
      </c>
      <c r="BM287" s="223" t="s">
        <v>720</v>
      </c>
    </row>
    <row r="288" spans="1:47" s="2" customFormat="1" ht="12">
      <c r="A288" s="38"/>
      <c r="B288" s="39"/>
      <c r="C288" s="40"/>
      <c r="D288" s="225" t="s">
        <v>151</v>
      </c>
      <c r="E288" s="40"/>
      <c r="F288" s="226" t="s">
        <v>516</v>
      </c>
      <c r="G288" s="40"/>
      <c r="H288" s="40"/>
      <c r="I288" s="227"/>
      <c r="J288" s="40"/>
      <c r="K288" s="40"/>
      <c r="L288" s="44"/>
      <c r="M288" s="228"/>
      <c r="N288" s="229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151</v>
      </c>
      <c r="AU288" s="17" t="s">
        <v>80</v>
      </c>
    </row>
    <row r="289" spans="1:65" s="2" customFormat="1" ht="24.15" customHeight="1">
      <c r="A289" s="38"/>
      <c r="B289" s="39"/>
      <c r="C289" s="212" t="s">
        <v>495</v>
      </c>
      <c r="D289" s="212" t="s">
        <v>144</v>
      </c>
      <c r="E289" s="213" t="s">
        <v>518</v>
      </c>
      <c r="F289" s="214" t="s">
        <v>519</v>
      </c>
      <c r="G289" s="215" t="s">
        <v>147</v>
      </c>
      <c r="H289" s="216">
        <v>6055</v>
      </c>
      <c r="I289" s="217"/>
      <c r="J289" s="218">
        <f>ROUND(I289*H289,2)</f>
        <v>0</v>
      </c>
      <c r="K289" s="214" t="s">
        <v>148</v>
      </c>
      <c r="L289" s="44"/>
      <c r="M289" s="219" t="s">
        <v>19</v>
      </c>
      <c r="N289" s="220" t="s">
        <v>42</v>
      </c>
      <c r="O289" s="84"/>
      <c r="P289" s="221">
        <f>O289*H289</f>
        <v>0</v>
      </c>
      <c r="Q289" s="221">
        <v>0.10373</v>
      </c>
      <c r="R289" s="221">
        <f>Q289*H289</f>
        <v>628.08515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149</v>
      </c>
      <c r="AT289" s="223" t="s">
        <v>144</v>
      </c>
      <c r="AU289" s="223" t="s">
        <v>80</v>
      </c>
      <c r="AY289" s="17" t="s">
        <v>142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78</v>
      </c>
      <c r="BK289" s="224">
        <f>ROUND(I289*H289,2)</f>
        <v>0</v>
      </c>
      <c r="BL289" s="17" t="s">
        <v>149</v>
      </c>
      <c r="BM289" s="223" t="s">
        <v>721</v>
      </c>
    </row>
    <row r="290" spans="1:47" s="2" customFormat="1" ht="12">
      <c r="A290" s="38"/>
      <c r="B290" s="39"/>
      <c r="C290" s="40"/>
      <c r="D290" s="225" t="s">
        <v>151</v>
      </c>
      <c r="E290" s="40"/>
      <c r="F290" s="226" t="s">
        <v>521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151</v>
      </c>
      <c r="AU290" s="17" t="s">
        <v>80</v>
      </c>
    </row>
    <row r="291" spans="1:51" s="13" customFormat="1" ht="12">
      <c r="A291" s="13"/>
      <c r="B291" s="230"/>
      <c r="C291" s="231"/>
      <c r="D291" s="225" t="s">
        <v>167</v>
      </c>
      <c r="E291" s="232" t="s">
        <v>19</v>
      </c>
      <c r="F291" s="233" t="s">
        <v>714</v>
      </c>
      <c r="G291" s="231"/>
      <c r="H291" s="234">
        <v>6055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167</v>
      </c>
      <c r="AU291" s="240" t="s">
        <v>80</v>
      </c>
      <c r="AV291" s="13" t="s">
        <v>80</v>
      </c>
      <c r="AW291" s="13" t="s">
        <v>33</v>
      </c>
      <c r="AX291" s="13" t="s">
        <v>78</v>
      </c>
      <c r="AY291" s="240" t="s">
        <v>142</v>
      </c>
    </row>
    <row r="292" spans="1:65" s="2" customFormat="1" ht="24.15" customHeight="1">
      <c r="A292" s="38"/>
      <c r="B292" s="39"/>
      <c r="C292" s="212" t="s">
        <v>501</v>
      </c>
      <c r="D292" s="212" t="s">
        <v>144</v>
      </c>
      <c r="E292" s="213" t="s">
        <v>722</v>
      </c>
      <c r="F292" s="214" t="s">
        <v>723</v>
      </c>
      <c r="G292" s="215" t="s">
        <v>147</v>
      </c>
      <c r="H292" s="216">
        <v>320</v>
      </c>
      <c r="I292" s="217"/>
      <c r="J292" s="218">
        <f>ROUND(I292*H292,2)</f>
        <v>0</v>
      </c>
      <c r="K292" s="214" t="s">
        <v>148</v>
      </c>
      <c r="L292" s="44"/>
      <c r="M292" s="219" t="s">
        <v>19</v>
      </c>
      <c r="N292" s="220" t="s">
        <v>42</v>
      </c>
      <c r="O292" s="84"/>
      <c r="P292" s="221">
        <f>O292*H292</f>
        <v>0</v>
      </c>
      <c r="Q292" s="221">
        <v>0.098</v>
      </c>
      <c r="R292" s="221">
        <f>Q292*H292</f>
        <v>31.36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149</v>
      </c>
      <c r="AT292" s="223" t="s">
        <v>144</v>
      </c>
      <c r="AU292" s="223" t="s">
        <v>80</v>
      </c>
      <c r="AY292" s="17" t="s">
        <v>142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78</v>
      </c>
      <c r="BK292" s="224">
        <f>ROUND(I292*H292,2)</f>
        <v>0</v>
      </c>
      <c r="BL292" s="17" t="s">
        <v>149</v>
      </c>
      <c r="BM292" s="223" t="s">
        <v>724</v>
      </c>
    </row>
    <row r="293" spans="1:47" s="2" customFormat="1" ht="12">
      <c r="A293" s="38"/>
      <c r="B293" s="39"/>
      <c r="C293" s="40"/>
      <c r="D293" s="225" t="s">
        <v>151</v>
      </c>
      <c r="E293" s="40"/>
      <c r="F293" s="226" t="s">
        <v>725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151</v>
      </c>
      <c r="AU293" s="17" t="s">
        <v>80</v>
      </c>
    </row>
    <row r="294" spans="1:65" s="2" customFormat="1" ht="14.4" customHeight="1">
      <c r="A294" s="38"/>
      <c r="B294" s="39"/>
      <c r="C294" s="253" t="s">
        <v>507</v>
      </c>
      <c r="D294" s="253" t="s">
        <v>261</v>
      </c>
      <c r="E294" s="254" t="s">
        <v>726</v>
      </c>
      <c r="F294" s="255" t="s">
        <v>727</v>
      </c>
      <c r="G294" s="256" t="s">
        <v>147</v>
      </c>
      <c r="H294" s="257">
        <v>320</v>
      </c>
      <c r="I294" s="258"/>
      <c r="J294" s="259">
        <f>ROUND(I294*H294,2)</f>
        <v>0</v>
      </c>
      <c r="K294" s="255" t="s">
        <v>148</v>
      </c>
      <c r="L294" s="260"/>
      <c r="M294" s="261" t="s">
        <v>19</v>
      </c>
      <c r="N294" s="262" t="s">
        <v>42</v>
      </c>
      <c r="O294" s="84"/>
      <c r="P294" s="221">
        <f>O294*H294</f>
        <v>0</v>
      </c>
      <c r="Q294" s="221">
        <v>0.135</v>
      </c>
      <c r="R294" s="221">
        <f>Q294*H294</f>
        <v>43.2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193</v>
      </c>
      <c r="AT294" s="223" t="s">
        <v>261</v>
      </c>
      <c r="AU294" s="223" t="s">
        <v>80</v>
      </c>
      <c r="AY294" s="17" t="s">
        <v>142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78</v>
      </c>
      <c r="BK294" s="224">
        <f>ROUND(I294*H294,2)</f>
        <v>0</v>
      </c>
      <c r="BL294" s="17" t="s">
        <v>149</v>
      </c>
      <c r="BM294" s="223" t="s">
        <v>728</v>
      </c>
    </row>
    <row r="295" spans="1:47" s="2" customFormat="1" ht="12">
      <c r="A295" s="38"/>
      <c r="B295" s="39"/>
      <c r="C295" s="40"/>
      <c r="D295" s="225" t="s">
        <v>151</v>
      </c>
      <c r="E295" s="40"/>
      <c r="F295" s="226" t="s">
        <v>727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151</v>
      </c>
      <c r="AU295" s="17" t="s">
        <v>80</v>
      </c>
    </row>
    <row r="296" spans="1:63" s="12" customFormat="1" ht="22.8" customHeight="1">
      <c r="A296" s="12"/>
      <c r="B296" s="196"/>
      <c r="C296" s="197"/>
      <c r="D296" s="198" t="s">
        <v>70</v>
      </c>
      <c r="E296" s="210" t="s">
        <v>193</v>
      </c>
      <c r="F296" s="210" t="s">
        <v>729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SUM(P297:P303)</f>
        <v>0</v>
      </c>
      <c r="Q296" s="204"/>
      <c r="R296" s="205">
        <f>SUM(R297:R303)</f>
        <v>0.43839903999999996</v>
      </c>
      <c r="S296" s="204"/>
      <c r="T296" s="206">
        <f>SUM(T297:T303)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78</v>
      </c>
      <c r="AT296" s="208" t="s">
        <v>70</v>
      </c>
      <c r="AU296" s="208" t="s">
        <v>78</v>
      </c>
      <c r="AY296" s="207" t="s">
        <v>142</v>
      </c>
      <c r="BK296" s="209">
        <f>SUM(BK297:BK303)</f>
        <v>0</v>
      </c>
    </row>
    <row r="297" spans="1:65" s="2" customFormat="1" ht="24.15" customHeight="1">
      <c r="A297" s="38"/>
      <c r="B297" s="39"/>
      <c r="C297" s="212" t="s">
        <v>512</v>
      </c>
      <c r="D297" s="212" t="s">
        <v>144</v>
      </c>
      <c r="E297" s="213" t="s">
        <v>530</v>
      </c>
      <c r="F297" s="214" t="s">
        <v>531</v>
      </c>
      <c r="G297" s="215" t="s">
        <v>451</v>
      </c>
      <c r="H297" s="216">
        <v>848</v>
      </c>
      <c r="I297" s="217"/>
      <c r="J297" s="218">
        <f>ROUND(I297*H297,2)</f>
        <v>0</v>
      </c>
      <c r="K297" s="214" t="s">
        <v>148</v>
      </c>
      <c r="L297" s="44"/>
      <c r="M297" s="219" t="s">
        <v>19</v>
      </c>
      <c r="N297" s="220" t="s">
        <v>42</v>
      </c>
      <c r="O297" s="84"/>
      <c r="P297" s="221">
        <f>O297*H297</f>
        <v>0</v>
      </c>
      <c r="Q297" s="221">
        <v>0</v>
      </c>
      <c r="R297" s="221">
        <f>Q297*H297</f>
        <v>0</v>
      </c>
      <c r="S297" s="221">
        <v>0</v>
      </c>
      <c r="T297" s="222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3" t="s">
        <v>149</v>
      </c>
      <c r="AT297" s="223" t="s">
        <v>144</v>
      </c>
      <c r="AU297" s="223" t="s">
        <v>80</v>
      </c>
      <c r="AY297" s="17" t="s">
        <v>142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78</v>
      </c>
      <c r="BK297" s="224">
        <f>ROUND(I297*H297,2)</f>
        <v>0</v>
      </c>
      <c r="BL297" s="17" t="s">
        <v>149</v>
      </c>
      <c r="BM297" s="223" t="s">
        <v>730</v>
      </c>
    </row>
    <row r="298" spans="1:47" s="2" customFormat="1" ht="12">
      <c r="A298" s="38"/>
      <c r="B298" s="39"/>
      <c r="C298" s="40"/>
      <c r="D298" s="225" t="s">
        <v>151</v>
      </c>
      <c r="E298" s="40"/>
      <c r="F298" s="226" t="s">
        <v>533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151</v>
      </c>
      <c r="AU298" s="17" t="s">
        <v>80</v>
      </c>
    </row>
    <row r="299" spans="1:51" s="13" customFormat="1" ht="12">
      <c r="A299" s="13"/>
      <c r="B299" s="230"/>
      <c r="C299" s="231"/>
      <c r="D299" s="225" t="s">
        <v>167</v>
      </c>
      <c r="E299" s="232" t="s">
        <v>19</v>
      </c>
      <c r="F299" s="233" t="s">
        <v>731</v>
      </c>
      <c r="G299" s="231"/>
      <c r="H299" s="234">
        <v>848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167</v>
      </c>
      <c r="AU299" s="240" t="s">
        <v>80</v>
      </c>
      <c r="AV299" s="13" t="s">
        <v>80</v>
      </c>
      <c r="AW299" s="13" t="s">
        <v>33</v>
      </c>
      <c r="AX299" s="13" t="s">
        <v>78</v>
      </c>
      <c r="AY299" s="240" t="s">
        <v>142</v>
      </c>
    </row>
    <row r="300" spans="1:65" s="2" customFormat="1" ht="14.4" customHeight="1">
      <c r="A300" s="38"/>
      <c r="B300" s="39"/>
      <c r="C300" s="253" t="s">
        <v>517</v>
      </c>
      <c r="D300" s="253" t="s">
        <v>261</v>
      </c>
      <c r="E300" s="254" t="s">
        <v>535</v>
      </c>
      <c r="F300" s="255" t="s">
        <v>536</v>
      </c>
      <c r="G300" s="256" t="s">
        <v>451</v>
      </c>
      <c r="H300" s="257">
        <v>848</v>
      </c>
      <c r="I300" s="258"/>
      <c r="J300" s="259">
        <f>ROUND(I300*H300,2)</f>
        <v>0</v>
      </c>
      <c r="K300" s="255" t="s">
        <v>19</v>
      </c>
      <c r="L300" s="260"/>
      <c r="M300" s="261" t="s">
        <v>19</v>
      </c>
      <c r="N300" s="262" t="s">
        <v>42</v>
      </c>
      <c r="O300" s="84"/>
      <c r="P300" s="221">
        <f>O300*H300</f>
        <v>0</v>
      </c>
      <c r="Q300" s="221">
        <v>0.0005</v>
      </c>
      <c r="R300" s="221">
        <f>Q300*H300</f>
        <v>0.424</v>
      </c>
      <c r="S300" s="221">
        <v>0</v>
      </c>
      <c r="T300" s="22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3" t="s">
        <v>193</v>
      </c>
      <c r="AT300" s="223" t="s">
        <v>261</v>
      </c>
      <c r="AU300" s="223" t="s">
        <v>80</v>
      </c>
      <c r="AY300" s="17" t="s">
        <v>142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78</v>
      </c>
      <c r="BK300" s="224">
        <f>ROUND(I300*H300,2)</f>
        <v>0</v>
      </c>
      <c r="BL300" s="17" t="s">
        <v>149</v>
      </c>
      <c r="BM300" s="223" t="s">
        <v>732</v>
      </c>
    </row>
    <row r="301" spans="1:47" s="2" customFormat="1" ht="12">
      <c r="A301" s="38"/>
      <c r="B301" s="39"/>
      <c r="C301" s="40"/>
      <c r="D301" s="225" t="s">
        <v>151</v>
      </c>
      <c r="E301" s="40"/>
      <c r="F301" s="226" t="s">
        <v>536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151</v>
      </c>
      <c r="AU301" s="17" t="s">
        <v>80</v>
      </c>
    </row>
    <row r="302" spans="1:65" s="2" customFormat="1" ht="24.15" customHeight="1">
      <c r="A302" s="38"/>
      <c r="B302" s="39"/>
      <c r="C302" s="212" t="s">
        <v>523</v>
      </c>
      <c r="D302" s="212" t="s">
        <v>144</v>
      </c>
      <c r="E302" s="213" t="s">
        <v>539</v>
      </c>
      <c r="F302" s="214" t="s">
        <v>540</v>
      </c>
      <c r="G302" s="215" t="s">
        <v>451</v>
      </c>
      <c r="H302" s="216">
        <v>848</v>
      </c>
      <c r="I302" s="217"/>
      <c r="J302" s="218">
        <f>ROUND(I302*H302,2)</f>
        <v>0</v>
      </c>
      <c r="K302" s="214" t="s">
        <v>148</v>
      </c>
      <c r="L302" s="44"/>
      <c r="M302" s="219" t="s">
        <v>19</v>
      </c>
      <c r="N302" s="220" t="s">
        <v>42</v>
      </c>
      <c r="O302" s="84"/>
      <c r="P302" s="221">
        <f>O302*H302</f>
        <v>0</v>
      </c>
      <c r="Q302" s="221">
        <v>1.698E-05</v>
      </c>
      <c r="R302" s="221">
        <f>Q302*H302</f>
        <v>0.01439904</v>
      </c>
      <c r="S302" s="221">
        <v>0</v>
      </c>
      <c r="T302" s="222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3" t="s">
        <v>149</v>
      </c>
      <c r="AT302" s="223" t="s">
        <v>144</v>
      </c>
      <c r="AU302" s="223" t="s">
        <v>80</v>
      </c>
      <c r="AY302" s="17" t="s">
        <v>142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78</v>
      </c>
      <c r="BK302" s="224">
        <f>ROUND(I302*H302,2)</f>
        <v>0</v>
      </c>
      <c r="BL302" s="17" t="s">
        <v>149</v>
      </c>
      <c r="BM302" s="223" t="s">
        <v>733</v>
      </c>
    </row>
    <row r="303" spans="1:47" s="2" customFormat="1" ht="12">
      <c r="A303" s="38"/>
      <c r="B303" s="39"/>
      <c r="C303" s="40"/>
      <c r="D303" s="225" t="s">
        <v>151</v>
      </c>
      <c r="E303" s="40"/>
      <c r="F303" s="226" t="s">
        <v>542</v>
      </c>
      <c r="G303" s="40"/>
      <c r="H303" s="40"/>
      <c r="I303" s="227"/>
      <c r="J303" s="40"/>
      <c r="K303" s="40"/>
      <c r="L303" s="44"/>
      <c r="M303" s="228"/>
      <c r="N303" s="229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151</v>
      </c>
      <c r="AU303" s="17" t="s">
        <v>80</v>
      </c>
    </row>
    <row r="304" spans="1:63" s="12" customFormat="1" ht="22.8" customHeight="1">
      <c r="A304" s="12"/>
      <c r="B304" s="196"/>
      <c r="C304" s="197"/>
      <c r="D304" s="198" t="s">
        <v>70</v>
      </c>
      <c r="E304" s="210" t="s">
        <v>198</v>
      </c>
      <c r="F304" s="210" t="s">
        <v>543</v>
      </c>
      <c r="G304" s="197"/>
      <c r="H304" s="197"/>
      <c r="I304" s="200"/>
      <c r="J304" s="211">
        <f>BK304</f>
        <v>0</v>
      </c>
      <c r="K304" s="197"/>
      <c r="L304" s="202"/>
      <c r="M304" s="203"/>
      <c r="N304" s="204"/>
      <c r="O304" s="204"/>
      <c r="P304" s="205">
        <f>SUM(P305:P322)</f>
        <v>0</v>
      </c>
      <c r="Q304" s="204"/>
      <c r="R304" s="205">
        <f>SUM(R305:R322)</f>
        <v>8.949203242500001</v>
      </c>
      <c r="S304" s="204"/>
      <c r="T304" s="206">
        <f>SUM(T305:T322)</f>
        <v>2.52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7" t="s">
        <v>78</v>
      </c>
      <c r="AT304" s="208" t="s">
        <v>70</v>
      </c>
      <c r="AU304" s="208" t="s">
        <v>78</v>
      </c>
      <c r="AY304" s="207" t="s">
        <v>142</v>
      </c>
      <c r="BK304" s="209">
        <f>SUM(BK305:BK322)</f>
        <v>0</v>
      </c>
    </row>
    <row r="305" spans="1:65" s="2" customFormat="1" ht="14.4" customHeight="1">
      <c r="A305" s="38"/>
      <c r="B305" s="39"/>
      <c r="C305" s="253" t="s">
        <v>529</v>
      </c>
      <c r="D305" s="253" t="s">
        <v>261</v>
      </c>
      <c r="E305" s="254" t="s">
        <v>545</v>
      </c>
      <c r="F305" s="255" t="s">
        <v>546</v>
      </c>
      <c r="G305" s="256" t="s">
        <v>155</v>
      </c>
      <c r="H305" s="257">
        <v>4</v>
      </c>
      <c r="I305" s="258"/>
      <c r="J305" s="259">
        <f>ROUND(I305*H305,2)</f>
        <v>0</v>
      </c>
      <c r="K305" s="255" t="s">
        <v>148</v>
      </c>
      <c r="L305" s="260"/>
      <c r="M305" s="261" t="s">
        <v>19</v>
      </c>
      <c r="N305" s="262" t="s">
        <v>42</v>
      </c>
      <c r="O305" s="84"/>
      <c r="P305" s="221">
        <f>O305*H305</f>
        <v>0</v>
      </c>
      <c r="Q305" s="221">
        <v>0.0021</v>
      </c>
      <c r="R305" s="221">
        <f>Q305*H305</f>
        <v>0.0084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193</v>
      </c>
      <c r="AT305" s="223" t="s">
        <v>261</v>
      </c>
      <c r="AU305" s="223" t="s">
        <v>80</v>
      </c>
      <c r="AY305" s="17" t="s">
        <v>142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78</v>
      </c>
      <c r="BK305" s="224">
        <f>ROUND(I305*H305,2)</f>
        <v>0</v>
      </c>
      <c r="BL305" s="17" t="s">
        <v>149</v>
      </c>
      <c r="BM305" s="223" t="s">
        <v>734</v>
      </c>
    </row>
    <row r="306" spans="1:47" s="2" customFormat="1" ht="12">
      <c r="A306" s="38"/>
      <c r="B306" s="39"/>
      <c r="C306" s="40"/>
      <c r="D306" s="225" t="s">
        <v>151</v>
      </c>
      <c r="E306" s="40"/>
      <c r="F306" s="226" t="s">
        <v>546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151</v>
      </c>
      <c r="AU306" s="17" t="s">
        <v>80</v>
      </c>
    </row>
    <row r="307" spans="1:65" s="2" customFormat="1" ht="24.15" customHeight="1">
      <c r="A307" s="38"/>
      <c r="B307" s="39"/>
      <c r="C307" s="212" t="s">
        <v>534</v>
      </c>
      <c r="D307" s="212" t="s">
        <v>144</v>
      </c>
      <c r="E307" s="213" t="s">
        <v>549</v>
      </c>
      <c r="F307" s="214" t="s">
        <v>550</v>
      </c>
      <c r="G307" s="215" t="s">
        <v>155</v>
      </c>
      <c r="H307" s="216">
        <v>4</v>
      </c>
      <c r="I307" s="217"/>
      <c r="J307" s="218">
        <f>ROUND(I307*H307,2)</f>
        <v>0</v>
      </c>
      <c r="K307" s="214" t="s">
        <v>148</v>
      </c>
      <c r="L307" s="44"/>
      <c r="M307" s="219" t="s">
        <v>19</v>
      </c>
      <c r="N307" s="220" t="s">
        <v>42</v>
      </c>
      <c r="O307" s="84"/>
      <c r="P307" s="221">
        <f>O307*H307</f>
        <v>0</v>
      </c>
      <c r="Q307" s="221">
        <v>0</v>
      </c>
      <c r="R307" s="221">
        <f>Q307*H307</f>
        <v>0</v>
      </c>
      <c r="S307" s="221">
        <v>0</v>
      </c>
      <c r="T307" s="222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3" t="s">
        <v>149</v>
      </c>
      <c r="AT307" s="223" t="s">
        <v>144</v>
      </c>
      <c r="AU307" s="223" t="s">
        <v>80</v>
      </c>
      <c r="AY307" s="17" t="s">
        <v>142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78</v>
      </c>
      <c r="BK307" s="224">
        <f>ROUND(I307*H307,2)</f>
        <v>0</v>
      </c>
      <c r="BL307" s="17" t="s">
        <v>149</v>
      </c>
      <c r="BM307" s="223" t="s">
        <v>735</v>
      </c>
    </row>
    <row r="308" spans="1:47" s="2" customFormat="1" ht="12">
      <c r="A308" s="38"/>
      <c r="B308" s="39"/>
      <c r="C308" s="40"/>
      <c r="D308" s="225" t="s">
        <v>151</v>
      </c>
      <c r="E308" s="40"/>
      <c r="F308" s="226" t="s">
        <v>552</v>
      </c>
      <c r="G308" s="40"/>
      <c r="H308" s="40"/>
      <c r="I308" s="227"/>
      <c r="J308" s="40"/>
      <c r="K308" s="40"/>
      <c r="L308" s="44"/>
      <c r="M308" s="228"/>
      <c r="N308" s="229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151</v>
      </c>
      <c r="AU308" s="17" t="s">
        <v>80</v>
      </c>
    </row>
    <row r="309" spans="1:65" s="2" customFormat="1" ht="24.15" customHeight="1">
      <c r="A309" s="38"/>
      <c r="B309" s="39"/>
      <c r="C309" s="212" t="s">
        <v>538</v>
      </c>
      <c r="D309" s="212" t="s">
        <v>144</v>
      </c>
      <c r="E309" s="213" t="s">
        <v>554</v>
      </c>
      <c r="F309" s="214" t="s">
        <v>555</v>
      </c>
      <c r="G309" s="215" t="s">
        <v>147</v>
      </c>
      <c r="H309" s="216">
        <v>1080</v>
      </c>
      <c r="I309" s="217"/>
      <c r="J309" s="218">
        <f>ROUND(I309*H309,2)</f>
        <v>0</v>
      </c>
      <c r="K309" s="214" t="s">
        <v>148</v>
      </c>
      <c r="L309" s="44"/>
      <c r="M309" s="219" t="s">
        <v>19</v>
      </c>
      <c r="N309" s="220" t="s">
        <v>42</v>
      </c>
      <c r="O309" s="84"/>
      <c r="P309" s="221">
        <f>O309*H309</f>
        <v>0</v>
      </c>
      <c r="Q309" s="221">
        <v>0.0004675</v>
      </c>
      <c r="R309" s="221">
        <f>Q309*H309</f>
        <v>0.5049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149</v>
      </c>
      <c r="AT309" s="223" t="s">
        <v>144</v>
      </c>
      <c r="AU309" s="223" t="s">
        <v>80</v>
      </c>
      <c r="AY309" s="17" t="s">
        <v>142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78</v>
      </c>
      <c r="BK309" s="224">
        <f>ROUND(I309*H309,2)</f>
        <v>0</v>
      </c>
      <c r="BL309" s="17" t="s">
        <v>149</v>
      </c>
      <c r="BM309" s="223" t="s">
        <v>736</v>
      </c>
    </row>
    <row r="310" spans="1:47" s="2" customFormat="1" ht="12">
      <c r="A310" s="38"/>
      <c r="B310" s="39"/>
      <c r="C310" s="40"/>
      <c r="D310" s="225" t="s">
        <v>151</v>
      </c>
      <c r="E310" s="40"/>
      <c r="F310" s="226" t="s">
        <v>557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151</v>
      </c>
      <c r="AU310" s="17" t="s">
        <v>80</v>
      </c>
    </row>
    <row r="311" spans="1:51" s="13" customFormat="1" ht="12">
      <c r="A311" s="13"/>
      <c r="B311" s="230"/>
      <c r="C311" s="231"/>
      <c r="D311" s="225" t="s">
        <v>167</v>
      </c>
      <c r="E311" s="232" t="s">
        <v>19</v>
      </c>
      <c r="F311" s="233" t="s">
        <v>737</v>
      </c>
      <c r="G311" s="231"/>
      <c r="H311" s="234">
        <v>1080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167</v>
      </c>
      <c r="AU311" s="240" t="s">
        <v>80</v>
      </c>
      <c r="AV311" s="13" t="s">
        <v>80</v>
      </c>
      <c r="AW311" s="13" t="s">
        <v>33</v>
      </c>
      <c r="AX311" s="13" t="s">
        <v>71</v>
      </c>
      <c r="AY311" s="240" t="s">
        <v>142</v>
      </c>
    </row>
    <row r="312" spans="1:51" s="14" customFormat="1" ht="12">
      <c r="A312" s="14"/>
      <c r="B312" s="241"/>
      <c r="C312" s="242"/>
      <c r="D312" s="225" t="s">
        <v>167</v>
      </c>
      <c r="E312" s="243" t="s">
        <v>19</v>
      </c>
      <c r="F312" s="244" t="s">
        <v>172</v>
      </c>
      <c r="G312" s="242"/>
      <c r="H312" s="245">
        <v>1080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167</v>
      </c>
      <c r="AU312" s="251" t="s">
        <v>80</v>
      </c>
      <c r="AV312" s="14" t="s">
        <v>149</v>
      </c>
      <c r="AW312" s="14" t="s">
        <v>33</v>
      </c>
      <c r="AX312" s="14" t="s">
        <v>78</v>
      </c>
      <c r="AY312" s="251" t="s">
        <v>142</v>
      </c>
    </row>
    <row r="313" spans="1:65" s="2" customFormat="1" ht="14.4" customHeight="1">
      <c r="A313" s="38"/>
      <c r="B313" s="39"/>
      <c r="C313" s="212" t="s">
        <v>544</v>
      </c>
      <c r="D313" s="212" t="s">
        <v>144</v>
      </c>
      <c r="E313" s="213" t="s">
        <v>561</v>
      </c>
      <c r="F313" s="214" t="s">
        <v>562</v>
      </c>
      <c r="G313" s="215" t="s">
        <v>451</v>
      </c>
      <c r="H313" s="216">
        <v>31.5</v>
      </c>
      <c r="I313" s="217"/>
      <c r="J313" s="218">
        <f>ROUND(I313*H313,2)</f>
        <v>0</v>
      </c>
      <c r="K313" s="214" t="s">
        <v>148</v>
      </c>
      <c r="L313" s="44"/>
      <c r="M313" s="219" t="s">
        <v>19</v>
      </c>
      <c r="N313" s="220" t="s">
        <v>42</v>
      </c>
      <c r="O313" s="84"/>
      <c r="P313" s="221">
        <f>O313*H313</f>
        <v>0</v>
      </c>
      <c r="Q313" s="221">
        <v>1.995E-06</v>
      </c>
      <c r="R313" s="221">
        <f>Q313*H313</f>
        <v>6.28425E-05</v>
      </c>
      <c r="S313" s="221">
        <v>0</v>
      </c>
      <c r="T313" s="22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3" t="s">
        <v>149</v>
      </c>
      <c r="AT313" s="223" t="s">
        <v>144</v>
      </c>
      <c r="AU313" s="223" t="s">
        <v>80</v>
      </c>
      <c r="AY313" s="17" t="s">
        <v>142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78</v>
      </c>
      <c r="BK313" s="224">
        <f>ROUND(I313*H313,2)</f>
        <v>0</v>
      </c>
      <c r="BL313" s="17" t="s">
        <v>149</v>
      </c>
      <c r="BM313" s="223" t="s">
        <v>738</v>
      </c>
    </row>
    <row r="314" spans="1:47" s="2" customFormat="1" ht="12">
      <c r="A314" s="38"/>
      <c r="B314" s="39"/>
      <c r="C314" s="40"/>
      <c r="D314" s="225" t="s">
        <v>151</v>
      </c>
      <c r="E314" s="40"/>
      <c r="F314" s="226" t="s">
        <v>564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151</v>
      </c>
      <c r="AU314" s="17" t="s">
        <v>80</v>
      </c>
    </row>
    <row r="315" spans="1:51" s="13" customFormat="1" ht="12">
      <c r="A315" s="13"/>
      <c r="B315" s="230"/>
      <c r="C315" s="231"/>
      <c r="D315" s="225" t="s">
        <v>167</v>
      </c>
      <c r="E315" s="232" t="s">
        <v>19</v>
      </c>
      <c r="F315" s="233" t="s">
        <v>739</v>
      </c>
      <c r="G315" s="231"/>
      <c r="H315" s="234">
        <v>31.5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167</v>
      </c>
      <c r="AU315" s="240" t="s">
        <v>80</v>
      </c>
      <c r="AV315" s="13" t="s">
        <v>80</v>
      </c>
      <c r="AW315" s="13" t="s">
        <v>33</v>
      </c>
      <c r="AX315" s="13" t="s">
        <v>78</v>
      </c>
      <c r="AY315" s="240" t="s">
        <v>142</v>
      </c>
    </row>
    <row r="316" spans="1:65" s="2" customFormat="1" ht="24.15" customHeight="1">
      <c r="A316" s="38"/>
      <c r="B316" s="39"/>
      <c r="C316" s="212" t="s">
        <v>548</v>
      </c>
      <c r="D316" s="212" t="s">
        <v>144</v>
      </c>
      <c r="E316" s="213" t="s">
        <v>566</v>
      </c>
      <c r="F316" s="214" t="s">
        <v>567</v>
      </c>
      <c r="G316" s="215" t="s">
        <v>451</v>
      </c>
      <c r="H316" s="216">
        <v>19</v>
      </c>
      <c r="I316" s="217"/>
      <c r="J316" s="218">
        <f>ROUND(I316*H316,2)</f>
        <v>0</v>
      </c>
      <c r="K316" s="214" t="s">
        <v>148</v>
      </c>
      <c r="L316" s="44"/>
      <c r="M316" s="219" t="s">
        <v>19</v>
      </c>
      <c r="N316" s="220" t="s">
        <v>42</v>
      </c>
      <c r="O316" s="84"/>
      <c r="P316" s="221">
        <f>O316*H316</f>
        <v>0</v>
      </c>
      <c r="Q316" s="221">
        <v>0.4381916</v>
      </c>
      <c r="R316" s="221">
        <f>Q316*H316</f>
        <v>8.325640400000001</v>
      </c>
      <c r="S316" s="221">
        <v>0</v>
      </c>
      <c r="T316" s="22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149</v>
      </c>
      <c r="AT316" s="223" t="s">
        <v>144</v>
      </c>
      <c r="AU316" s="223" t="s">
        <v>80</v>
      </c>
      <c r="AY316" s="17" t="s">
        <v>142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78</v>
      </c>
      <c r="BK316" s="224">
        <f>ROUND(I316*H316,2)</f>
        <v>0</v>
      </c>
      <c r="BL316" s="17" t="s">
        <v>149</v>
      </c>
      <c r="BM316" s="223" t="s">
        <v>740</v>
      </c>
    </row>
    <row r="317" spans="1:47" s="2" customFormat="1" ht="12">
      <c r="A317" s="38"/>
      <c r="B317" s="39"/>
      <c r="C317" s="40"/>
      <c r="D317" s="225" t="s">
        <v>151</v>
      </c>
      <c r="E317" s="40"/>
      <c r="F317" s="226" t="s">
        <v>569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151</v>
      </c>
      <c r="AU317" s="17" t="s">
        <v>80</v>
      </c>
    </row>
    <row r="318" spans="1:65" s="2" customFormat="1" ht="14.4" customHeight="1">
      <c r="A318" s="38"/>
      <c r="B318" s="39"/>
      <c r="C318" s="253" t="s">
        <v>553</v>
      </c>
      <c r="D318" s="253" t="s">
        <v>261</v>
      </c>
      <c r="E318" s="254" t="s">
        <v>571</v>
      </c>
      <c r="F318" s="255" t="s">
        <v>572</v>
      </c>
      <c r="G318" s="256" t="s">
        <v>451</v>
      </c>
      <c r="H318" s="257">
        <v>19</v>
      </c>
      <c r="I318" s="258"/>
      <c r="J318" s="259">
        <f>ROUND(I318*H318,2)</f>
        <v>0</v>
      </c>
      <c r="K318" s="255" t="s">
        <v>19</v>
      </c>
      <c r="L318" s="260"/>
      <c r="M318" s="261" t="s">
        <v>19</v>
      </c>
      <c r="N318" s="262" t="s">
        <v>42</v>
      </c>
      <c r="O318" s="84"/>
      <c r="P318" s="221">
        <f>O318*H318</f>
        <v>0</v>
      </c>
      <c r="Q318" s="221">
        <v>0.0058</v>
      </c>
      <c r="R318" s="221">
        <f>Q318*H318</f>
        <v>0.11019999999999999</v>
      </c>
      <c r="S318" s="221">
        <v>0</v>
      </c>
      <c r="T318" s="222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3" t="s">
        <v>193</v>
      </c>
      <c r="AT318" s="223" t="s">
        <v>261</v>
      </c>
      <c r="AU318" s="223" t="s">
        <v>80</v>
      </c>
      <c r="AY318" s="17" t="s">
        <v>142</v>
      </c>
      <c r="BE318" s="224">
        <f>IF(N318="základní",J318,0)</f>
        <v>0</v>
      </c>
      <c r="BF318" s="224">
        <f>IF(N318="snížená",J318,0)</f>
        <v>0</v>
      </c>
      <c r="BG318" s="224">
        <f>IF(N318="zákl. přenesená",J318,0)</f>
        <v>0</v>
      </c>
      <c r="BH318" s="224">
        <f>IF(N318="sníž. přenesená",J318,0)</f>
        <v>0</v>
      </c>
      <c r="BI318" s="224">
        <f>IF(N318="nulová",J318,0)</f>
        <v>0</v>
      </c>
      <c r="BJ318" s="17" t="s">
        <v>78</v>
      </c>
      <c r="BK318" s="224">
        <f>ROUND(I318*H318,2)</f>
        <v>0</v>
      </c>
      <c r="BL318" s="17" t="s">
        <v>149</v>
      </c>
      <c r="BM318" s="223" t="s">
        <v>741</v>
      </c>
    </row>
    <row r="319" spans="1:47" s="2" customFormat="1" ht="12">
      <c r="A319" s="38"/>
      <c r="B319" s="39"/>
      <c r="C319" s="40"/>
      <c r="D319" s="225" t="s">
        <v>151</v>
      </c>
      <c r="E319" s="40"/>
      <c r="F319" s="226" t="s">
        <v>572</v>
      </c>
      <c r="G319" s="40"/>
      <c r="H319" s="40"/>
      <c r="I319" s="227"/>
      <c r="J319" s="40"/>
      <c r="K319" s="40"/>
      <c r="L319" s="44"/>
      <c r="M319" s="228"/>
      <c r="N319" s="229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151</v>
      </c>
      <c r="AU319" s="17" t="s">
        <v>80</v>
      </c>
    </row>
    <row r="320" spans="1:47" s="2" customFormat="1" ht="12">
      <c r="A320" s="38"/>
      <c r="B320" s="39"/>
      <c r="C320" s="40"/>
      <c r="D320" s="225" t="s">
        <v>240</v>
      </c>
      <c r="E320" s="40"/>
      <c r="F320" s="252" t="s">
        <v>574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240</v>
      </c>
      <c r="AU320" s="17" t="s">
        <v>80</v>
      </c>
    </row>
    <row r="321" spans="1:65" s="2" customFormat="1" ht="24.15" customHeight="1">
      <c r="A321" s="38"/>
      <c r="B321" s="39"/>
      <c r="C321" s="212" t="s">
        <v>560</v>
      </c>
      <c r="D321" s="212" t="s">
        <v>144</v>
      </c>
      <c r="E321" s="213" t="s">
        <v>576</v>
      </c>
      <c r="F321" s="214" t="s">
        <v>577</v>
      </c>
      <c r="G321" s="215" t="s">
        <v>451</v>
      </c>
      <c r="H321" s="216">
        <v>10</v>
      </c>
      <c r="I321" s="217"/>
      <c r="J321" s="218">
        <f>ROUND(I321*H321,2)</f>
        <v>0</v>
      </c>
      <c r="K321" s="214" t="s">
        <v>148</v>
      </c>
      <c r="L321" s="44"/>
      <c r="M321" s="219" t="s">
        <v>19</v>
      </c>
      <c r="N321" s="220" t="s">
        <v>42</v>
      </c>
      <c r="O321" s="84"/>
      <c r="P321" s="221">
        <f>O321*H321</f>
        <v>0</v>
      </c>
      <c r="Q321" s="221">
        <v>0</v>
      </c>
      <c r="R321" s="221">
        <f>Q321*H321</f>
        <v>0</v>
      </c>
      <c r="S321" s="221">
        <v>0.252</v>
      </c>
      <c r="T321" s="222">
        <f>S321*H321</f>
        <v>2.52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149</v>
      </c>
      <c r="AT321" s="223" t="s">
        <v>144</v>
      </c>
      <c r="AU321" s="223" t="s">
        <v>80</v>
      </c>
      <c r="AY321" s="17" t="s">
        <v>142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78</v>
      </c>
      <c r="BK321" s="224">
        <f>ROUND(I321*H321,2)</f>
        <v>0</v>
      </c>
      <c r="BL321" s="17" t="s">
        <v>149</v>
      </c>
      <c r="BM321" s="223" t="s">
        <v>742</v>
      </c>
    </row>
    <row r="322" spans="1:47" s="2" customFormat="1" ht="12">
      <c r="A322" s="38"/>
      <c r="B322" s="39"/>
      <c r="C322" s="40"/>
      <c r="D322" s="225" t="s">
        <v>151</v>
      </c>
      <c r="E322" s="40"/>
      <c r="F322" s="226" t="s">
        <v>579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151</v>
      </c>
      <c r="AU322" s="17" t="s">
        <v>80</v>
      </c>
    </row>
    <row r="323" spans="1:63" s="12" customFormat="1" ht="22.8" customHeight="1">
      <c r="A323" s="12"/>
      <c r="B323" s="196"/>
      <c r="C323" s="197"/>
      <c r="D323" s="198" t="s">
        <v>70</v>
      </c>
      <c r="E323" s="210" t="s">
        <v>580</v>
      </c>
      <c r="F323" s="210" t="s">
        <v>581</v>
      </c>
      <c r="G323" s="197"/>
      <c r="H323" s="197"/>
      <c r="I323" s="200"/>
      <c r="J323" s="211">
        <f>BK323</f>
        <v>0</v>
      </c>
      <c r="K323" s="197"/>
      <c r="L323" s="202"/>
      <c r="M323" s="203"/>
      <c r="N323" s="204"/>
      <c r="O323" s="204"/>
      <c r="P323" s="205">
        <f>SUM(P324:P325)</f>
        <v>0</v>
      </c>
      <c r="Q323" s="204"/>
      <c r="R323" s="205">
        <f>SUM(R324:R325)</f>
        <v>0</v>
      </c>
      <c r="S323" s="204"/>
      <c r="T323" s="206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7" t="s">
        <v>78</v>
      </c>
      <c r="AT323" s="208" t="s">
        <v>70</v>
      </c>
      <c r="AU323" s="208" t="s">
        <v>78</v>
      </c>
      <c r="AY323" s="207" t="s">
        <v>142</v>
      </c>
      <c r="BK323" s="209">
        <f>SUM(BK324:BK325)</f>
        <v>0</v>
      </c>
    </row>
    <row r="324" spans="1:65" s="2" customFormat="1" ht="24.15" customHeight="1">
      <c r="A324" s="38"/>
      <c r="B324" s="39"/>
      <c r="C324" s="212" t="s">
        <v>565</v>
      </c>
      <c r="D324" s="212" t="s">
        <v>144</v>
      </c>
      <c r="E324" s="213" t="s">
        <v>583</v>
      </c>
      <c r="F324" s="214" t="s">
        <v>584</v>
      </c>
      <c r="G324" s="215" t="s">
        <v>237</v>
      </c>
      <c r="H324" s="216">
        <v>9015.333</v>
      </c>
      <c r="I324" s="217"/>
      <c r="J324" s="218">
        <f>ROUND(I324*H324,2)</f>
        <v>0</v>
      </c>
      <c r="K324" s="214" t="s">
        <v>148</v>
      </c>
      <c r="L324" s="44"/>
      <c r="M324" s="219" t="s">
        <v>19</v>
      </c>
      <c r="N324" s="220" t="s">
        <v>42</v>
      </c>
      <c r="O324" s="84"/>
      <c r="P324" s="221">
        <f>O324*H324</f>
        <v>0</v>
      </c>
      <c r="Q324" s="221">
        <v>0</v>
      </c>
      <c r="R324" s="221">
        <f>Q324*H324</f>
        <v>0</v>
      </c>
      <c r="S324" s="221">
        <v>0</v>
      </c>
      <c r="T324" s="222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3" t="s">
        <v>149</v>
      </c>
      <c r="AT324" s="223" t="s">
        <v>144</v>
      </c>
      <c r="AU324" s="223" t="s">
        <v>80</v>
      </c>
      <c r="AY324" s="17" t="s">
        <v>142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78</v>
      </c>
      <c r="BK324" s="224">
        <f>ROUND(I324*H324,2)</f>
        <v>0</v>
      </c>
      <c r="BL324" s="17" t="s">
        <v>149</v>
      </c>
      <c r="BM324" s="223" t="s">
        <v>743</v>
      </c>
    </row>
    <row r="325" spans="1:47" s="2" customFormat="1" ht="12">
      <c r="A325" s="38"/>
      <c r="B325" s="39"/>
      <c r="C325" s="40"/>
      <c r="D325" s="225" t="s">
        <v>151</v>
      </c>
      <c r="E325" s="40"/>
      <c r="F325" s="226" t="s">
        <v>586</v>
      </c>
      <c r="G325" s="40"/>
      <c r="H325" s="40"/>
      <c r="I325" s="227"/>
      <c r="J325" s="40"/>
      <c r="K325" s="40"/>
      <c r="L325" s="44"/>
      <c r="M325" s="263"/>
      <c r="N325" s="264"/>
      <c r="O325" s="265"/>
      <c r="P325" s="265"/>
      <c r="Q325" s="265"/>
      <c r="R325" s="265"/>
      <c r="S325" s="265"/>
      <c r="T325" s="266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151</v>
      </c>
      <c r="AU325" s="17" t="s">
        <v>80</v>
      </c>
    </row>
    <row r="326" spans="1:31" s="2" customFormat="1" ht="6.95" customHeight="1">
      <c r="A326" s="38"/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44"/>
      <c r="M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</row>
  </sheetData>
  <sheetProtection password="CC35" sheet="1" objects="1" scenarios="1" formatColumns="0" formatRows="0" autoFilter="0"/>
  <autoFilter ref="C92:K3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109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744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19. 11. 2020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112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113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ROUND((SUM(BE92:BE269)),2)</f>
        <v>0</v>
      </c>
      <c r="G35" s="38"/>
      <c r="H35" s="38"/>
      <c r="I35" s="157">
        <v>0.21</v>
      </c>
      <c r="J35" s="156">
        <f>ROUND(((SUM(BE92:BE269))*I35),2)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ROUND((SUM(BF92:BF269)),2)</f>
        <v>0</v>
      </c>
      <c r="G36" s="38"/>
      <c r="H36" s="38"/>
      <c r="I36" s="157">
        <v>0.15</v>
      </c>
      <c r="J36" s="156">
        <f>ROUND(((SUM(BF92:BF269))*I36),2)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ROUND((SUM(BG92:BG269)),2)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ROUND((SUM(BH92:BH269)),2)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ROUND((SUM(BI92:BI269)),2)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Soubor staveb společných zařízení v k. ú. Třebom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109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2917-17-1-3 - SO-03 Polní cesta CV11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Brno</v>
      </c>
      <c r="G56" s="40"/>
      <c r="H56" s="40"/>
      <c r="I56" s="32" t="s">
        <v>23</v>
      </c>
      <c r="J56" s="72" t="str">
        <f>IF(J14="","",J14)</f>
        <v>19. 11. 2020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SPÚ ČR</v>
      </c>
      <c r="G58" s="40"/>
      <c r="H58" s="40"/>
      <c r="I58" s="32" t="s">
        <v>31</v>
      </c>
      <c r="J58" s="36" t="str">
        <f>E23</f>
        <v>Ing. Jiří Hermany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6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Agroprojekt PSO, s.r.o.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115</v>
      </c>
      <c r="D61" s="171"/>
      <c r="E61" s="171"/>
      <c r="F61" s="171"/>
      <c r="G61" s="171"/>
      <c r="H61" s="171"/>
      <c r="I61" s="171"/>
      <c r="J61" s="172" t="s">
        <v>116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117</v>
      </c>
    </row>
    <row r="64" spans="1:31" s="9" customFormat="1" ht="24.95" customHeight="1">
      <c r="A64" s="9"/>
      <c r="B64" s="174"/>
      <c r="C64" s="175"/>
      <c r="D64" s="176" t="s">
        <v>118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120</v>
      </c>
      <c r="E66" s="182"/>
      <c r="F66" s="182"/>
      <c r="G66" s="182"/>
      <c r="H66" s="182"/>
      <c r="I66" s="182"/>
      <c r="J66" s="183">
        <f>J219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121</v>
      </c>
      <c r="E67" s="182"/>
      <c r="F67" s="182"/>
      <c r="G67" s="182"/>
      <c r="H67" s="182"/>
      <c r="I67" s="182"/>
      <c r="J67" s="183">
        <f>J226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123</v>
      </c>
      <c r="E68" s="182"/>
      <c r="F68" s="182"/>
      <c r="G68" s="182"/>
      <c r="H68" s="182"/>
      <c r="I68" s="182"/>
      <c r="J68" s="183">
        <f>J231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125</v>
      </c>
      <c r="E69" s="182"/>
      <c r="F69" s="182"/>
      <c r="G69" s="182"/>
      <c r="H69" s="182"/>
      <c r="I69" s="182"/>
      <c r="J69" s="183">
        <f>J261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126</v>
      </c>
      <c r="E70" s="182"/>
      <c r="F70" s="182"/>
      <c r="G70" s="182"/>
      <c r="H70" s="182"/>
      <c r="I70" s="182"/>
      <c r="J70" s="183">
        <f>J267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127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Soubor staveb společných zařízení v k. ú. Třebom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108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109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110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E11</f>
        <v>2917-17-1-3 - SO-03 Polní cesta CV11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>Brno</v>
      </c>
      <c r="G86" s="40"/>
      <c r="H86" s="40"/>
      <c r="I86" s="32" t="s">
        <v>23</v>
      </c>
      <c r="J86" s="72" t="str">
        <f>IF(J14="","",J14)</f>
        <v>19. 11. 2020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>SPÚ ČR</v>
      </c>
      <c r="G88" s="40"/>
      <c r="H88" s="40"/>
      <c r="I88" s="32" t="s">
        <v>31</v>
      </c>
      <c r="J88" s="36" t="str">
        <f>E23</f>
        <v>Ing. Jiří Hermany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29</v>
      </c>
      <c r="D89" s="40"/>
      <c r="E89" s="40"/>
      <c r="F89" s="27" t="str">
        <f>IF(E20="","",E20)</f>
        <v>Vyplň údaj</v>
      </c>
      <c r="G89" s="40"/>
      <c r="H89" s="40"/>
      <c r="I89" s="32" t="s">
        <v>34</v>
      </c>
      <c r="J89" s="36" t="str">
        <f>E26</f>
        <v>Agroprojekt PSO, s.r.o.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128</v>
      </c>
      <c r="D91" s="188" t="s">
        <v>56</v>
      </c>
      <c r="E91" s="188" t="s">
        <v>52</v>
      </c>
      <c r="F91" s="188" t="s">
        <v>53</v>
      </c>
      <c r="G91" s="188" t="s">
        <v>129</v>
      </c>
      <c r="H91" s="188" t="s">
        <v>130</v>
      </c>
      <c r="I91" s="188" t="s">
        <v>131</v>
      </c>
      <c r="J91" s="188" t="s">
        <v>116</v>
      </c>
      <c r="K91" s="189" t="s">
        <v>132</v>
      </c>
      <c r="L91" s="190"/>
      <c r="M91" s="92" t="s">
        <v>19</v>
      </c>
      <c r="N91" s="93" t="s">
        <v>41</v>
      </c>
      <c r="O91" s="93" t="s">
        <v>133</v>
      </c>
      <c r="P91" s="93" t="s">
        <v>134</v>
      </c>
      <c r="Q91" s="93" t="s">
        <v>135</v>
      </c>
      <c r="R91" s="93" t="s">
        <v>136</v>
      </c>
      <c r="S91" s="93" t="s">
        <v>137</v>
      </c>
      <c r="T91" s="94" t="s">
        <v>138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139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644.1468617896</v>
      </c>
      <c r="S92" s="96"/>
      <c r="T92" s="194">
        <f>T93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70</v>
      </c>
      <c r="AU92" s="17" t="s">
        <v>117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70</v>
      </c>
      <c r="E93" s="199" t="s">
        <v>140</v>
      </c>
      <c r="F93" s="199" t="s">
        <v>141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P94+P219+P226+P231+P261+P267</f>
        <v>0</v>
      </c>
      <c r="Q93" s="204"/>
      <c r="R93" s="205">
        <f>R94+R219+R226+R231+R261+R267</f>
        <v>644.1468617896</v>
      </c>
      <c r="S93" s="204"/>
      <c r="T93" s="206">
        <f>T94+T219+T226+T231+T261+T267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78</v>
      </c>
      <c r="AT93" s="208" t="s">
        <v>70</v>
      </c>
      <c r="AU93" s="208" t="s">
        <v>71</v>
      </c>
      <c r="AY93" s="207" t="s">
        <v>142</v>
      </c>
      <c r="BK93" s="209">
        <f>BK94+BK219+BK226+BK231+BK261+BK267</f>
        <v>0</v>
      </c>
    </row>
    <row r="94" spans="1:63" s="12" customFormat="1" ht="22.8" customHeight="1">
      <c r="A94" s="12"/>
      <c r="B94" s="196"/>
      <c r="C94" s="197"/>
      <c r="D94" s="198" t="s">
        <v>70</v>
      </c>
      <c r="E94" s="210" t="s">
        <v>78</v>
      </c>
      <c r="F94" s="210" t="s">
        <v>143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SUM(P95:P218)</f>
        <v>0</v>
      </c>
      <c r="Q94" s="204"/>
      <c r="R94" s="205">
        <f>SUM(R95:R218)</f>
        <v>5.930546500000001</v>
      </c>
      <c r="S94" s="204"/>
      <c r="T94" s="206">
        <f>SUM(T95:T218)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78</v>
      </c>
      <c r="AT94" s="208" t="s">
        <v>70</v>
      </c>
      <c r="AU94" s="208" t="s">
        <v>78</v>
      </c>
      <c r="AY94" s="207" t="s">
        <v>142</v>
      </c>
      <c r="BK94" s="209">
        <f>SUM(BK95:BK218)</f>
        <v>0</v>
      </c>
    </row>
    <row r="95" spans="1:65" s="2" customFormat="1" ht="14.4" customHeight="1">
      <c r="A95" s="38"/>
      <c r="B95" s="39"/>
      <c r="C95" s="253" t="s">
        <v>78</v>
      </c>
      <c r="D95" s="253" t="s">
        <v>261</v>
      </c>
      <c r="E95" s="254" t="s">
        <v>262</v>
      </c>
      <c r="F95" s="255" t="s">
        <v>263</v>
      </c>
      <c r="G95" s="256" t="s">
        <v>264</v>
      </c>
      <c r="H95" s="257">
        <v>34.5</v>
      </c>
      <c r="I95" s="258"/>
      <c r="J95" s="259">
        <f>ROUND(I95*H95,2)</f>
        <v>0</v>
      </c>
      <c r="K95" s="255" t="s">
        <v>148</v>
      </c>
      <c r="L95" s="260"/>
      <c r="M95" s="261" t="s">
        <v>19</v>
      </c>
      <c r="N95" s="262" t="s">
        <v>42</v>
      </c>
      <c r="O95" s="84"/>
      <c r="P95" s="221">
        <f>O95*H95</f>
        <v>0</v>
      </c>
      <c r="Q95" s="221">
        <v>0.001</v>
      </c>
      <c r="R95" s="221">
        <f>Q95*H95</f>
        <v>0.0345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193</v>
      </c>
      <c r="AT95" s="223" t="s">
        <v>261</v>
      </c>
      <c r="AU95" s="223" t="s">
        <v>80</v>
      </c>
      <c r="AY95" s="17" t="s">
        <v>142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78</v>
      </c>
      <c r="BK95" s="224">
        <f>ROUND(I95*H95,2)</f>
        <v>0</v>
      </c>
      <c r="BL95" s="17" t="s">
        <v>149</v>
      </c>
      <c r="BM95" s="223" t="s">
        <v>745</v>
      </c>
    </row>
    <row r="96" spans="1:47" s="2" customFormat="1" ht="12">
      <c r="A96" s="38"/>
      <c r="B96" s="39"/>
      <c r="C96" s="40"/>
      <c r="D96" s="225" t="s">
        <v>151</v>
      </c>
      <c r="E96" s="40"/>
      <c r="F96" s="226" t="s">
        <v>263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151</v>
      </c>
      <c r="AU96" s="17" t="s">
        <v>80</v>
      </c>
    </row>
    <row r="97" spans="1:51" s="13" customFormat="1" ht="12">
      <c r="A97" s="13"/>
      <c r="B97" s="230"/>
      <c r="C97" s="231"/>
      <c r="D97" s="225" t="s">
        <v>167</v>
      </c>
      <c r="E97" s="232" t="s">
        <v>19</v>
      </c>
      <c r="F97" s="233" t="s">
        <v>746</v>
      </c>
      <c r="G97" s="231"/>
      <c r="H97" s="234">
        <v>34.5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167</v>
      </c>
      <c r="AU97" s="240" t="s">
        <v>80</v>
      </c>
      <c r="AV97" s="13" t="s">
        <v>80</v>
      </c>
      <c r="AW97" s="13" t="s">
        <v>33</v>
      </c>
      <c r="AX97" s="13" t="s">
        <v>78</v>
      </c>
      <c r="AY97" s="240" t="s">
        <v>142</v>
      </c>
    </row>
    <row r="98" spans="1:65" s="2" customFormat="1" ht="24.15" customHeight="1">
      <c r="A98" s="38"/>
      <c r="B98" s="39"/>
      <c r="C98" s="212" t="s">
        <v>80</v>
      </c>
      <c r="D98" s="212" t="s">
        <v>144</v>
      </c>
      <c r="E98" s="213" t="s">
        <v>591</v>
      </c>
      <c r="F98" s="214" t="s">
        <v>592</v>
      </c>
      <c r="G98" s="215" t="s">
        <v>155</v>
      </c>
      <c r="H98" s="216">
        <v>10</v>
      </c>
      <c r="I98" s="217"/>
      <c r="J98" s="218">
        <f>ROUND(I98*H98,2)</f>
        <v>0</v>
      </c>
      <c r="K98" s="214" t="s">
        <v>148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149</v>
      </c>
      <c r="AT98" s="223" t="s">
        <v>144</v>
      </c>
      <c r="AU98" s="223" t="s">
        <v>80</v>
      </c>
      <c r="AY98" s="17" t="s">
        <v>142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78</v>
      </c>
      <c r="BK98" s="224">
        <f>ROUND(I98*H98,2)</f>
        <v>0</v>
      </c>
      <c r="BL98" s="17" t="s">
        <v>149</v>
      </c>
      <c r="BM98" s="223" t="s">
        <v>747</v>
      </c>
    </row>
    <row r="99" spans="1:47" s="2" customFormat="1" ht="12">
      <c r="A99" s="38"/>
      <c r="B99" s="39"/>
      <c r="C99" s="40"/>
      <c r="D99" s="225" t="s">
        <v>151</v>
      </c>
      <c r="E99" s="40"/>
      <c r="F99" s="226" t="s">
        <v>594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151</v>
      </c>
      <c r="AU99" s="17" t="s">
        <v>80</v>
      </c>
    </row>
    <row r="100" spans="1:65" s="2" customFormat="1" ht="24.15" customHeight="1">
      <c r="A100" s="38"/>
      <c r="B100" s="39"/>
      <c r="C100" s="212" t="s">
        <v>158</v>
      </c>
      <c r="D100" s="212" t="s">
        <v>144</v>
      </c>
      <c r="E100" s="213" t="s">
        <v>595</v>
      </c>
      <c r="F100" s="214" t="s">
        <v>596</v>
      </c>
      <c r="G100" s="215" t="s">
        <v>147</v>
      </c>
      <c r="H100" s="216">
        <v>1852.5</v>
      </c>
      <c r="I100" s="217"/>
      <c r="J100" s="218">
        <f>ROUND(I100*H100,2)</f>
        <v>0</v>
      </c>
      <c r="K100" s="214" t="s">
        <v>148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149</v>
      </c>
      <c r="AT100" s="223" t="s">
        <v>144</v>
      </c>
      <c r="AU100" s="223" t="s">
        <v>80</v>
      </c>
      <c r="AY100" s="17" t="s">
        <v>142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78</v>
      </c>
      <c r="BK100" s="224">
        <f>ROUND(I100*H100,2)</f>
        <v>0</v>
      </c>
      <c r="BL100" s="17" t="s">
        <v>149</v>
      </c>
      <c r="BM100" s="223" t="s">
        <v>748</v>
      </c>
    </row>
    <row r="101" spans="1:47" s="2" customFormat="1" ht="12">
      <c r="A101" s="38"/>
      <c r="B101" s="39"/>
      <c r="C101" s="40"/>
      <c r="D101" s="225" t="s">
        <v>151</v>
      </c>
      <c r="E101" s="40"/>
      <c r="F101" s="226" t="s">
        <v>598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151</v>
      </c>
      <c r="AU101" s="17" t="s">
        <v>80</v>
      </c>
    </row>
    <row r="102" spans="1:51" s="13" customFormat="1" ht="12">
      <c r="A102" s="13"/>
      <c r="B102" s="230"/>
      <c r="C102" s="231"/>
      <c r="D102" s="225" t="s">
        <v>167</v>
      </c>
      <c r="E102" s="232" t="s">
        <v>19</v>
      </c>
      <c r="F102" s="233" t="s">
        <v>749</v>
      </c>
      <c r="G102" s="231"/>
      <c r="H102" s="234">
        <v>460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167</v>
      </c>
      <c r="AU102" s="240" t="s">
        <v>80</v>
      </c>
      <c r="AV102" s="13" t="s">
        <v>80</v>
      </c>
      <c r="AW102" s="13" t="s">
        <v>33</v>
      </c>
      <c r="AX102" s="13" t="s">
        <v>71</v>
      </c>
      <c r="AY102" s="240" t="s">
        <v>142</v>
      </c>
    </row>
    <row r="103" spans="1:51" s="13" customFormat="1" ht="12">
      <c r="A103" s="13"/>
      <c r="B103" s="230"/>
      <c r="C103" s="231"/>
      <c r="D103" s="225" t="s">
        <v>167</v>
      </c>
      <c r="E103" s="232" t="s">
        <v>19</v>
      </c>
      <c r="F103" s="233" t="s">
        <v>750</v>
      </c>
      <c r="G103" s="231"/>
      <c r="H103" s="234">
        <v>1322.5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167</v>
      </c>
      <c r="AU103" s="240" t="s">
        <v>80</v>
      </c>
      <c r="AV103" s="13" t="s">
        <v>80</v>
      </c>
      <c r="AW103" s="13" t="s">
        <v>33</v>
      </c>
      <c r="AX103" s="13" t="s">
        <v>71</v>
      </c>
      <c r="AY103" s="240" t="s">
        <v>142</v>
      </c>
    </row>
    <row r="104" spans="1:51" s="13" customFormat="1" ht="12">
      <c r="A104" s="13"/>
      <c r="B104" s="230"/>
      <c r="C104" s="231"/>
      <c r="D104" s="225" t="s">
        <v>167</v>
      </c>
      <c r="E104" s="232" t="s">
        <v>19</v>
      </c>
      <c r="F104" s="233" t="s">
        <v>751</v>
      </c>
      <c r="G104" s="231"/>
      <c r="H104" s="234">
        <v>70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167</v>
      </c>
      <c r="AU104" s="240" t="s">
        <v>80</v>
      </c>
      <c r="AV104" s="13" t="s">
        <v>80</v>
      </c>
      <c r="AW104" s="13" t="s">
        <v>33</v>
      </c>
      <c r="AX104" s="13" t="s">
        <v>71</v>
      </c>
      <c r="AY104" s="240" t="s">
        <v>142</v>
      </c>
    </row>
    <row r="105" spans="1:51" s="14" customFormat="1" ht="12">
      <c r="A105" s="14"/>
      <c r="B105" s="241"/>
      <c r="C105" s="242"/>
      <c r="D105" s="225" t="s">
        <v>167</v>
      </c>
      <c r="E105" s="243" t="s">
        <v>19</v>
      </c>
      <c r="F105" s="244" t="s">
        <v>172</v>
      </c>
      <c r="G105" s="242"/>
      <c r="H105" s="245">
        <v>1852.5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167</v>
      </c>
      <c r="AU105" s="251" t="s">
        <v>80</v>
      </c>
      <c r="AV105" s="14" t="s">
        <v>149</v>
      </c>
      <c r="AW105" s="14" t="s">
        <v>33</v>
      </c>
      <c r="AX105" s="14" t="s">
        <v>78</v>
      </c>
      <c r="AY105" s="251" t="s">
        <v>142</v>
      </c>
    </row>
    <row r="106" spans="1:65" s="2" customFormat="1" ht="24.15" customHeight="1">
      <c r="A106" s="38"/>
      <c r="B106" s="39"/>
      <c r="C106" s="212" t="s">
        <v>149</v>
      </c>
      <c r="D106" s="212" t="s">
        <v>144</v>
      </c>
      <c r="E106" s="213" t="s">
        <v>752</v>
      </c>
      <c r="F106" s="214" t="s">
        <v>753</v>
      </c>
      <c r="G106" s="215" t="s">
        <v>176</v>
      </c>
      <c r="H106" s="216">
        <v>1014.25</v>
      </c>
      <c r="I106" s="217"/>
      <c r="J106" s="218">
        <f>ROUND(I106*H106,2)</f>
        <v>0</v>
      </c>
      <c r="K106" s="214" t="s">
        <v>148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149</v>
      </c>
      <c r="AT106" s="223" t="s">
        <v>144</v>
      </c>
      <c r="AU106" s="223" t="s">
        <v>80</v>
      </c>
      <c r="AY106" s="17" t="s">
        <v>142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78</v>
      </c>
      <c r="BK106" s="224">
        <f>ROUND(I106*H106,2)</f>
        <v>0</v>
      </c>
      <c r="BL106" s="17" t="s">
        <v>149</v>
      </c>
      <c r="BM106" s="223" t="s">
        <v>754</v>
      </c>
    </row>
    <row r="107" spans="1:47" s="2" customFormat="1" ht="12">
      <c r="A107" s="38"/>
      <c r="B107" s="39"/>
      <c r="C107" s="40"/>
      <c r="D107" s="225" t="s">
        <v>151</v>
      </c>
      <c r="E107" s="40"/>
      <c r="F107" s="226" t="s">
        <v>755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151</v>
      </c>
      <c r="AU107" s="17" t="s">
        <v>80</v>
      </c>
    </row>
    <row r="108" spans="1:51" s="13" customFormat="1" ht="12">
      <c r="A108" s="13"/>
      <c r="B108" s="230"/>
      <c r="C108" s="231"/>
      <c r="D108" s="225" t="s">
        <v>167</v>
      </c>
      <c r="E108" s="232" t="s">
        <v>19</v>
      </c>
      <c r="F108" s="233" t="s">
        <v>756</v>
      </c>
      <c r="G108" s="231"/>
      <c r="H108" s="234">
        <v>157.5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167</v>
      </c>
      <c r="AU108" s="240" t="s">
        <v>80</v>
      </c>
      <c r="AV108" s="13" t="s">
        <v>80</v>
      </c>
      <c r="AW108" s="13" t="s">
        <v>33</v>
      </c>
      <c r="AX108" s="13" t="s">
        <v>71</v>
      </c>
      <c r="AY108" s="240" t="s">
        <v>142</v>
      </c>
    </row>
    <row r="109" spans="1:51" s="13" customFormat="1" ht="12">
      <c r="A109" s="13"/>
      <c r="B109" s="230"/>
      <c r="C109" s="231"/>
      <c r="D109" s="225" t="s">
        <v>167</v>
      </c>
      <c r="E109" s="232" t="s">
        <v>19</v>
      </c>
      <c r="F109" s="233" t="s">
        <v>757</v>
      </c>
      <c r="G109" s="231"/>
      <c r="H109" s="234">
        <v>258.75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167</v>
      </c>
      <c r="AU109" s="240" t="s">
        <v>80</v>
      </c>
      <c r="AV109" s="13" t="s">
        <v>80</v>
      </c>
      <c r="AW109" s="13" t="s">
        <v>33</v>
      </c>
      <c r="AX109" s="13" t="s">
        <v>71</v>
      </c>
      <c r="AY109" s="240" t="s">
        <v>142</v>
      </c>
    </row>
    <row r="110" spans="1:51" s="13" customFormat="1" ht="12">
      <c r="A110" s="13"/>
      <c r="B110" s="230"/>
      <c r="C110" s="231"/>
      <c r="D110" s="225" t="s">
        <v>167</v>
      </c>
      <c r="E110" s="232" t="s">
        <v>19</v>
      </c>
      <c r="F110" s="233" t="s">
        <v>758</v>
      </c>
      <c r="G110" s="231"/>
      <c r="H110" s="234">
        <v>598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167</v>
      </c>
      <c r="AU110" s="240" t="s">
        <v>80</v>
      </c>
      <c r="AV110" s="13" t="s">
        <v>80</v>
      </c>
      <c r="AW110" s="13" t="s">
        <v>33</v>
      </c>
      <c r="AX110" s="13" t="s">
        <v>71</v>
      </c>
      <c r="AY110" s="240" t="s">
        <v>142</v>
      </c>
    </row>
    <row r="111" spans="1:51" s="14" customFormat="1" ht="12">
      <c r="A111" s="14"/>
      <c r="B111" s="241"/>
      <c r="C111" s="242"/>
      <c r="D111" s="225" t="s">
        <v>167</v>
      </c>
      <c r="E111" s="243" t="s">
        <v>19</v>
      </c>
      <c r="F111" s="244" t="s">
        <v>172</v>
      </c>
      <c r="G111" s="242"/>
      <c r="H111" s="245">
        <v>1014.25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167</v>
      </c>
      <c r="AU111" s="251" t="s">
        <v>80</v>
      </c>
      <c r="AV111" s="14" t="s">
        <v>149</v>
      </c>
      <c r="AW111" s="14" t="s">
        <v>33</v>
      </c>
      <c r="AX111" s="14" t="s">
        <v>78</v>
      </c>
      <c r="AY111" s="251" t="s">
        <v>142</v>
      </c>
    </row>
    <row r="112" spans="1:65" s="2" customFormat="1" ht="24.15" customHeight="1">
      <c r="A112" s="38"/>
      <c r="B112" s="39"/>
      <c r="C112" s="212" t="s">
        <v>173</v>
      </c>
      <c r="D112" s="212" t="s">
        <v>144</v>
      </c>
      <c r="E112" s="213" t="s">
        <v>184</v>
      </c>
      <c r="F112" s="214" t="s">
        <v>185</v>
      </c>
      <c r="G112" s="215" t="s">
        <v>176</v>
      </c>
      <c r="H112" s="216">
        <v>1014.25</v>
      </c>
      <c r="I112" s="217"/>
      <c r="J112" s="218">
        <f>ROUND(I112*H112,2)</f>
        <v>0</v>
      </c>
      <c r="K112" s="214" t="s">
        <v>148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149</v>
      </c>
      <c r="AT112" s="223" t="s">
        <v>144</v>
      </c>
      <c r="AU112" s="223" t="s">
        <v>80</v>
      </c>
      <c r="AY112" s="17" t="s">
        <v>142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78</v>
      </c>
      <c r="BK112" s="224">
        <f>ROUND(I112*H112,2)</f>
        <v>0</v>
      </c>
      <c r="BL112" s="17" t="s">
        <v>149</v>
      </c>
      <c r="BM112" s="223" t="s">
        <v>759</v>
      </c>
    </row>
    <row r="113" spans="1:47" s="2" customFormat="1" ht="12">
      <c r="A113" s="38"/>
      <c r="B113" s="39"/>
      <c r="C113" s="40"/>
      <c r="D113" s="225" t="s">
        <v>151</v>
      </c>
      <c r="E113" s="40"/>
      <c r="F113" s="226" t="s">
        <v>187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151</v>
      </c>
      <c r="AU113" s="17" t="s">
        <v>80</v>
      </c>
    </row>
    <row r="114" spans="1:51" s="13" customFormat="1" ht="12">
      <c r="A114" s="13"/>
      <c r="B114" s="230"/>
      <c r="C114" s="231"/>
      <c r="D114" s="225" t="s">
        <v>167</v>
      </c>
      <c r="E114" s="232" t="s">
        <v>19</v>
      </c>
      <c r="F114" s="233" t="s">
        <v>756</v>
      </c>
      <c r="G114" s="231"/>
      <c r="H114" s="234">
        <v>157.5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167</v>
      </c>
      <c r="AU114" s="240" t="s">
        <v>80</v>
      </c>
      <c r="AV114" s="13" t="s">
        <v>80</v>
      </c>
      <c r="AW114" s="13" t="s">
        <v>33</v>
      </c>
      <c r="AX114" s="13" t="s">
        <v>71</v>
      </c>
      <c r="AY114" s="240" t="s">
        <v>142</v>
      </c>
    </row>
    <row r="115" spans="1:51" s="13" customFormat="1" ht="12">
      <c r="A115" s="13"/>
      <c r="B115" s="230"/>
      <c r="C115" s="231"/>
      <c r="D115" s="225" t="s">
        <v>167</v>
      </c>
      <c r="E115" s="232" t="s">
        <v>19</v>
      </c>
      <c r="F115" s="233" t="s">
        <v>757</v>
      </c>
      <c r="G115" s="231"/>
      <c r="H115" s="234">
        <v>258.75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167</v>
      </c>
      <c r="AU115" s="240" t="s">
        <v>80</v>
      </c>
      <c r="AV115" s="13" t="s">
        <v>80</v>
      </c>
      <c r="AW115" s="13" t="s">
        <v>33</v>
      </c>
      <c r="AX115" s="13" t="s">
        <v>71</v>
      </c>
      <c r="AY115" s="240" t="s">
        <v>142</v>
      </c>
    </row>
    <row r="116" spans="1:51" s="13" customFormat="1" ht="12">
      <c r="A116" s="13"/>
      <c r="B116" s="230"/>
      <c r="C116" s="231"/>
      <c r="D116" s="225" t="s">
        <v>167</v>
      </c>
      <c r="E116" s="232" t="s">
        <v>19</v>
      </c>
      <c r="F116" s="233" t="s">
        <v>758</v>
      </c>
      <c r="G116" s="231"/>
      <c r="H116" s="234">
        <v>598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167</v>
      </c>
      <c r="AU116" s="240" t="s">
        <v>80</v>
      </c>
      <c r="AV116" s="13" t="s">
        <v>80</v>
      </c>
      <c r="AW116" s="13" t="s">
        <v>33</v>
      </c>
      <c r="AX116" s="13" t="s">
        <v>71</v>
      </c>
      <c r="AY116" s="240" t="s">
        <v>142</v>
      </c>
    </row>
    <row r="117" spans="1:51" s="14" customFormat="1" ht="12">
      <c r="A117" s="14"/>
      <c r="B117" s="241"/>
      <c r="C117" s="242"/>
      <c r="D117" s="225" t="s">
        <v>167</v>
      </c>
      <c r="E117" s="243" t="s">
        <v>19</v>
      </c>
      <c r="F117" s="244" t="s">
        <v>172</v>
      </c>
      <c r="G117" s="242"/>
      <c r="H117" s="245">
        <v>1014.25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167</v>
      </c>
      <c r="AU117" s="251" t="s">
        <v>80</v>
      </c>
      <c r="AV117" s="14" t="s">
        <v>149</v>
      </c>
      <c r="AW117" s="14" t="s">
        <v>33</v>
      </c>
      <c r="AX117" s="14" t="s">
        <v>78</v>
      </c>
      <c r="AY117" s="251" t="s">
        <v>142</v>
      </c>
    </row>
    <row r="118" spans="1:65" s="2" customFormat="1" ht="24.15" customHeight="1">
      <c r="A118" s="38"/>
      <c r="B118" s="39"/>
      <c r="C118" s="212" t="s">
        <v>183</v>
      </c>
      <c r="D118" s="212" t="s">
        <v>144</v>
      </c>
      <c r="E118" s="213" t="s">
        <v>225</v>
      </c>
      <c r="F118" s="214" t="s">
        <v>226</v>
      </c>
      <c r="G118" s="215" t="s">
        <v>176</v>
      </c>
      <c r="H118" s="216">
        <v>1014.25</v>
      </c>
      <c r="I118" s="217"/>
      <c r="J118" s="218">
        <f>ROUND(I118*H118,2)</f>
        <v>0</v>
      </c>
      <c r="K118" s="214" t="s">
        <v>148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149</v>
      </c>
      <c r="AT118" s="223" t="s">
        <v>144</v>
      </c>
      <c r="AU118" s="223" t="s">
        <v>80</v>
      </c>
      <c r="AY118" s="17" t="s">
        <v>142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78</v>
      </c>
      <c r="BK118" s="224">
        <f>ROUND(I118*H118,2)</f>
        <v>0</v>
      </c>
      <c r="BL118" s="17" t="s">
        <v>149</v>
      </c>
      <c r="BM118" s="223" t="s">
        <v>760</v>
      </c>
    </row>
    <row r="119" spans="1:47" s="2" customFormat="1" ht="12">
      <c r="A119" s="38"/>
      <c r="B119" s="39"/>
      <c r="C119" s="40"/>
      <c r="D119" s="225" t="s">
        <v>151</v>
      </c>
      <c r="E119" s="40"/>
      <c r="F119" s="226" t="s">
        <v>228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151</v>
      </c>
      <c r="AU119" s="17" t="s">
        <v>80</v>
      </c>
    </row>
    <row r="120" spans="1:51" s="13" customFormat="1" ht="12">
      <c r="A120" s="13"/>
      <c r="B120" s="230"/>
      <c r="C120" s="231"/>
      <c r="D120" s="225" t="s">
        <v>167</v>
      </c>
      <c r="E120" s="232" t="s">
        <v>19</v>
      </c>
      <c r="F120" s="233" t="s">
        <v>761</v>
      </c>
      <c r="G120" s="231"/>
      <c r="H120" s="234">
        <v>1014.25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167</v>
      </c>
      <c r="AU120" s="240" t="s">
        <v>80</v>
      </c>
      <c r="AV120" s="13" t="s">
        <v>80</v>
      </c>
      <c r="AW120" s="13" t="s">
        <v>33</v>
      </c>
      <c r="AX120" s="13" t="s">
        <v>78</v>
      </c>
      <c r="AY120" s="240" t="s">
        <v>142</v>
      </c>
    </row>
    <row r="121" spans="1:65" s="2" customFormat="1" ht="14.4" customHeight="1">
      <c r="A121" s="38"/>
      <c r="B121" s="39"/>
      <c r="C121" s="212" t="s">
        <v>188</v>
      </c>
      <c r="D121" s="212" t="s">
        <v>144</v>
      </c>
      <c r="E121" s="213" t="s">
        <v>230</v>
      </c>
      <c r="F121" s="214" t="s">
        <v>231</v>
      </c>
      <c r="G121" s="215" t="s">
        <v>176</v>
      </c>
      <c r="H121" s="216">
        <v>1014.25</v>
      </c>
      <c r="I121" s="217"/>
      <c r="J121" s="218">
        <f>ROUND(I121*H121,2)</f>
        <v>0</v>
      </c>
      <c r="K121" s="214" t="s">
        <v>148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149</v>
      </c>
      <c r="AT121" s="223" t="s">
        <v>144</v>
      </c>
      <c r="AU121" s="223" t="s">
        <v>80</v>
      </c>
      <c r="AY121" s="17" t="s">
        <v>142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78</v>
      </c>
      <c r="BK121" s="224">
        <f>ROUND(I121*H121,2)</f>
        <v>0</v>
      </c>
      <c r="BL121" s="17" t="s">
        <v>149</v>
      </c>
      <c r="BM121" s="223" t="s">
        <v>762</v>
      </c>
    </row>
    <row r="122" spans="1:47" s="2" customFormat="1" ht="12">
      <c r="A122" s="38"/>
      <c r="B122" s="39"/>
      <c r="C122" s="40"/>
      <c r="D122" s="225" t="s">
        <v>151</v>
      </c>
      <c r="E122" s="40"/>
      <c r="F122" s="226" t="s">
        <v>233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151</v>
      </c>
      <c r="AU122" s="17" t="s">
        <v>80</v>
      </c>
    </row>
    <row r="123" spans="1:51" s="13" customFormat="1" ht="12">
      <c r="A123" s="13"/>
      <c r="B123" s="230"/>
      <c r="C123" s="231"/>
      <c r="D123" s="225" t="s">
        <v>167</v>
      </c>
      <c r="E123" s="232" t="s">
        <v>19</v>
      </c>
      <c r="F123" s="233" t="s">
        <v>761</v>
      </c>
      <c r="G123" s="231"/>
      <c r="H123" s="234">
        <v>1014.25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167</v>
      </c>
      <c r="AU123" s="240" t="s">
        <v>80</v>
      </c>
      <c r="AV123" s="13" t="s">
        <v>80</v>
      </c>
      <c r="AW123" s="13" t="s">
        <v>33</v>
      </c>
      <c r="AX123" s="13" t="s">
        <v>78</v>
      </c>
      <c r="AY123" s="240" t="s">
        <v>142</v>
      </c>
    </row>
    <row r="124" spans="1:65" s="2" customFormat="1" ht="24.15" customHeight="1">
      <c r="A124" s="38"/>
      <c r="B124" s="39"/>
      <c r="C124" s="212" t="s">
        <v>193</v>
      </c>
      <c r="D124" s="212" t="s">
        <v>144</v>
      </c>
      <c r="E124" s="213" t="s">
        <v>235</v>
      </c>
      <c r="F124" s="214" t="s">
        <v>236</v>
      </c>
      <c r="G124" s="215" t="s">
        <v>237</v>
      </c>
      <c r="H124" s="216">
        <v>1724.225</v>
      </c>
      <c r="I124" s="217"/>
      <c r="J124" s="218">
        <f>ROUND(I124*H124,2)</f>
        <v>0</v>
      </c>
      <c r="K124" s="214" t="s">
        <v>148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149</v>
      </c>
      <c r="AT124" s="223" t="s">
        <v>144</v>
      </c>
      <c r="AU124" s="223" t="s">
        <v>80</v>
      </c>
      <c r="AY124" s="17" t="s">
        <v>142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78</v>
      </c>
      <c r="BK124" s="224">
        <f>ROUND(I124*H124,2)</f>
        <v>0</v>
      </c>
      <c r="BL124" s="17" t="s">
        <v>149</v>
      </c>
      <c r="BM124" s="223" t="s">
        <v>763</v>
      </c>
    </row>
    <row r="125" spans="1:47" s="2" customFormat="1" ht="12">
      <c r="A125" s="38"/>
      <c r="B125" s="39"/>
      <c r="C125" s="40"/>
      <c r="D125" s="225" t="s">
        <v>151</v>
      </c>
      <c r="E125" s="40"/>
      <c r="F125" s="226" t="s">
        <v>239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80</v>
      </c>
    </row>
    <row r="126" spans="1:47" s="2" customFormat="1" ht="12">
      <c r="A126" s="38"/>
      <c r="B126" s="39"/>
      <c r="C126" s="40"/>
      <c r="D126" s="225" t="s">
        <v>240</v>
      </c>
      <c r="E126" s="40"/>
      <c r="F126" s="252" t="s">
        <v>241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240</v>
      </c>
      <c r="AU126" s="17" t="s">
        <v>80</v>
      </c>
    </row>
    <row r="127" spans="1:51" s="13" customFormat="1" ht="12">
      <c r="A127" s="13"/>
      <c r="B127" s="230"/>
      <c r="C127" s="231"/>
      <c r="D127" s="225" t="s">
        <v>167</v>
      </c>
      <c r="E127" s="232" t="s">
        <v>19</v>
      </c>
      <c r="F127" s="233" t="s">
        <v>764</v>
      </c>
      <c r="G127" s="231"/>
      <c r="H127" s="234">
        <v>1724.225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167</v>
      </c>
      <c r="AU127" s="240" t="s">
        <v>80</v>
      </c>
      <c r="AV127" s="13" t="s">
        <v>80</v>
      </c>
      <c r="AW127" s="13" t="s">
        <v>33</v>
      </c>
      <c r="AX127" s="13" t="s">
        <v>78</v>
      </c>
      <c r="AY127" s="240" t="s">
        <v>142</v>
      </c>
    </row>
    <row r="128" spans="1:65" s="2" customFormat="1" ht="24.15" customHeight="1">
      <c r="A128" s="38"/>
      <c r="B128" s="39"/>
      <c r="C128" s="212" t="s">
        <v>198</v>
      </c>
      <c r="D128" s="212" t="s">
        <v>144</v>
      </c>
      <c r="E128" s="213" t="s">
        <v>248</v>
      </c>
      <c r="F128" s="214" t="s">
        <v>249</v>
      </c>
      <c r="G128" s="215" t="s">
        <v>147</v>
      </c>
      <c r="H128" s="216">
        <v>1380</v>
      </c>
      <c r="I128" s="217"/>
      <c r="J128" s="218">
        <f>ROUND(I128*H128,2)</f>
        <v>0</v>
      </c>
      <c r="K128" s="214" t="s">
        <v>148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149</v>
      </c>
      <c r="AT128" s="223" t="s">
        <v>144</v>
      </c>
      <c r="AU128" s="223" t="s">
        <v>80</v>
      </c>
      <c r="AY128" s="17" t="s">
        <v>142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78</v>
      </c>
      <c r="BK128" s="224">
        <f>ROUND(I128*H128,2)</f>
        <v>0</v>
      </c>
      <c r="BL128" s="17" t="s">
        <v>149</v>
      </c>
      <c r="BM128" s="223" t="s">
        <v>765</v>
      </c>
    </row>
    <row r="129" spans="1:47" s="2" customFormat="1" ht="12">
      <c r="A129" s="38"/>
      <c r="B129" s="39"/>
      <c r="C129" s="40"/>
      <c r="D129" s="225" t="s">
        <v>151</v>
      </c>
      <c r="E129" s="40"/>
      <c r="F129" s="226" t="s">
        <v>251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80</v>
      </c>
    </row>
    <row r="130" spans="1:51" s="13" customFormat="1" ht="12">
      <c r="A130" s="13"/>
      <c r="B130" s="230"/>
      <c r="C130" s="231"/>
      <c r="D130" s="225" t="s">
        <v>167</v>
      </c>
      <c r="E130" s="232" t="s">
        <v>19</v>
      </c>
      <c r="F130" s="233" t="s">
        <v>766</v>
      </c>
      <c r="G130" s="231"/>
      <c r="H130" s="234">
        <v>57.5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167</v>
      </c>
      <c r="AU130" s="240" t="s">
        <v>80</v>
      </c>
      <c r="AV130" s="13" t="s">
        <v>80</v>
      </c>
      <c r="AW130" s="13" t="s">
        <v>33</v>
      </c>
      <c r="AX130" s="13" t="s">
        <v>71</v>
      </c>
      <c r="AY130" s="240" t="s">
        <v>142</v>
      </c>
    </row>
    <row r="131" spans="1:51" s="13" customFormat="1" ht="12">
      <c r="A131" s="13"/>
      <c r="B131" s="230"/>
      <c r="C131" s="231"/>
      <c r="D131" s="225" t="s">
        <v>167</v>
      </c>
      <c r="E131" s="232" t="s">
        <v>19</v>
      </c>
      <c r="F131" s="233" t="s">
        <v>767</v>
      </c>
      <c r="G131" s="231"/>
      <c r="H131" s="234">
        <v>1322.5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167</v>
      </c>
      <c r="AU131" s="240" t="s">
        <v>80</v>
      </c>
      <c r="AV131" s="13" t="s">
        <v>80</v>
      </c>
      <c r="AW131" s="13" t="s">
        <v>33</v>
      </c>
      <c r="AX131" s="13" t="s">
        <v>71</v>
      </c>
      <c r="AY131" s="240" t="s">
        <v>142</v>
      </c>
    </row>
    <row r="132" spans="1:51" s="14" customFormat="1" ht="12">
      <c r="A132" s="14"/>
      <c r="B132" s="241"/>
      <c r="C132" s="242"/>
      <c r="D132" s="225" t="s">
        <v>167</v>
      </c>
      <c r="E132" s="243" t="s">
        <v>19</v>
      </c>
      <c r="F132" s="244" t="s">
        <v>172</v>
      </c>
      <c r="G132" s="242"/>
      <c r="H132" s="245">
        <v>1380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167</v>
      </c>
      <c r="AU132" s="251" t="s">
        <v>80</v>
      </c>
      <c r="AV132" s="14" t="s">
        <v>149</v>
      </c>
      <c r="AW132" s="14" t="s">
        <v>33</v>
      </c>
      <c r="AX132" s="14" t="s">
        <v>78</v>
      </c>
      <c r="AY132" s="251" t="s">
        <v>142</v>
      </c>
    </row>
    <row r="133" spans="1:65" s="2" customFormat="1" ht="24.15" customHeight="1">
      <c r="A133" s="38"/>
      <c r="B133" s="39"/>
      <c r="C133" s="212" t="s">
        <v>203</v>
      </c>
      <c r="D133" s="212" t="s">
        <v>144</v>
      </c>
      <c r="E133" s="213" t="s">
        <v>256</v>
      </c>
      <c r="F133" s="214" t="s">
        <v>257</v>
      </c>
      <c r="G133" s="215" t="s">
        <v>147</v>
      </c>
      <c r="H133" s="216">
        <v>1380</v>
      </c>
      <c r="I133" s="217"/>
      <c r="J133" s="218">
        <f>ROUND(I133*H133,2)</f>
        <v>0</v>
      </c>
      <c r="K133" s="214" t="s">
        <v>148</v>
      </c>
      <c r="L133" s="44"/>
      <c r="M133" s="219" t="s">
        <v>19</v>
      </c>
      <c r="N133" s="220" t="s">
        <v>42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149</v>
      </c>
      <c r="AT133" s="223" t="s">
        <v>144</v>
      </c>
      <c r="AU133" s="223" t="s">
        <v>80</v>
      </c>
      <c r="AY133" s="17" t="s">
        <v>142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78</v>
      </c>
      <c r="BK133" s="224">
        <f>ROUND(I133*H133,2)</f>
        <v>0</v>
      </c>
      <c r="BL133" s="17" t="s">
        <v>149</v>
      </c>
      <c r="BM133" s="223" t="s">
        <v>768</v>
      </c>
    </row>
    <row r="134" spans="1:47" s="2" customFormat="1" ht="12">
      <c r="A134" s="38"/>
      <c r="B134" s="39"/>
      <c r="C134" s="40"/>
      <c r="D134" s="225" t="s">
        <v>151</v>
      </c>
      <c r="E134" s="40"/>
      <c r="F134" s="226" t="s">
        <v>259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151</v>
      </c>
      <c r="AU134" s="17" t="s">
        <v>80</v>
      </c>
    </row>
    <row r="135" spans="1:65" s="2" customFormat="1" ht="24.15" customHeight="1">
      <c r="A135" s="38"/>
      <c r="B135" s="39"/>
      <c r="C135" s="212" t="s">
        <v>208</v>
      </c>
      <c r="D135" s="212" t="s">
        <v>144</v>
      </c>
      <c r="E135" s="213" t="s">
        <v>268</v>
      </c>
      <c r="F135" s="214" t="s">
        <v>269</v>
      </c>
      <c r="G135" s="215" t="s">
        <v>147</v>
      </c>
      <c r="H135" s="216">
        <v>575</v>
      </c>
      <c r="I135" s="217"/>
      <c r="J135" s="218">
        <f>ROUND(I135*H135,2)</f>
        <v>0</v>
      </c>
      <c r="K135" s="214" t="s">
        <v>148</v>
      </c>
      <c r="L135" s="44"/>
      <c r="M135" s="219" t="s">
        <v>19</v>
      </c>
      <c r="N135" s="220" t="s">
        <v>42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149</v>
      </c>
      <c r="AT135" s="223" t="s">
        <v>144</v>
      </c>
      <c r="AU135" s="223" t="s">
        <v>80</v>
      </c>
      <c r="AY135" s="17" t="s">
        <v>142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78</v>
      </c>
      <c r="BK135" s="224">
        <f>ROUND(I135*H135,2)</f>
        <v>0</v>
      </c>
      <c r="BL135" s="17" t="s">
        <v>149</v>
      </c>
      <c r="BM135" s="223" t="s">
        <v>769</v>
      </c>
    </row>
    <row r="136" spans="1:47" s="2" customFormat="1" ht="12">
      <c r="A136" s="38"/>
      <c r="B136" s="39"/>
      <c r="C136" s="40"/>
      <c r="D136" s="225" t="s">
        <v>151</v>
      </c>
      <c r="E136" s="40"/>
      <c r="F136" s="226" t="s">
        <v>271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</v>
      </c>
      <c r="AU136" s="17" t="s">
        <v>80</v>
      </c>
    </row>
    <row r="137" spans="1:51" s="13" customFormat="1" ht="12">
      <c r="A137" s="13"/>
      <c r="B137" s="230"/>
      <c r="C137" s="231"/>
      <c r="D137" s="225" t="s">
        <v>167</v>
      </c>
      <c r="E137" s="232" t="s">
        <v>19</v>
      </c>
      <c r="F137" s="233" t="s">
        <v>770</v>
      </c>
      <c r="G137" s="231"/>
      <c r="H137" s="234">
        <v>575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167</v>
      </c>
      <c r="AU137" s="240" t="s">
        <v>80</v>
      </c>
      <c r="AV137" s="13" t="s">
        <v>80</v>
      </c>
      <c r="AW137" s="13" t="s">
        <v>33</v>
      </c>
      <c r="AX137" s="13" t="s">
        <v>78</v>
      </c>
      <c r="AY137" s="240" t="s">
        <v>142</v>
      </c>
    </row>
    <row r="138" spans="1:65" s="2" customFormat="1" ht="24.15" customHeight="1">
      <c r="A138" s="38"/>
      <c r="B138" s="39"/>
      <c r="C138" s="212" t="s">
        <v>214</v>
      </c>
      <c r="D138" s="212" t="s">
        <v>144</v>
      </c>
      <c r="E138" s="213" t="s">
        <v>273</v>
      </c>
      <c r="F138" s="214" t="s">
        <v>274</v>
      </c>
      <c r="G138" s="215" t="s">
        <v>147</v>
      </c>
      <c r="H138" s="216">
        <v>1552.5</v>
      </c>
      <c r="I138" s="217"/>
      <c r="J138" s="218">
        <f>ROUND(I138*H138,2)</f>
        <v>0</v>
      </c>
      <c r="K138" s="214" t="s">
        <v>148</v>
      </c>
      <c r="L138" s="44"/>
      <c r="M138" s="219" t="s">
        <v>19</v>
      </c>
      <c r="N138" s="220" t="s">
        <v>42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149</v>
      </c>
      <c r="AT138" s="223" t="s">
        <v>144</v>
      </c>
      <c r="AU138" s="223" t="s">
        <v>80</v>
      </c>
      <c r="AY138" s="17" t="s">
        <v>142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78</v>
      </c>
      <c r="BK138" s="224">
        <f>ROUND(I138*H138,2)</f>
        <v>0</v>
      </c>
      <c r="BL138" s="17" t="s">
        <v>149</v>
      </c>
      <c r="BM138" s="223" t="s">
        <v>771</v>
      </c>
    </row>
    <row r="139" spans="1:47" s="2" customFormat="1" ht="12">
      <c r="A139" s="38"/>
      <c r="B139" s="39"/>
      <c r="C139" s="40"/>
      <c r="D139" s="225" t="s">
        <v>151</v>
      </c>
      <c r="E139" s="40"/>
      <c r="F139" s="226" t="s">
        <v>276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80</v>
      </c>
    </row>
    <row r="140" spans="1:51" s="13" customFormat="1" ht="12">
      <c r="A140" s="13"/>
      <c r="B140" s="230"/>
      <c r="C140" s="231"/>
      <c r="D140" s="225" t="s">
        <v>167</v>
      </c>
      <c r="E140" s="232" t="s">
        <v>19</v>
      </c>
      <c r="F140" s="233" t="s">
        <v>772</v>
      </c>
      <c r="G140" s="231"/>
      <c r="H140" s="234">
        <v>1552.5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167</v>
      </c>
      <c r="AU140" s="240" t="s">
        <v>80</v>
      </c>
      <c r="AV140" s="13" t="s">
        <v>80</v>
      </c>
      <c r="AW140" s="13" t="s">
        <v>33</v>
      </c>
      <c r="AX140" s="13" t="s">
        <v>78</v>
      </c>
      <c r="AY140" s="240" t="s">
        <v>142</v>
      </c>
    </row>
    <row r="141" spans="1:65" s="2" customFormat="1" ht="14.4" customHeight="1">
      <c r="A141" s="38"/>
      <c r="B141" s="39"/>
      <c r="C141" s="212" t="s">
        <v>219</v>
      </c>
      <c r="D141" s="212" t="s">
        <v>144</v>
      </c>
      <c r="E141" s="213" t="s">
        <v>279</v>
      </c>
      <c r="F141" s="214" t="s">
        <v>280</v>
      </c>
      <c r="G141" s="215" t="s">
        <v>147</v>
      </c>
      <c r="H141" s="216">
        <v>57.5</v>
      </c>
      <c r="I141" s="217"/>
      <c r="J141" s="218">
        <f>ROUND(I141*H141,2)</f>
        <v>0</v>
      </c>
      <c r="K141" s="214" t="s">
        <v>148</v>
      </c>
      <c r="L141" s="44"/>
      <c r="M141" s="219" t="s">
        <v>19</v>
      </c>
      <c r="N141" s="220" t="s">
        <v>42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149</v>
      </c>
      <c r="AT141" s="223" t="s">
        <v>144</v>
      </c>
      <c r="AU141" s="223" t="s">
        <v>80</v>
      </c>
      <c r="AY141" s="17" t="s">
        <v>142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78</v>
      </c>
      <c r="BK141" s="224">
        <f>ROUND(I141*H141,2)</f>
        <v>0</v>
      </c>
      <c r="BL141" s="17" t="s">
        <v>149</v>
      </c>
      <c r="BM141" s="223" t="s">
        <v>773</v>
      </c>
    </row>
    <row r="142" spans="1:47" s="2" customFormat="1" ht="12">
      <c r="A142" s="38"/>
      <c r="B142" s="39"/>
      <c r="C142" s="40"/>
      <c r="D142" s="225" t="s">
        <v>151</v>
      </c>
      <c r="E142" s="40"/>
      <c r="F142" s="226" t="s">
        <v>282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151</v>
      </c>
      <c r="AU142" s="17" t="s">
        <v>80</v>
      </c>
    </row>
    <row r="143" spans="1:51" s="13" customFormat="1" ht="12">
      <c r="A143" s="13"/>
      <c r="B143" s="230"/>
      <c r="C143" s="231"/>
      <c r="D143" s="225" t="s">
        <v>167</v>
      </c>
      <c r="E143" s="232" t="s">
        <v>19</v>
      </c>
      <c r="F143" s="233" t="s">
        <v>774</v>
      </c>
      <c r="G143" s="231"/>
      <c r="H143" s="234">
        <v>57.5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167</v>
      </c>
      <c r="AU143" s="240" t="s">
        <v>80</v>
      </c>
      <c r="AV143" s="13" t="s">
        <v>80</v>
      </c>
      <c r="AW143" s="13" t="s">
        <v>33</v>
      </c>
      <c r="AX143" s="13" t="s">
        <v>78</v>
      </c>
      <c r="AY143" s="240" t="s">
        <v>142</v>
      </c>
    </row>
    <row r="144" spans="1:65" s="2" customFormat="1" ht="24.15" customHeight="1">
      <c r="A144" s="38"/>
      <c r="B144" s="39"/>
      <c r="C144" s="212" t="s">
        <v>224</v>
      </c>
      <c r="D144" s="212" t="s">
        <v>144</v>
      </c>
      <c r="E144" s="213" t="s">
        <v>285</v>
      </c>
      <c r="F144" s="214" t="s">
        <v>286</v>
      </c>
      <c r="G144" s="215" t="s">
        <v>155</v>
      </c>
      <c r="H144" s="216">
        <v>619</v>
      </c>
      <c r="I144" s="217"/>
      <c r="J144" s="218">
        <f>ROUND(I144*H144,2)</f>
        <v>0</v>
      </c>
      <c r="K144" s="214" t="s">
        <v>148</v>
      </c>
      <c r="L144" s="44"/>
      <c r="M144" s="219" t="s">
        <v>19</v>
      </c>
      <c r="N144" s="220" t="s">
        <v>42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149</v>
      </c>
      <c r="AT144" s="223" t="s">
        <v>144</v>
      </c>
      <c r="AU144" s="223" t="s">
        <v>80</v>
      </c>
      <c r="AY144" s="17" t="s">
        <v>142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78</v>
      </c>
      <c r="BK144" s="224">
        <f>ROUND(I144*H144,2)</f>
        <v>0</v>
      </c>
      <c r="BL144" s="17" t="s">
        <v>149</v>
      </c>
      <c r="BM144" s="223" t="s">
        <v>775</v>
      </c>
    </row>
    <row r="145" spans="1:47" s="2" customFormat="1" ht="12">
      <c r="A145" s="38"/>
      <c r="B145" s="39"/>
      <c r="C145" s="40"/>
      <c r="D145" s="225" t="s">
        <v>151</v>
      </c>
      <c r="E145" s="40"/>
      <c r="F145" s="226" t="s">
        <v>288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</v>
      </c>
      <c r="AU145" s="17" t="s">
        <v>80</v>
      </c>
    </row>
    <row r="146" spans="1:51" s="13" customFormat="1" ht="12">
      <c r="A146" s="13"/>
      <c r="B146" s="230"/>
      <c r="C146" s="231"/>
      <c r="D146" s="225" t="s">
        <v>167</v>
      </c>
      <c r="E146" s="232" t="s">
        <v>19</v>
      </c>
      <c r="F146" s="233" t="s">
        <v>776</v>
      </c>
      <c r="G146" s="231"/>
      <c r="H146" s="234">
        <v>619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167</v>
      </c>
      <c r="AU146" s="240" t="s">
        <v>80</v>
      </c>
      <c r="AV146" s="13" t="s">
        <v>80</v>
      </c>
      <c r="AW146" s="13" t="s">
        <v>33</v>
      </c>
      <c r="AX146" s="13" t="s">
        <v>78</v>
      </c>
      <c r="AY146" s="240" t="s">
        <v>142</v>
      </c>
    </row>
    <row r="147" spans="1:65" s="2" customFormat="1" ht="24.15" customHeight="1">
      <c r="A147" s="38"/>
      <c r="B147" s="39"/>
      <c r="C147" s="212" t="s">
        <v>8</v>
      </c>
      <c r="D147" s="212" t="s">
        <v>144</v>
      </c>
      <c r="E147" s="213" t="s">
        <v>291</v>
      </c>
      <c r="F147" s="214" t="s">
        <v>292</v>
      </c>
      <c r="G147" s="215" t="s">
        <v>155</v>
      </c>
      <c r="H147" s="216">
        <v>50</v>
      </c>
      <c r="I147" s="217"/>
      <c r="J147" s="218">
        <f>ROUND(I147*H147,2)</f>
        <v>0</v>
      </c>
      <c r="K147" s="214" t="s">
        <v>148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149</v>
      </c>
      <c r="AT147" s="223" t="s">
        <v>144</v>
      </c>
      <c r="AU147" s="223" t="s">
        <v>80</v>
      </c>
      <c r="AY147" s="17" t="s">
        <v>142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78</v>
      </c>
      <c r="BK147" s="224">
        <f>ROUND(I147*H147,2)</f>
        <v>0</v>
      </c>
      <c r="BL147" s="17" t="s">
        <v>149</v>
      </c>
      <c r="BM147" s="223" t="s">
        <v>777</v>
      </c>
    </row>
    <row r="148" spans="1:47" s="2" customFormat="1" ht="12">
      <c r="A148" s="38"/>
      <c r="B148" s="39"/>
      <c r="C148" s="40"/>
      <c r="D148" s="225" t="s">
        <v>151</v>
      </c>
      <c r="E148" s="40"/>
      <c r="F148" s="226" t="s">
        <v>294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80</v>
      </c>
    </row>
    <row r="149" spans="1:65" s="2" customFormat="1" ht="14.4" customHeight="1">
      <c r="A149" s="38"/>
      <c r="B149" s="39"/>
      <c r="C149" s="253" t="s">
        <v>234</v>
      </c>
      <c r="D149" s="253" t="s">
        <v>261</v>
      </c>
      <c r="E149" s="254" t="s">
        <v>297</v>
      </c>
      <c r="F149" s="255" t="s">
        <v>298</v>
      </c>
      <c r="G149" s="256" t="s">
        <v>176</v>
      </c>
      <c r="H149" s="257">
        <v>1.163</v>
      </c>
      <c r="I149" s="258"/>
      <c r="J149" s="259">
        <f>ROUND(I149*H149,2)</f>
        <v>0</v>
      </c>
      <c r="K149" s="255" t="s">
        <v>148</v>
      </c>
      <c r="L149" s="260"/>
      <c r="M149" s="261" t="s">
        <v>19</v>
      </c>
      <c r="N149" s="262" t="s">
        <v>42</v>
      </c>
      <c r="O149" s="84"/>
      <c r="P149" s="221">
        <f>O149*H149</f>
        <v>0</v>
      </c>
      <c r="Q149" s="221">
        <v>0.22</v>
      </c>
      <c r="R149" s="221">
        <f>Q149*H149</f>
        <v>0.25586000000000003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193</v>
      </c>
      <c r="AT149" s="223" t="s">
        <v>261</v>
      </c>
      <c r="AU149" s="223" t="s">
        <v>80</v>
      </c>
      <c r="AY149" s="17" t="s">
        <v>142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78</v>
      </c>
      <c r="BK149" s="224">
        <f>ROUND(I149*H149,2)</f>
        <v>0</v>
      </c>
      <c r="BL149" s="17" t="s">
        <v>149</v>
      </c>
      <c r="BM149" s="223" t="s">
        <v>778</v>
      </c>
    </row>
    <row r="150" spans="1:47" s="2" customFormat="1" ht="12">
      <c r="A150" s="38"/>
      <c r="B150" s="39"/>
      <c r="C150" s="40"/>
      <c r="D150" s="225" t="s">
        <v>151</v>
      </c>
      <c r="E150" s="40"/>
      <c r="F150" s="226" t="s">
        <v>298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</v>
      </c>
      <c r="AU150" s="17" t="s">
        <v>80</v>
      </c>
    </row>
    <row r="151" spans="1:51" s="13" customFormat="1" ht="12">
      <c r="A151" s="13"/>
      <c r="B151" s="230"/>
      <c r="C151" s="231"/>
      <c r="D151" s="225" t="s">
        <v>167</v>
      </c>
      <c r="E151" s="232" t="s">
        <v>19</v>
      </c>
      <c r="F151" s="233" t="s">
        <v>779</v>
      </c>
      <c r="G151" s="231"/>
      <c r="H151" s="234">
        <v>18.6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167</v>
      </c>
      <c r="AU151" s="240" t="s">
        <v>80</v>
      </c>
      <c r="AV151" s="13" t="s">
        <v>80</v>
      </c>
      <c r="AW151" s="13" t="s">
        <v>33</v>
      </c>
      <c r="AX151" s="13" t="s">
        <v>78</v>
      </c>
      <c r="AY151" s="240" t="s">
        <v>142</v>
      </c>
    </row>
    <row r="152" spans="1:51" s="13" customFormat="1" ht="12">
      <c r="A152" s="13"/>
      <c r="B152" s="230"/>
      <c r="C152" s="231"/>
      <c r="D152" s="225" t="s">
        <v>167</v>
      </c>
      <c r="E152" s="231"/>
      <c r="F152" s="233" t="s">
        <v>780</v>
      </c>
      <c r="G152" s="231"/>
      <c r="H152" s="234">
        <v>1.163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167</v>
      </c>
      <c r="AU152" s="240" t="s">
        <v>80</v>
      </c>
      <c r="AV152" s="13" t="s">
        <v>80</v>
      </c>
      <c r="AW152" s="13" t="s">
        <v>4</v>
      </c>
      <c r="AX152" s="13" t="s">
        <v>78</v>
      </c>
      <c r="AY152" s="240" t="s">
        <v>142</v>
      </c>
    </row>
    <row r="153" spans="1:65" s="2" customFormat="1" ht="24.15" customHeight="1">
      <c r="A153" s="38"/>
      <c r="B153" s="39"/>
      <c r="C153" s="212" t="s">
        <v>247</v>
      </c>
      <c r="D153" s="212" t="s">
        <v>144</v>
      </c>
      <c r="E153" s="213" t="s">
        <v>291</v>
      </c>
      <c r="F153" s="214" t="s">
        <v>292</v>
      </c>
      <c r="G153" s="215" t="s">
        <v>155</v>
      </c>
      <c r="H153" s="216">
        <v>30</v>
      </c>
      <c r="I153" s="217"/>
      <c r="J153" s="218">
        <f>ROUND(I153*H153,2)</f>
        <v>0</v>
      </c>
      <c r="K153" s="214" t="s">
        <v>148</v>
      </c>
      <c r="L153" s="44"/>
      <c r="M153" s="219" t="s">
        <v>19</v>
      </c>
      <c r="N153" s="220" t="s">
        <v>42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149</v>
      </c>
      <c r="AT153" s="223" t="s">
        <v>144</v>
      </c>
      <c r="AU153" s="223" t="s">
        <v>80</v>
      </c>
      <c r="AY153" s="17" t="s">
        <v>142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78</v>
      </c>
      <c r="BK153" s="224">
        <f>ROUND(I153*H153,2)</f>
        <v>0</v>
      </c>
      <c r="BL153" s="17" t="s">
        <v>149</v>
      </c>
      <c r="BM153" s="223" t="s">
        <v>781</v>
      </c>
    </row>
    <row r="154" spans="1:47" s="2" customFormat="1" ht="12">
      <c r="A154" s="38"/>
      <c r="B154" s="39"/>
      <c r="C154" s="40"/>
      <c r="D154" s="225" t="s">
        <v>151</v>
      </c>
      <c r="E154" s="40"/>
      <c r="F154" s="226" t="s">
        <v>294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</v>
      </c>
      <c r="AU154" s="17" t="s">
        <v>80</v>
      </c>
    </row>
    <row r="155" spans="1:51" s="13" customFormat="1" ht="12">
      <c r="A155" s="13"/>
      <c r="B155" s="230"/>
      <c r="C155" s="231"/>
      <c r="D155" s="225" t="s">
        <v>167</v>
      </c>
      <c r="E155" s="232" t="s">
        <v>19</v>
      </c>
      <c r="F155" s="233" t="s">
        <v>782</v>
      </c>
      <c r="G155" s="231"/>
      <c r="H155" s="234">
        <v>30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167</v>
      </c>
      <c r="AU155" s="240" t="s">
        <v>80</v>
      </c>
      <c r="AV155" s="13" t="s">
        <v>80</v>
      </c>
      <c r="AW155" s="13" t="s">
        <v>33</v>
      </c>
      <c r="AX155" s="13" t="s">
        <v>78</v>
      </c>
      <c r="AY155" s="240" t="s">
        <v>142</v>
      </c>
    </row>
    <row r="156" spans="1:65" s="2" customFormat="1" ht="24.15" customHeight="1">
      <c r="A156" s="38"/>
      <c r="B156" s="39"/>
      <c r="C156" s="212" t="s">
        <v>255</v>
      </c>
      <c r="D156" s="212" t="s">
        <v>144</v>
      </c>
      <c r="E156" s="213" t="s">
        <v>303</v>
      </c>
      <c r="F156" s="214" t="s">
        <v>304</v>
      </c>
      <c r="G156" s="215" t="s">
        <v>155</v>
      </c>
      <c r="H156" s="216">
        <v>30</v>
      </c>
      <c r="I156" s="217"/>
      <c r="J156" s="218">
        <f>ROUND(I156*H156,2)</f>
        <v>0</v>
      </c>
      <c r="K156" s="214" t="s">
        <v>148</v>
      </c>
      <c r="L156" s="44"/>
      <c r="M156" s="219" t="s">
        <v>19</v>
      </c>
      <c r="N156" s="220" t="s">
        <v>42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149</v>
      </c>
      <c r="AT156" s="223" t="s">
        <v>144</v>
      </c>
      <c r="AU156" s="223" t="s">
        <v>80</v>
      </c>
      <c r="AY156" s="17" t="s">
        <v>142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78</v>
      </c>
      <c r="BK156" s="224">
        <f>ROUND(I156*H156,2)</f>
        <v>0</v>
      </c>
      <c r="BL156" s="17" t="s">
        <v>149</v>
      </c>
      <c r="BM156" s="223" t="s">
        <v>783</v>
      </c>
    </row>
    <row r="157" spans="1:47" s="2" customFormat="1" ht="12">
      <c r="A157" s="38"/>
      <c r="B157" s="39"/>
      <c r="C157" s="40"/>
      <c r="D157" s="225" t="s">
        <v>151</v>
      </c>
      <c r="E157" s="40"/>
      <c r="F157" s="226" t="s">
        <v>306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151</v>
      </c>
      <c r="AU157" s="17" t="s">
        <v>80</v>
      </c>
    </row>
    <row r="158" spans="1:51" s="13" customFormat="1" ht="12">
      <c r="A158" s="13"/>
      <c r="B158" s="230"/>
      <c r="C158" s="231"/>
      <c r="D158" s="225" t="s">
        <v>167</v>
      </c>
      <c r="E158" s="232" t="s">
        <v>19</v>
      </c>
      <c r="F158" s="233" t="s">
        <v>784</v>
      </c>
      <c r="G158" s="231"/>
      <c r="H158" s="234">
        <v>30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167</v>
      </c>
      <c r="AU158" s="240" t="s">
        <v>80</v>
      </c>
      <c r="AV158" s="13" t="s">
        <v>80</v>
      </c>
      <c r="AW158" s="13" t="s">
        <v>33</v>
      </c>
      <c r="AX158" s="13" t="s">
        <v>78</v>
      </c>
      <c r="AY158" s="240" t="s">
        <v>142</v>
      </c>
    </row>
    <row r="159" spans="1:65" s="2" customFormat="1" ht="24.15" customHeight="1">
      <c r="A159" s="38"/>
      <c r="B159" s="39"/>
      <c r="C159" s="212" t="s">
        <v>260</v>
      </c>
      <c r="D159" s="212" t="s">
        <v>144</v>
      </c>
      <c r="E159" s="213" t="s">
        <v>303</v>
      </c>
      <c r="F159" s="214" t="s">
        <v>304</v>
      </c>
      <c r="G159" s="215" t="s">
        <v>155</v>
      </c>
      <c r="H159" s="216">
        <v>30</v>
      </c>
      <c r="I159" s="217"/>
      <c r="J159" s="218">
        <f>ROUND(I159*H159,2)</f>
        <v>0</v>
      </c>
      <c r="K159" s="214" t="s">
        <v>148</v>
      </c>
      <c r="L159" s="44"/>
      <c r="M159" s="219" t="s">
        <v>19</v>
      </c>
      <c r="N159" s="220" t="s">
        <v>42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149</v>
      </c>
      <c r="AT159" s="223" t="s">
        <v>144</v>
      </c>
      <c r="AU159" s="223" t="s">
        <v>80</v>
      </c>
      <c r="AY159" s="17" t="s">
        <v>142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78</v>
      </c>
      <c r="BK159" s="224">
        <f>ROUND(I159*H159,2)</f>
        <v>0</v>
      </c>
      <c r="BL159" s="17" t="s">
        <v>149</v>
      </c>
      <c r="BM159" s="223" t="s">
        <v>785</v>
      </c>
    </row>
    <row r="160" spans="1:47" s="2" customFormat="1" ht="12">
      <c r="A160" s="38"/>
      <c r="B160" s="39"/>
      <c r="C160" s="40"/>
      <c r="D160" s="225" t="s">
        <v>151</v>
      </c>
      <c r="E160" s="40"/>
      <c r="F160" s="226" t="s">
        <v>306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80</v>
      </c>
    </row>
    <row r="161" spans="1:51" s="13" customFormat="1" ht="12">
      <c r="A161" s="13"/>
      <c r="B161" s="230"/>
      <c r="C161" s="231"/>
      <c r="D161" s="225" t="s">
        <v>167</v>
      </c>
      <c r="E161" s="232" t="s">
        <v>19</v>
      </c>
      <c r="F161" s="233" t="s">
        <v>782</v>
      </c>
      <c r="G161" s="231"/>
      <c r="H161" s="234">
        <v>30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167</v>
      </c>
      <c r="AU161" s="240" t="s">
        <v>80</v>
      </c>
      <c r="AV161" s="13" t="s">
        <v>80</v>
      </c>
      <c r="AW161" s="13" t="s">
        <v>33</v>
      </c>
      <c r="AX161" s="13" t="s">
        <v>78</v>
      </c>
      <c r="AY161" s="240" t="s">
        <v>142</v>
      </c>
    </row>
    <row r="162" spans="1:65" s="2" customFormat="1" ht="24.15" customHeight="1">
      <c r="A162" s="38"/>
      <c r="B162" s="39"/>
      <c r="C162" s="212" t="s">
        <v>267</v>
      </c>
      <c r="D162" s="212" t="s">
        <v>144</v>
      </c>
      <c r="E162" s="213" t="s">
        <v>309</v>
      </c>
      <c r="F162" s="214" t="s">
        <v>310</v>
      </c>
      <c r="G162" s="215" t="s">
        <v>147</v>
      </c>
      <c r="H162" s="216">
        <v>589</v>
      </c>
      <c r="I162" s="217"/>
      <c r="J162" s="218">
        <f>ROUND(I162*H162,2)</f>
        <v>0</v>
      </c>
      <c r="K162" s="214" t="s">
        <v>148</v>
      </c>
      <c r="L162" s="44"/>
      <c r="M162" s="219" t="s">
        <v>19</v>
      </c>
      <c r="N162" s="220" t="s">
        <v>42</v>
      </c>
      <c r="O162" s="84"/>
      <c r="P162" s="221">
        <f>O162*H162</f>
        <v>0</v>
      </c>
      <c r="Q162" s="221">
        <v>0.0003485</v>
      </c>
      <c r="R162" s="221">
        <f>Q162*H162</f>
        <v>0.20526650000000002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149</v>
      </c>
      <c r="AT162" s="223" t="s">
        <v>144</v>
      </c>
      <c r="AU162" s="223" t="s">
        <v>80</v>
      </c>
      <c r="AY162" s="17" t="s">
        <v>142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78</v>
      </c>
      <c r="BK162" s="224">
        <f>ROUND(I162*H162,2)</f>
        <v>0</v>
      </c>
      <c r="BL162" s="17" t="s">
        <v>149</v>
      </c>
      <c r="BM162" s="223" t="s">
        <v>786</v>
      </c>
    </row>
    <row r="163" spans="1:47" s="2" customFormat="1" ht="12">
      <c r="A163" s="38"/>
      <c r="B163" s="39"/>
      <c r="C163" s="40"/>
      <c r="D163" s="225" t="s">
        <v>151</v>
      </c>
      <c r="E163" s="40"/>
      <c r="F163" s="226" t="s">
        <v>312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151</v>
      </c>
      <c r="AU163" s="17" t="s">
        <v>80</v>
      </c>
    </row>
    <row r="164" spans="1:51" s="13" customFormat="1" ht="12">
      <c r="A164" s="13"/>
      <c r="B164" s="230"/>
      <c r="C164" s="231"/>
      <c r="D164" s="225" t="s">
        <v>167</v>
      </c>
      <c r="E164" s="232" t="s">
        <v>19</v>
      </c>
      <c r="F164" s="233" t="s">
        <v>787</v>
      </c>
      <c r="G164" s="231"/>
      <c r="H164" s="234">
        <v>589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167</v>
      </c>
      <c r="AU164" s="240" t="s">
        <v>80</v>
      </c>
      <c r="AV164" s="13" t="s">
        <v>80</v>
      </c>
      <c r="AW164" s="13" t="s">
        <v>33</v>
      </c>
      <c r="AX164" s="13" t="s">
        <v>78</v>
      </c>
      <c r="AY164" s="240" t="s">
        <v>142</v>
      </c>
    </row>
    <row r="165" spans="1:65" s="2" customFormat="1" ht="24.15" customHeight="1">
      <c r="A165" s="38"/>
      <c r="B165" s="39"/>
      <c r="C165" s="212" t="s">
        <v>7</v>
      </c>
      <c r="D165" s="212" t="s">
        <v>144</v>
      </c>
      <c r="E165" s="213" t="s">
        <v>314</v>
      </c>
      <c r="F165" s="214" t="s">
        <v>315</v>
      </c>
      <c r="G165" s="215" t="s">
        <v>155</v>
      </c>
      <c r="H165" s="216">
        <v>30</v>
      </c>
      <c r="I165" s="217"/>
      <c r="J165" s="218">
        <f>ROUND(I165*H165,2)</f>
        <v>0</v>
      </c>
      <c r="K165" s="214" t="s">
        <v>148</v>
      </c>
      <c r="L165" s="44"/>
      <c r="M165" s="219" t="s">
        <v>19</v>
      </c>
      <c r="N165" s="220" t="s">
        <v>42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149</v>
      </c>
      <c r="AT165" s="223" t="s">
        <v>144</v>
      </c>
      <c r="AU165" s="223" t="s">
        <v>80</v>
      </c>
      <c r="AY165" s="17" t="s">
        <v>142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78</v>
      </c>
      <c r="BK165" s="224">
        <f>ROUND(I165*H165,2)</f>
        <v>0</v>
      </c>
      <c r="BL165" s="17" t="s">
        <v>149</v>
      </c>
      <c r="BM165" s="223" t="s">
        <v>788</v>
      </c>
    </row>
    <row r="166" spans="1:47" s="2" customFormat="1" ht="12">
      <c r="A166" s="38"/>
      <c r="B166" s="39"/>
      <c r="C166" s="40"/>
      <c r="D166" s="225" t="s">
        <v>151</v>
      </c>
      <c r="E166" s="40"/>
      <c r="F166" s="226" t="s">
        <v>317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</v>
      </c>
      <c r="AU166" s="17" t="s">
        <v>80</v>
      </c>
    </row>
    <row r="167" spans="1:51" s="13" customFormat="1" ht="12">
      <c r="A167" s="13"/>
      <c r="B167" s="230"/>
      <c r="C167" s="231"/>
      <c r="D167" s="225" t="s">
        <v>167</v>
      </c>
      <c r="E167" s="232" t="s">
        <v>19</v>
      </c>
      <c r="F167" s="233" t="s">
        <v>323</v>
      </c>
      <c r="G167" s="231"/>
      <c r="H167" s="234">
        <v>30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167</v>
      </c>
      <c r="AU167" s="240" t="s">
        <v>80</v>
      </c>
      <c r="AV167" s="13" t="s">
        <v>80</v>
      </c>
      <c r="AW167" s="13" t="s">
        <v>33</v>
      </c>
      <c r="AX167" s="13" t="s">
        <v>78</v>
      </c>
      <c r="AY167" s="240" t="s">
        <v>142</v>
      </c>
    </row>
    <row r="168" spans="1:65" s="2" customFormat="1" ht="24.15" customHeight="1">
      <c r="A168" s="38"/>
      <c r="B168" s="39"/>
      <c r="C168" s="212" t="s">
        <v>278</v>
      </c>
      <c r="D168" s="212" t="s">
        <v>144</v>
      </c>
      <c r="E168" s="213" t="s">
        <v>319</v>
      </c>
      <c r="F168" s="214" t="s">
        <v>320</v>
      </c>
      <c r="G168" s="215" t="s">
        <v>155</v>
      </c>
      <c r="H168" s="216">
        <v>20</v>
      </c>
      <c r="I168" s="217"/>
      <c r="J168" s="218">
        <f>ROUND(I168*H168,2)</f>
        <v>0</v>
      </c>
      <c r="K168" s="214" t="s">
        <v>148</v>
      </c>
      <c r="L168" s="44"/>
      <c r="M168" s="219" t="s">
        <v>19</v>
      </c>
      <c r="N168" s="220" t="s">
        <v>42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149</v>
      </c>
      <c r="AT168" s="223" t="s">
        <v>144</v>
      </c>
      <c r="AU168" s="223" t="s">
        <v>80</v>
      </c>
      <c r="AY168" s="17" t="s">
        <v>142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78</v>
      </c>
      <c r="BK168" s="224">
        <f>ROUND(I168*H168,2)</f>
        <v>0</v>
      </c>
      <c r="BL168" s="17" t="s">
        <v>149</v>
      </c>
      <c r="BM168" s="223" t="s">
        <v>789</v>
      </c>
    </row>
    <row r="169" spans="1:47" s="2" customFormat="1" ht="12">
      <c r="A169" s="38"/>
      <c r="B169" s="39"/>
      <c r="C169" s="40"/>
      <c r="D169" s="225" t="s">
        <v>151</v>
      </c>
      <c r="E169" s="40"/>
      <c r="F169" s="226" t="s">
        <v>322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151</v>
      </c>
      <c r="AU169" s="17" t="s">
        <v>80</v>
      </c>
    </row>
    <row r="170" spans="1:51" s="13" customFormat="1" ht="12">
      <c r="A170" s="13"/>
      <c r="B170" s="230"/>
      <c r="C170" s="231"/>
      <c r="D170" s="225" t="s">
        <v>167</v>
      </c>
      <c r="E170" s="232" t="s">
        <v>19</v>
      </c>
      <c r="F170" s="233" t="s">
        <v>267</v>
      </c>
      <c r="G170" s="231"/>
      <c r="H170" s="234">
        <v>20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167</v>
      </c>
      <c r="AU170" s="240" t="s">
        <v>80</v>
      </c>
      <c r="AV170" s="13" t="s">
        <v>80</v>
      </c>
      <c r="AW170" s="13" t="s">
        <v>33</v>
      </c>
      <c r="AX170" s="13" t="s">
        <v>78</v>
      </c>
      <c r="AY170" s="240" t="s">
        <v>142</v>
      </c>
    </row>
    <row r="171" spans="1:65" s="2" customFormat="1" ht="14.4" customHeight="1">
      <c r="A171" s="38"/>
      <c r="B171" s="39"/>
      <c r="C171" s="253" t="s">
        <v>284</v>
      </c>
      <c r="D171" s="253" t="s">
        <v>261</v>
      </c>
      <c r="E171" s="254" t="s">
        <v>324</v>
      </c>
      <c r="F171" s="255" t="s">
        <v>325</v>
      </c>
      <c r="G171" s="256" t="s">
        <v>264</v>
      </c>
      <c r="H171" s="257">
        <v>4</v>
      </c>
      <c r="I171" s="258"/>
      <c r="J171" s="259">
        <f>ROUND(I171*H171,2)</f>
        <v>0</v>
      </c>
      <c r="K171" s="255" t="s">
        <v>148</v>
      </c>
      <c r="L171" s="260"/>
      <c r="M171" s="261" t="s">
        <v>19</v>
      </c>
      <c r="N171" s="262" t="s">
        <v>42</v>
      </c>
      <c r="O171" s="84"/>
      <c r="P171" s="221">
        <f>O171*H171</f>
        <v>0</v>
      </c>
      <c r="Q171" s="221">
        <v>0.001</v>
      </c>
      <c r="R171" s="221">
        <f>Q171*H171</f>
        <v>0.004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193</v>
      </c>
      <c r="AT171" s="223" t="s">
        <v>261</v>
      </c>
      <c r="AU171" s="223" t="s">
        <v>80</v>
      </c>
      <c r="AY171" s="17" t="s">
        <v>142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78</v>
      </c>
      <c r="BK171" s="224">
        <f>ROUND(I171*H171,2)</f>
        <v>0</v>
      </c>
      <c r="BL171" s="17" t="s">
        <v>149</v>
      </c>
      <c r="BM171" s="223" t="s">
        <v>790</v>
      </c>
    </row>
    <row r="172" spans="1:47" s="2" customFormat="1" ht="12">
      <c r="A172" s="38"/>
      <c r="B172" s="39"/>
      <c r="C172" s="40"/>
      <c r="D172" s="225" t="s">
        <v>151</v>
      </c>
      <c r="E172" s="40"/>
      <c r="F172" s="226" t="s">
        <v>325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80</v>
      </c>
    </row>
    <row r="173" spans="1:51" s="13" customFormat="1" ht="12">
      <c r="A173" s="13"/>
      <c r="B173" s="230"/>
      <c r="C173" s="231"/>
      <c r="D173" s="225" t="s">
        <v>167</v>
      </c>
      <c r="E173" s="232" t="s">
        <v>19</v>
      </c>
      <c r="F173" s="233" t="s">
        <v>791</v>
      </c>
      <c r="G173" s="231"/>
      <c r="H173" s="234">
        <v>4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167</v>
      </c>
      <c r="AU173" s="240" t="s">
        <v>80</v>
      </c>
      <c r="AV173" s="13" t="s">
        <v>80</v>
      </c>
      <c r="AW173" s="13" t="s">
        <v>33</v>
      </c>
      <c r="AX173" s="13" t="s">
        <v>78</v>
      </c>
      <c r="AY173" s="240" t="s">
        <v>142</v>
      </c>
    </row>
    <row r="174" spans="1:65" s="2" customFormat="1" ht="14.4" customHeight="1">
      <c r="A174" s="38"/>
      <c r="B174" s="39"/>
      <c r="C174" s="253" t="s">
        <v>290</v>
      </c>
      <c r="D174" s="253" t="s">
        <v>261</v>
      </c>
      <c r="E174" s="254" t="s">
        <v>375</v>
      </c>
      <c r="F174" s="255" t="s">
        <v>376</v>
      </c>
      <c r="G174" s="256" t="s">
        <v>155</v>
      </c>
      <c r="H174" s="257">
        <v>150</v>
      </c>
      <c r="I174" s="258"/>
      <c r="J174" s="259">
        <f>ROUND(I174*H174,2)</f>
        <v>0</v>
      </c>
      <c r="K174" s="255" t="s">
        <v>148</v>
      </c>
      <c r="L174" s="260"/>
      <c r="M174" s="261" t="s">
        <v>19</v>
      </c>
      <c r="N174" s="262" t="s">
        <v>42</v>
      </c>
      <c r="O174" s="84"/>
      <c r="P174" s="221">
        <f>O174*H174</f>
        <v>0</v>
      </c>
      <c r="Q174" s="221">
        <v>0.00709</v>
      </c>
      <c r="R174" s="221">
        <f>Q174*H174</f>
        <v>1.0635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193</v>
      </c>
      <c r="AT174" s="223" t="s">
        <v>261</v>
      </c>
      <c r="AU174" s="223" t="s">
        <v>80</v>
      </c>
      <c r="AY174" s="17" t="s">
        <v>142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78</v>
      </c>
      <c r="BK174" s="224">
        <f>ROUND(I174*H174,2)</f>
        <v>0</v>
      </c>
      <c r="BL174" s="17" t="s">
        <v>149</v>
      </c>
      <c r="BM174" s="223" t="s">
        <v>792</v>
      </c>
    </row>
    <row r="175" spans="1:47" s="2" customFormat="1" ht="12">
      <c r="A175" s="38"/>
      <c r="B175" s="39"/>
      <c r="C175" s="40"/>
      <c r="D175" s="225" t="s">
        <v>151</v>
      </c>
      <c r="E175" s="40"/>
      <c r="F175" s="226" t="s">
        <v>376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151</v>
      </c>
      <c r="AU175" s="17" t="s">
        <v>80</v>
      </c>
    </row>
    <row r="176" spans="1:51" s="13" customFormat="1" ht="12">
      <c r="A176" s="13"/>
      <c r="B176" s="230"/>
      <c r="C176" s="231"/>
      <c r="D176" s="225" t="s">
        <v>167</v>
      </c>
      <c r="E176" s="232" t="s">
        <v>19</v>
      </c>
      <c r="F176" s="233" t="s">
        <v>793</v>
      </c>
      <c r="G176" s="231"/>
      <c r="H176" s="234">
        <v>150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167</v>
      </c>
      <c r="AU176" s="240" t="s">
        <v>80</v>
      </c>
      <c r="AV176" s="13" t="s">
        <v>80</v>
      </c>
      <c r="AW176" s="13" t="s">
        <v>33</v>
      </c>
      <c r="AX176" s="13" t="s">
        <v>78</v>
      </c>
      <c r="AY176" s="240" t="s">
        <v>142</v>
      </c>
    </row>
    <row r="177" spans="1:65" s="2" customFormat="1" ht="14.4" customHeight="1">
      <c r="A177" s="38"/>
      <c r="B177" s="39"/>
      <c r="C177" s="253" t="s">
        <v>296</v>
      </c>
      <c r="D177" s="253" t="s">
        <v>261</v>
      </c>
      <c r="E177" s="254" t="s">
        <v>339</v>
      </c>
      <c r="F177" s="255" t="s">
        <v>657</v>
      </c>
      <c r="G177" s="256" t="s">
        <v>155</v>
      </c>
      <c r="H177" s="257">
        <v>10</v>
      </c>
      <c r="I177" s="258"/>
      <c r="J177" s="259">
        <f>ROUND(I177*H177,2)</f>
        <v>0</v>
      </c>
      <c r="K177" s="255" t="s">
        <v>19</v>
      </c>
      <c r="L177" s="260"/>
      <c r="M177" s="261" t="s">
        <v>19</v>
      </c>
      <c r="N177" s="262" t="s">
        <v>42</v>
      </c>
      <c r="O177" s="84"/>
      <c r="P177" s="221">
        <f>O177*H177</f>
        <v>0</v>
      </c>
      <c r="Q177" s="221">
        <v>0.027</v>
      </c>
      <c r="R177" s="221">
        <f>Q177*H177</f>
        <v>0.27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193</v>
      </c>
      <c r="AT177" s="223" t="s">
        <v>261</v>
      </c>
      <c r="AU177" s="223" t="s">
        <v>80</v>
      </c>
      <c r="AY177" s="17" t="s">
        <v>142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78</v>
      </c>
      <c r="BK177" s="224">
        <f>ROUND(I177*H177,2)</f>
        <v>0</v>
      </c>
      <c r="BL177" s="17" t="s">
        <v>149</v>
      </c>
      <c r="BM177" s="223" t="s">
        <v>794</v>
      </c>
    </row>
    <row r="178" spans="1:47" s="2" customFormat="1" ht="12">
      <c r="A178" s="38"/>
      <c r="B178" s="39"/>
      <c r="C178" s="40"/>
      <c r="D178" s="225" t="s">
        <v>151</v>
      </c>
      <c r="E178" s="40"/>
      <c r="F178" s="226" t="s">
        <v>657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151</v>
      </c>
      <c r="AU178" s="17" t="s">
        <v>80</v>
      </c>
    </row>
    <row r="179" spans="1:65" s="2" customFormat="1" ht="14.4" customHeight="1">
      <c r="A179" s="38"/>
      <c r="B179" s="39"/>
      <c r="C179" s="253" t="s">
        <v>302</v>
      </c>
      <c r="D179" s="253" t="s">
        <v>261</v>
      </c>
      <c r="E179" s="254" t="s">
        <v>344</v>
      </c>
      <c r="F179" s="255" t="s">
        <v>659</v>
      </c>
      <c r="G179" s="256" t="s">
        <v>155</v>
      </c>
      <c r="H179" s="257">
        <v>10</v>
      </c>
      <c r="I179" s="258"/>
      <c r="J179" s="259">
        <f>ROUND(I179*H179,2)</f>
        <v>0</v>
      </c>
      <c r="K179" s="255" t="s">
        <v>19</v>
      </c>
      <c r="L179" s="260"/>
      <c r="M179" s="261" t="s">
        <v>19</v>
      </c>
      <c r="N179" s="262" t="s">
        <v>42</v>
      </c>
      <c r="O179" s="84"/>
      <c r="P179" s="221">
        <f>O179*H179</f>
        <v>0</v>
      </c>
      <c r="Q179" s="221">
        <v>0.027</v>
      </c>
      <c r="R179" s="221">
        <f>Q179*H179</f>
        <v>0.27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193</v>
      </c>
      <c r="AT179" s="223" t="s">
        <v>261</v>
      </c>
      <c r="AU179" s="223" t="s">
        <v>80</v>
      </c>
      <c r="AY179" s="17" t="s">
        <v>142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78</v>
      </c>
      <c r="BK179" s="224">
        <f>ROUND(I179*H179,2)</f>
        <v>0</v>
      </c>
      <c r="BL179" s="17" t="s">
        <v>149</v>
      </c>
      <c r="BM179" s="223" t="s">
        <v>795</v>
      </c>
    </row>
    <row r="180" spans="1:47" s="2" customFormat="1" ht="12">
      <c r="A180" s="38"/>
      <c r="B180" s="39"/>
      <c r="C180" s="40"/>
      <c r="D180" s="225" t="s">
        <v>151</v>
      </c>
      <c r="E180" s="40"/>
      <c r="F180" s="226" t="s">
        <v>659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80</v>
      </c>
    </row>
    <row r="181" spans="1:65" s="2" customFormat="1" ht="14.4" customHeight="1">
      <c r="A181" s="38"/>
      <c r="B181" s="39"/>
      <c r="C181" s="253" t="s">
        <v>308</v>
      </c>
      <c r="D181" s="253" t="s">
        <v>261</v>
      </c>
      <c r="E181" s="254" t="s">
        <v>348</v>
      </c>
      <c r="F181" s="255" t="s">
        <v>349</v>
      </c>
      <c r="G181" s="256" t="s">
        <v>155</v>
      </c>
      <c r="H181" s="257">
        <v>20</v>
      </c>
      <c r="I181" s="258"/>
      <c r="J181" s="259">
        <f>ROUND(I181*H181,2)</f>
        <v>0</v>
      </c>
      <c r="K181" s="255" t="s">
        <v>19</v>
      </c>
      <c r="L181" s="260"/>
      <c r="M181" s="261" t="s">
        <v>19</v>
      </c>
      <c r="N181" s="262" t="s">
        <v>42</v>
      </c>
      <c r="O181" s="84"/>
      <c r="P181" s="221">
        <f>O181*H181</f>
        <v>0</v>
      </c>
      <c r="Q181" s="221">
        <v>0.063</v>
      </c>
      <c r="R181" s="221">
        <f>Q181*H181</f>
        <v>1.26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193</v>
      </c>
      <c r="AT181" s="223" t="s">
        <v>261</v>
      </c>
      <c r="AU181" s="223" t="s">
        <v>80</v>
      </c>
      <c r="AY181" s="17" t="s">
        <v>142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78</v>
      </c>
      <c r="BK181" s="224">
        <f>ROUND(I181*H181,2)</f>
        <v>0</v>
      </c>
      <c r="BL181" s="17" t="s">
        <v>149</v>
      </c>
      <c r="BM181" s="223" t="s">
        <v>796</v>
      </c>
    </row>
    <row r="182" spans="1:47" s="2" customFormat="1" ht="12">
      <c r="A182" s="38"/>
      <c r="B182" s="39"/>
      <c r="C182" s="40"/>
      <c r="D182" s="225" t="s">
        <v>151</v>
      </c>
      <c r="E182" s="40"/>
      <c r="F182" s="226" t="s">
        <v>349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151</v>
      </c>
      <c r="AU182" s="17" t="s">
        <v>80</v>
      </c>
    </row>
    <row r="183" spans="1:65" s="2" customFormat="1" ht="24.15" customHeight="1">
      <c r="A183" s="38"/>
      <c r="B183" s="39"/>
      <c r="C183" s="253" t="s">
        <v>313</v>
      </c>
      <c r="D183" s="253" t="s">
        <v>261</v>
      </c>
      <c r="E183" s="254" t="s">
        <v>356</v>
      </c>
      <c r="F183" s="255" t="s">
        <v>357</v>
      </c>
      <c r="G183" s="256" t="s">
        <v>155</v>
      </c>
      <c r="H183" s="257">
        <v>10</v>
      </c>
      <c r="I183" s="258"/>
      <c r="J183" s="259">
        <f>ROUND(I183*H183,2)</f>
        <v>0</v>
      </c>
      <c r="K183" s="255" t="s">
        <v>19</v>
      </c>
      <c r="L183" s="260"/>
      <c r="M183" s="261" t="s">
        <v>19</v>
      </c>
      <c r="N183" s="262" t="s">
        <v>42</v>
      </c>
      <c r="O183" s="84"/>
      <c r="P183" s="221">
        <f>O183*H183</f>
        <v>0</v>
      </c>
      <c r="Q183" s="221">
        <v>0.0023</v>
      </c>
      <c r="R183" s="221">
        <f>Q183*H183</f>
        <v>0.023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193</v>
      </c>
      <c r="AT183" s="223" t="s">
        <v>261</v>
      </c>
      <c r="AU183" s="223" t="s">
        <v>80</v>
      </c>
      <c r="AY183" s="17" t="s">
        <v>142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78</v>
      </c>
      <c r="BK183" s="224">
        <f>ROUND(I183*H183,2)</f>
        <v>0</v>
      </c>
      <c r="BL183" s="17" t="s">
        <v>149</v>
      </c>
      <c r="BM183" s="223" t="s">
        <v>797</v>
      </c>
    </row>
    <row r="184" spans="1:47" s="2" customFormat="1" ht="12">
      <c r="A184" s="38"/>
      <c r="B184" s="39"/>
      <c r="C184" s="40"/>
      <c r="D184" s="225" t="s">
        <v>151</v>
      </c>
      <c r="E184" s="40"/>
      <c r="F184" s="226" t="s">
        <v>357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151</v>
      </c>
      <c r="AU184" s="17" t="s">
        <v>80</v>
      </c>
    </row>
    <row r="185" spans="1:65" s="2" customFormat="1" ht="14.4" customHeight="1">
      <c r="A185" s="38"/>
      <c r="B185" s="39"/>
      <c r="C185" s="253" t="s">
        <v>318</v>
      </c>
      <c r="D185" s="253" t="s">
        <v>261</v>
      </c>
      <c r="E185" s="254" t="s">
        <v>364</v>
      </c>
      <c r="F185" s="255" t="s">
        <v>365</v>
      </c>
      <c r="G185" s="256" t="s">
        <v>155</v>
      </c>
      <c r="H185" s="257">
        <v>589</v>
      </c>
      <c r="I185" s="258"/>
      <c r="J185" s="259">
        <f>ROUND(I185*H185,2)</f>
        <v>0</v>
      </c>
      <c r="K185" s="255" t="s">
        <v>19</v>
      </c>
      <c r="L185" s="260"/>
      <c r="M185" s="261" t="s">
        <v>19</v>
      </c>
      <c r="N185" s="262" t="s">
        <v>42</v>
      </c>
      <c r="O185" s="84"/>
      <c r="P185" s="221">
        <f>O185*H185</f>
        <v>0</v>
      </c>
      <c r="Q185" s="221">
        <v>0.001</v>
      </c>
      <c r="R185" s="221">
        <f>Q185*H185</f>
        <v>0.589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193</v>
      </c>
      <c r="AT185" s="223" t="s">
        <v>261</v>
      </c>
      <c r="AU185" s="223" t="s">
        <v>80</v>
      </c>
      <c r="AY185" s="17" t="s">
        <v>142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78</v>
      </c>
      <c r="BK185" s="224">
        <f>ROUND(I185*H185,2)</f>
        <v>0</v>
      </c>
      <c r="BL185" s="17" t="s">
        <v>149</v>
      </c>
      <c r="BM185" s="223" t="s">
        <v>798</v>
      </c>
    </row>
    <row r="186" spans="1:47" s="2" customFormat="1" ht="12">
      <c r="A186" s="38"/>
      <c r="B186" s="39"/>
      <c r="C186" s="40"/>
      <c r="D186" s="225" t="s">
        <v>151</v>
      </c>
      <c r="E186" s="40"/>
      <c r="F186" s="226" t="s">
        <v>367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80</v>
      </c>
    </row>
    <row r="187" spans="1:51" s="13" customFormat="1" ht="12">
      <c r="A187" s="13"/>
      <c r="B187" s="230"/>
      <c r="C187" s="231"/>
      <c r="D187" s="225" t="s">
        <v>167</v>
      </c>
      <c r="E187" s="232" t="s">
        <v>19</v>
      </c>
      <c r="F187" s="233" t="s">
        <v>787</v>
      </c>
      <c r="G187" s="231"/>
      <c r="H187" s="234">
        <v>589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167</v>
      </c>
      <c r="AU187" s="240" t="s">
        <v>80</v>
      </c>
      <c r="AV187" s="13" t="s">
        <v>80</v>
      </c>
      <c r="AW187" s="13" t="s">
        <v>33</v>
      </c>
      <c r="AX187" s="13" t="s">
        <v>78</v>
      </c>
      <c r="AY187" s="240" t="s">
        <v>142</v>
      </c>
    </row>
    <row r="188" spans="1:65" s="2" customFormat="1" ht="14.4" customHeight="1">
      <c r="A188" s="38"/>
      <c r="B188" s="39"/>
      <c r="C188" s="253" t="s">
        <v>323</v>
      </c>
      <c r="D188" s="253" t="s">
        <v>261</v>
      </c>
      <c r="E188" s="254" t="s">
        <v>370</v>
      </c>
      <c r="F188" s="255" t="s">
        <v>371</v>
      </c>
      <c r="G188" s="256" t="s">
        <v>155</v>
      </c>
      <c r="H188" s="257">
        <v>30</v>
      </c>
      <c r="I188" s="258"/>
      <c r="J188" s="259">
        <f>ROUND(I188*H188,2)</f>
        <v>0</v>
      </c>
      <c r="K188" s="255" t="s">
        <v>19</v>
      </c>
      <c r="L188" s="260"/>
      <c r="M188" s="261" t="s">
        <v>19</v>
      </c>
      <c r="N188" s="262" t="s">
        <v>42</v>
      </c>
      <c r="O188" s="84"/>
      <c r="P188" s="221">
        <f>O188*H188</f>
        <v>0</v>
      </c>
      <c r="Q188" s="221">
        <v>0.027</v>
      </c>
      <c r="R188" s="221">
        <f>Q188*H188</f>
        <v>0.8099999999999999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193</v>
      </c>
      <c r="AT188" s="223" t="s">
        <v>261</v>
      </c>
      <c r="AU188" s="223" t="s">
        <v>80</v>
      </c>
      <c r="AY188" s="17" t="s">
        <v>142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78</v>
      </c>
      <c r="BK188" s="224">
        <f>ROUND(I188*H188,2)</f>
        <v>0</v>
      </c>
      <c r="BL188" s="17" t="s">
        <v>149</v>
      </c>
      <c r="BM188" s="223" t="s">
        <v>799</v>
      </c>
    </row>
    <row r="189" spans="1:47" s="2" customFormat="1" ht="12">
      <c r="A189" s="38"/>
      <c r="B189" s="39"/>
      <c r="C189" s="40"/>
      <c r="D189" s="225" t="s">
        <v>151</v>
      </c>
      <c r="E189" s="40"/>
      <c r="F189" s="226" t="s">
        <v>373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80</v>
      </c>
    </row>
    <row r="190" spans="1:65" s="2" customFormat="1" ht="24.15" customHeight="1">
      <c r="A190" s="38"/>
      <c r="B190" s="39"/>
      <c r="C190" s="212" t="s">
        <v>328</v>
      </c>
      <c r="D190" s="212" t="s">
        <v>144</v>
      </c>
      <c r="E190" s="213" t="s">
        <v>381</v>
      </c>
      <c r="F190" s="214" t="s">
        <v>382</v>
      </c>
      <c r="G190" s="215" t="s">
        <v>155</v>
      </c>
      <c r="H190" s="216">
        <v>50</v>
      </c>
      <c r="I190" s="217"/>
      <c r="J190" s="218">
        <f>ROUND(I190*H190,2)</f>
        <v>0</v>
      </c>
      <c r="K190" s="214" t="s">
        <v>148</v>
      </c>
      <c r="L190" s="44"/>
      <c r="M190" s="219" t="s">
        <v>19</v>
      </c>
      <c r="N190" s="220" t="s">
        <v>42</v>
      </c>
      <c r="O190" s="84"/>
      <c r="P190" s="221">
        <f>O190*H190</f>
        <v>0</v>
      </c>
      <c r="Q190" s="221">
        <v>5.2E-05</v>
      </c>
      <c r="R190" s="221">
        <f>Q190*H190</f>
        <v>0.0026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149</v>
      </c>
      <c r="AT190" s="223" t="s">
        <v>144</v>
      </c>
      <c r="AU190" s="223" t="s">
        <v>80</v>
      </c>
      <c r="AY190" s="17" t="s">
        <v>142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78</v>
      </c>
      <c r="BK190" s="224">
        <f>ROUND(I190*H190,2)</f>
        <v>0</v>
      </c>
      <c r="BL190" s="17" t="s">
        <v>149</v>
      </c>
      <c r="BM190" s="223" t="s">
        <v>800</v>
      </c>
    </row>
    <row r="191" spans="1:47" s="2" customFormat="1" ht="12">
      <c r="A191" s="38"/>
      <c r="B191" s="39"/>
      <c r="C191" s="40"/>
      <c r="D191" s="225" t="s">
        <v>151</v>
      </c>
      <c r="E191" s="40"/>
      <c r="F191" s="226" t="s">
        <v>384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151</v>
      </c>
      <c r="AU191" s="17" t="s">
        <v>80</v>
      </c>
    </row>
    <row r="192" spans="1:65" s="2" customFormat="1" ht="24.15" customHeight="1">
      <c r="A192" s="38"/>
      <c r="B192" s="39"/>
      <c r="C192" s="212" t="s">
        <v>333</v>
      </c>
      <c r="D192" s="212" t="s">
        <v>144</v>
      </c>
      <c r="E192" s="213" t="s">
        <v>674</v>
      </c>
      <c r="F192" s="214" t="s">
        <v>675</v>
      </c>
      <c r="G192" s="215" t="s">
        <v>155</v>
      </c>
      <c r="H192" s="216">
        <v>30</v>
      </c>
      <c r="I192" s="217"/>
      <c r="J192" s="218">
        <f>ROUND(I192*H192,2)</f>
        <v>0</v>
      </c>
      <c r="K192" s="214" t="s">
        <v>148</v>
      </c>
      <c r="L192" s="44"/>
      <c r="M192" s="219" t="s">
        <v>19</v>
      </c>
      <c r="N192" s="220" t="s">
        <v>42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149</v>
      </c>
      <c r="AT192" s="223" t="s">
        <v>144</v>
      </c>
      <c r="AU192" s="223" t="s">
        <v>80</v>
      </c>
      <c r="AY192" s="17" t="s">
        <v>142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78</v>
      </c>
      <c r="BK192" s="224">
        <f>ROUND(I192*H192,2)</f>
        <v>0</v>
      </c>
      <c r="BL192" s="17" t="s">
        <v>149</v>
      </c>
      <c r="BM192" s="223" t="s">
        <v>801</v>
      </c>
    </row>
    <row r="193" spans="1:47" s="2" customFormat="1" ht="12">
      <c r="A193" s="38"/>
      <c r="B193" s="39"/>
      <c r="C193" s="40"/>
      <c r="D193" s="225" t="s">
        <v>151</v>
      </c>
      <c r="E193" s="40"/>
      <c r="F193" s="226" t="s">
        <v>677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151</v>
      </c>
      <c r="AU193" s="17" t="s">
        <v>80</v>
      </c>
    </row>
    <row r="194" spans="1:65" s="2" customFormat="1" ht="24.15" customHeight="1">
      <c r="A194" s="38"/>
      <c r="B194" s="39"/>
      <c r="C194" s="212" t="s">
        <v>338</v>
      </c>
      <c r="D194" s="212" t="s">
        <v>144</v>
      </c>
      <c r="E194" s="213" t="s">
        <v>678</v>
      </c>
      <c r="F194" s="214" t="s">
        <v>679</v>
      </c>
      <c r="G194" s="215" t="s">
        <v>155</v>
      </c>
      <c r="H194" s="216">
        <v>30</v>
      </c>
      <c r="I194" s="217"/>
      <c r="J194" s="218">
        <f>ROUND(I194*H194,2)</f>
        <v>0</v>
      </c>
      <c r="K194" s="214" t="s">
        <v>148</v>
      </c>
      <c r="L194" s="44"/>
      <c r="M194" s="219" t="s">
        <v>19</v>
      </c>
      <c r="N194" s="220" t="s">
        <v>42</v>
      </c>
      <c r="O194" s="84"/>
      <c r="P194" s="221">
        <f>O194*H194</f>
        <v>0</v>
      </c>
      <c r="Q194" s="221">
        <v>0.00119</v>
      </c>
      <c r="R194" s="221">
        <f>Q194*H194</f>
        <v>0.0357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149</v>
      </c>
      <c r="AT194" s="223" t="s">
        <v>144</v>
      </c>
      <c r="AU194" s="223" t="s">
        <v>80</v>
      </c>
      <c r="AY194" s="17" t="s">
        <v>142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78</v>
      </c>
      <c r="BK194" s="224">
        <f>ROUND(I194*H194,2)</f>
        <v>0</v>
      </c>
      <c r="BL194" s="17" t="s">
        <v>149</v>
      </c>
      <c r="BM194" s="223" t="s">
        <v>802</v>
      </c>
    </row>
    <row r="195" spans="1:47" s="2" customFormat="1" ht="12">
      <c r="A195" s="38"/>
      <c r="B195" s="39"/>
      <c r="C195" s="40"/>
      <c r="D195" s="225" t="s">
        <v>151</v>
      </c>
      <c r="E195" s="40"/>
      <c r="F195" s="226" t="s">
        <v>681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</v>
      </c>
      <c r="AU195" s="17" t="s">
        <v>80</v>
      </c>
    </row>
    <row r="196" spans="1:65" s="2" customFormat="1" ht="24.15" customHeight="1">
      <c r="A196" s="38"/>
      <c r="B196" s="39"/>
      <c r="C196" s="212" t="s">
        <v>343</v>
      </c>
      <c r="D196" s="212" t="s">
        <v>144</v>
      </c>
      <c r="E196" s="213" t="s">
        <v>386</v>
      </c>
      <c r="F196" s="214" t="s">
        <v>387</v>
      </c>
      <c r="G196" s="215" t="s">
        <v>155</v>
      </c>
      <c r="H196" s="216">
        <v>50</v>
      </c>
      <c r="I196" s="217"/>
      <c r="J196" s="218">
        <f>ROUND(I196*H196,2)</f>
        <v>0</v>
      </c>
      <c r="K196" s="214" t="s">
        <v>148</v>
      </c>
      <c r="L196" s="44"/>
      <c r="M196" s="219" t="s">
        <v>19</v>
      </c>
      <c r="N196" s="220" t="s">
        <v>42</v>
      </c>
      <c r="O196" s="84"/>
      <c r="P196" s="221">
        <f>O196*H196</f>
        <v>0</v>
      </c>
      <c r="Q196" s="221">
        <v>0.0020824</v>
      </c>
      <c r="R196" s="221">
        <f>Q196*H196</f>
        <v>0.10411999999999999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149</v>
      </c>
      <c r="AT196" s="223" t="s">
        <v>144</v>
      </c>
      <c r="AU196" s="223" t="s">
        <v>80</v>
      </c>
      <c r="AY196" s="17" t="s">
        <v>142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78</v>
      </c>
      <c r="BK196" s="224">
        <f>ROUND(I196*H196,2)</f>
        <v>0</v>
      </c>
      <c r="BL196" s="17" t="s">
        <v>149</v>
      </c>
      <c r="BM196" s="223" t="s">
        <v>803</v>
      </c>
    </row>
    <row r="197" spans="1:47" s="2" customFormat="1" ht="12">
      <c r="A197" s="38"/>
      <c r="B197" s="39"/>
      <c r="C197" s="40"/>
      <c r="D197" s="225" t="s">
        <v>151</v>
      </c>
      <c r="E197" s="40"/>
      <c r="F197" s="226" t="s">
        <v>389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151</v>
      </c>
      <c r="AU197" s="17" t="s">
        <v>80</v>
      </c>
    </row>
    <row r="198" spans="1:65" s="2" customFormat="1" ht="24.15" customHeight="1">
      <c r="A198" s="38"/>
      <c r="B198" s="39"/>
      <c r="C198" s="212" t="s">
        <v>347</v>
      </c>
      <c r="D198" s="212" t="s">
        <v>144</v>
      </c>
      <c r="E198" s="213" t="s">
        <v>391</v>
      </c>
      <c r="F198" s="214" t="s">
        <v>392</v>
      </c>
      <c r="G198" s="215" t="s">
        <v>393</v>
      </c>
      <c r="H198" s="216">
        <v>0.5</v>
      </c>
      <c r="I198" s="217"/>
      <c r="J198" s="218">
        <f>ROUND(I198*H198,2)</f>
        <v>0</v>
      </c>
      <c r="K198" s="214" t="s">
        <v>148</v>
      </c>
      <c r="L198" s="44"/>
      <c r="M198" s="219" t="s">
        <v>19</v>
      </c>
      <c r="N198" s="220" t="s">
        <v>42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149</v>
      </c>
      <c r="AT198" s="223" t="s">
        <v>144</v>
      </c>
      <c r="AU198" s="223" t="s">
        <v>80</v>
      </c>
      <c r="AY198" s="17" t="s">
        <v>142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78</v>
      </c>
      <c r="BK198" s="224">
        <f>ROUND(I198*H198,2)</f>
        <v>0</v>
      </c>
      <c r="BL198" s="17" t="s">
        <v>149</v>
      </c>
      <c r="BM198" s="223" t="s">
        <v>804</v>
      </c>
    </row>
    <row r="199" spans="1:47" s="2" customFormat="1" ht="12">
      <c r="A199" s="38"/>
      <c r="B199" s="39"/>
      <c r="C199" s="40"/>
      <c r="D199" s="225" t="s">
        <v>151</v>
      </c>
      <c r="E199" s="40"/>
      <c r="F199" s="226" t="s">
        <v>395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80</v>
      </c>
    </row>
    <row r="200" spans="1:47" s="2" customFormat="1" ht="12">
      <c r="A200" s="38"/>
      <c r="B200" s="39"/>
      <c r="C200" s="40"/>
      <c r="D200" s="225" t="s">
        <v>240</v>
      </c>
      <c r="E200" s="40"/>
      <c r="F200" s="252" t="s">
        <v>396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240</v>
      </c>
      <c r="AU200" s="17" t="s">
        <v>80</v>
      </c>
    </row>
    <row r="201" spans="1:65" s="2" customFormat="1" ht="24.15" customHeight="1">
      <c r="A201" s="38"/>
      <c r="B201" s="39"/>
      <c r="C201" s="212" t="s">
        <v>351</v>
      </c>
      <c r="D201" s="212" t="s">
        <v>144</v>
      </c>
      <c r="E201" s="213" t="s">
        <v>398</v>
      </c>
      <c r="F201" s="214" t="s">
        <v>399</v>
      </c>
      <c r="G201" s="215" t="s">
        <v>147</v>
      </c>
      <c r="H201" s="216">
        <v>50</v>
      </c>
      <c r="I201" s="217"/>
      <c r="J201" s="218">
        <f>ROUND(I201*H201,2)</f>
        <v>0</v>
      </c>
      <c r="K201" s="214" t="s">
        <v>148</v>
      </c>
      <c r="L201" s="44"/>
      <c r="M201" s="219" t="s">
        <v>19</v>
      </c>
      <c r="N201" s="220" t="s">
        <v>42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149</v>
      </c>
      <c r="AT201" s="223" t="s">
        <v>144</v>
      </c>
      <c r="AU201" s="223" t="s">
        <v>80</v>
      </c>
      <c r="AY201" s="17" t="s">
        <v>142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78</v>
      </c>
      <c r="BK201" s="224">
        <f>ROUND(I201*H201,2)</f>
        <v>0</v>
      </c>
      <c r="BL201" s="17" t="s">
        <v>149</v>
      </c>
      <c r="BM201" s="223" t="s">
        <v>805</v>
      </c>
    </row>
    <row r="202" spans="1:47" s="2" customFormat="1" ht="12">
      <c r="A202" s="38"/>
      <c r="B202" s="39"/>
      <c r="C202" s="40"/>
      <c r="D202" s="225" t="s">
        <v>151</v>
      </c>
      <c r="E202" s="40"/>
      <c r="F202" s="226" t="s">
        <v>401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</v>
      </c>
      <c r="AU202" s="17" t="s">
        <v>80</v>
      </c>
    </row>
    <row r="203" spans="1:65" s="2" customFormat="1" ht="14.4" customHeight="1">
      <c r="A203" s="38"/>
      <c r="B203" s="39"/>
      <c r="C203" s="253" t="s">
        <v>355</v>
      </c>
      <c r="D203" s="253" t="s">
        <v>261</v>
      </c>
      <c r="E203" s="254" t="s">
        <v>403</v>
      </c>
      <c r="F203" s="255" t="s">
        <v>404</v>
      </c>
      <c r="G203" s="256" t="s">
        <v>176</v>
      </c>
      <c r="H203" s="257">
        <v>5</v>
      </c>
      <c r="I203" s="258"/>
      <c r="J203" s="259">
        <f>ROUND(I203*H203,2)</f>
        <v>0</v>
      </c>
      <c r="K203" s="255" t="s">
        <v>148</v>
      </c>
      <c r="L203" s="260"/>
      <c r="M203" s="261" t="s">
        <v>19</v>
      </c>
      <c r="N203" s="262" t="s">
        <v>42</v>
      </c>
      <c r="O203" s="84"/>
      <c r="P203" s="221">
        <f>O203*H203</f>
        <v>0</v>
      </c>
      <c r="Q203" s="221">
        <v>0.2</v>
      </c>
      <c r="R203" s="221">
        <f>Q203*H203</f>
        <v>1</v>
      </c>
      <c r="S203" s="221">
        <v>0</v>
      </c>
      <c r="T203" s="222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3" t="s">
        <v>193</v>
      </c>
      <c r="AT203" s="223" t="s">
        <v>261</v>
      </c>
      <c r="AU203" s="223" t="s">
        <v>80</v>
      </c>
      <c r="AY203" s="17" t="s">
        <v>142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78</v>
      </c>
      <c r="BK203" s="224">
        <f>ROUND(I203*H203,2)</f>
        <v>0</v>
      </c>
      <c r="BL203" s="17" t="s">
        <v>149</v>
      </c>
      <c r="BM203" s="223" t="s">
        <v>806</v>
      </c>
    </row>
    <row r="204" spans="1:47" s="2" customFormat="1" ht="12">
      <c r="A204" s="38"/>
      <c r="B204" s="39"/>
      <c r="C204" s="40"/>
      <c r="D204" s="225" t="s">
        <v>151</v>
      </c>
      <c r="E204" s="40"/>
      <c r="F204" s="226" t="s">
        <v>404</v>
      </c>
      <c r="G204" s="40"/>
      <c r="H204" s="40"/>
      <c r="I204" s="227"/>
      <c r="J204" s="40"/>
      <c r="K204" s="40"/>
      <c r="L204" s="44"/>
      <c r="M204" s="228"/>
      <c r="N204" s="229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</v>
      </c>
      <c r="AU204" s="17" t="s">
        <v>80</v>
      </c>
    </row>
    <row r="205" spans="1:51" s="13" customFormat="1" ht="12">
      <c r="A205" s="13"/>
      <c r="B205" s="230"/>
      <c r="C205" s="231"/>
      <c r="D205" s="225" t="s">
        <v>167</v>
      </c>
      <c r="E205" s="232" t="s">
        <v>19</v>
      </c>
      <c r="F205" s="233" t="s">
        <v>807</v>
      </c>
      <c r="G205" s="231"/>
      <c r="H205" s="234">
        <v>5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167</v>
      </c>
      <c r="AU205" s="240" t="s">
        <v>80</v>
      </c>
      <c r="AV205" s="13" t="s">
        <v>80</v>
      </c>
      <c r="AW205" s="13" t="s">
        <v>33</v>
      </c>
      <c r="AX205" s="13" t="s">
        <v>78</v>
      </c>
      <c r="AY205" s="240" t="s">
        <v>142</v>
      </c>
    </row>
    <row r="206" spans="1:65" s="2" customFormat="1" ht="24.15" customHeight="1">
      <c r="A206" s="38"/>
      <c r="B206" s="39"/>
      <c r="C206" s="212" t="s">
        <v>359</v>
      </c>
      <c r="D206" s="212" t="s">
        <v>144</v>
      </c>
      <c r="E206" s="213" t="s">
        <v>408</v>
      </c>
      <c r="F206" s="214" t="s">
        <v>409</v>
      </c>
      <c r="G206" s="215" t="s">
        <v>237</v>
      </c>
      <c r="H206" s="216">
        <v>0.003</v>
      </c>
      <c r="I206" s="217"/>
      <c r="J206" s="218">
        <f>ROUND(I206*H206,2)</f>
        <v>0</v>
      </c>
      <c r="K206" s="214" t="s">
        <v>148</v>
      </c>
      <c r="L206" s="44"/>
      <c r="M206" s="219" t="s">
        <v>19</v>
      </c>
      <c r="N206" s="220" t="s">
        <v>42</v>
      </c>
      <c r="O206" s="84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149</v>
      </c>
      <c r="AT206" s="223" t="s">
        <v>144</v>
      </c>
      <c r="AU206" s="223" t="s">
        <v>80</v>
      </c>
      <c r="AY206" s="17" t="s">
        <v>142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78</v>
      </c>
      <c r="BK206" s="224">
        <f>ROUND(I206*H206,2)</f>
        <v>0</v>
      </c>
      <c r="BL206" s="17" t="s">
        <v>149</v>
      </c>
      <c r="BM206" s="223" t="s">
        <v>808</v>
      </c>
    </row>
    <row r="207" spans="1:47" s="2" customFormat="1" ht="12">
      <c r="A207" s="38"/>
      <c r="B207" s="39"/>
      <c r="C207" s="40"/>
      <c r="D207" s="225" t="s">
        <v>151</v>
      </c>
      <c r="E207" s="40"/>
      <c r="F207" s="226" t="s">
        <v>411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151</v>
      </c>
      <c r="AU207" s="17" t="s">
        <v>80</v>
      </c>
    </row>
    <row r="208" spans="1:51" s="13" customFormat="1" ht="12">
      <c r="A208" s="13"/>
      <c r="B208" s="230"/>
      <c r="C208" s="231"/>
      <c r="D208" s="225" t="s">
        <v>167</v>
      </c>
      <c r="E208" s="232" t="s">
        <v>19</v>
      </c>
      <c r="F208" s="233" t="s">
        <v>809</v>
      </c>
      <c r="G208" s="231"/>
      <c r="H208" s="234">
        <v>0.003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167</v>
      </c>
      <c r="AU208" s="240" t="s">
        <v>80</v>
      </c>
      <c r="AV208" s="13" t="s">
        <v>80</v>
      </c>
      <c r="AW208" s="13" t="s">
        <v>33</v>
      </c>
      <c r="AX208" s="13" t="s">
        <v>78</v>
      </c>
      <c r="AY208" s="240" t="s">
        <v>142</v>
      </c>
    </row>
    <row r="209" spans="1:65" s="2" customFormat="1" ht="14.4" customHeight="1">
      <c r="A209" s="38"/>
      <c r="B209" s="39"/>
      <c r="C209" s="253" t="s">
        <v>363</v>
      </c>
      <c r="D209" s="253" t="s">
        <v>261</v>
      </c>
      <c r="E209" s="254" t="s">
        <v>324</v>
      </c>
      <c r="F209" s="255" t="s">
        <v>325</v>
      </c>
      <c r="G209" s="256" t="s">
        <v>264</v>
      </c>
      <c r="H209" s="257">
        <v>3</v>
      </c>
      <c r="I209" s="258"/>
      <c r="J209" s="259">
        <f>ROUND(I209*H209,2)</f>
        <v>0</v>
      </c>
      <c r="K209" s="255" t="s">
        <v>148</v>
      </c>
      <c r="L209" s="260"/>
      <c r="M209" s="261" t="s">
        <v>19</v>
      </c>
      <c r="N209" s="262" t="s">
        <v>42</v>
      </c>
      <c r="O209" s="84"/>
      <c r="P209" s="221">
        <f>O209*H209</f>
        <v>0</v>
      </c>
      <c r="Q209" s="221">
        <v>0.001</v>
      </c>
      <c r="R209" s="221">
        <f>Q209*H209</f>
        <v>0.003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193</v>
      </c>
      <c r="AT209" s="223" t="s">
        <v>261</v>
      </c>
      <c r="AU209" s="223" t="s">
        <v>80</v>
      </c>
      <c r="AY209" s="17" t="s">
        <v>142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78</v>
      </c>
      <c r="BK209" s="224">
        <f>ROUND(I209*H209,2)</f>
        <v>0</v>
      </c>
      <c r="BL209" s="17" t="s">
        <v>149</v>
      </c>
      <c r="BM209" s="223" t="s">
        <v>810</v>
      </c>
    </row>
    <row r="210" spans="1:47" s="2" customFormat="1" ht="12">
      <c r="A210" s="38"/>
      <c r="B210" s="39"/>
      <c r="C210" s="40"/>
      <c r="D210" s="225" t="s">
        <v>151</v>
      </c>
      <c r="E210" s="40"/>
      <c r="F210" s="226" t="s">
        <v>325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151</v>
      </c>
      <c r="AU210" s="17" t="s">
        <v>80</v>
      </c>
    </row>
    <row r="211" spans="1:47" s="2" customFormat="1" ht="12">
      <c r="A211" s="38"/>
      <c r="B211" s="39"/>
      <c r="C211" s="40"/>
      <c r="D211" s="225" t="s">
        <v>240</v>
      </c>
      <c r="E211" s="40"/>
      <c r="F211" s="252" t="s">
        <v>415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240</v>
      </c>
      <c r="AU211" s="17" t="s">
        <v>80</v>
      </c>
    </row>
    <row r="212" spans="1:65" s="2" customFormat="1" ht="14.4" customHeight="1">
      <c r="A212" s="38"/>
      <c r="B212" s="39"/>
      <c r="C212" s="212" t="s">
        <v>369</v>
      </c>
      <c r="D212" s="212" t="s">
        <v>144</v>
      </c>
      <c r="E212" s="213" t="s">
        <v>417</v>
      </c>
      <c r="F212" s="214" t="s">
        <v>418</v>
      </c>
      <c r="G212" s="215" t="s">
        <v>176</v>
      </c>
      <c r="H212" s="216">
        <v>5</v>
      </c>
      <c r="I212" s="217"/>
      <c r="J212" s="218">
        <f>ROUND(I212*H212,2)</f>
        <v>0</v>
      </c>
      <c r="K212" s="214" t="s">
        <v>148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149</v>
      </c>
      <c r="AT212" s="223" t="s">
        <v>144</v>
      </c>
      <c r="AU212" s="223" t="s">
        <v>80</v>
      </c>
      <c r="AY212" s="17" t="s">
        <v>142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78</v>
      </c>
      <c r="BK212" s="224">
        <f>ROUND(I212*H212,2)</f>
        <v>0</v>
      </c>
      <c r="BL212" s="17" t="s">
        <v>149</v>
      </c>
      <c r="BM212" s="223" t="s">
        <v>811</v>
      </c>
    </row>
    <row r="213" spans="1:47" s="2" customFormat="1" ht="12">
      <c r="A213" s="38"/>
      <c r="B213" s="39"/>
      <c r="C213" s="40"/>
      <c r="D213" s="225" t="s">
        <v>151</v>
      </c>
      <c r="E213" s="40"/>
      <c r="F213" s="226" t="s">
        <v>420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151</v>
      </c>
      <c r="AU213" s="17" t="s">
        <v>80</v>
      </c>
    </row>
    <row r="214" spans="1:47" s="2" customFormat="1" ht="12">
      <c r="A214" s="38"/>
      <c r="B214" s="39"/>
      <c r="C214" s="40"/>
      <c r="D214" s="225" t="s">
        <v>240</v>
      </c>
      <c r="E214" s="40"/>
      <c r="F214" s="252" t="s">
        <v>421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240</v>
      </c>
      <c r="AU214" s="17" t="s">
        <v>80</v>
      </c>
    </row>
    <row r="215" spans="1:51" s="13" customFormat="1" ht="12">
      <c r="A215" s="13"/>
      <c r="B215" s="230"/>
      <c r="C215" s="231"/>
      <c r="D215" s="225" t="s">
        <v>167</v>
      </c>
      <c r="E215" s="232" t="s">
        <v>19</v>
      </c>
      <c r="F215" s="233" t="s">
        <v>812</v>
      </c>
      <c r="G215" s="231"/>
      <c r="H215" s="234">
        <v>5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167</v>
      </c>
      <c r="AU215" s="240" t="s">
        <v>80</v>
      </c>
      <c r="AV215" s="13" t="s">
        <v>80</v>
      </c>
      <c r="AW215" s="13" t="s">
        <v>33</v>
      </c>
      <c r="AX215" s="13" t="s">
        <v>78</v>
      </c>
      <c r="AY215" s="240" t="s">
        <v>142</v>
      </c>
    </row>
    <row r="216" spans="1:65" s="2" customFormat="1" ht="14.4" customHeight="1">
      <c r="A216" s="38"/>
      <c r="B216" s="39"/>
      <c r="C216" s="212" t="s">
        <v>374</v>
      </c>
      <c r="D216" s="212" t="s">
        <v>144</v>
      </c>
      <c r="E216" s="213" t="s">
        <v>424</v>
      </c>
      <c r="F216" s="214" t="s">
        <v>425</v>
      </c>
      <c r="G216" s="215" t="s">
        <v>176</v>
      </c>
      <c r="H216" s="216">
        <v>5</v>
      </c>
      <c r="I216" s="217"/>
      <c r="J216" s="218">
        <f>ROUND(I216*H216,2)</f>
        <v>0</v>
      </c>
      <c r="K216" s="214" t="s">
        <v>148</v>
      </c>
      <c r="L216" s="44"/>
      <c r="M216" s="219" t="s">
        <v>19</v>
      </c>
      <c r="N216" s="220" t="s">
        <v>42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149</v>
      </c>
      <c r="AT216" s="223" t="s">
        <v>144</v>
      </c>
      <c r="AU216" s="223" t="s">
        <v>80</v>
      </c>
      <c r="AY216" s="17" t="s">
        <v>142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78</v>
      </c>
      <c r="BK216" s="224">
        <f>ROUND(I216*H216,2)</f>
        <v>0</v>
      </c>
      <c r="BL216" s="17" t="s">
        <v>149</v>
      </c>
      <c r="BM216" s="223" t="s">
        <v>813</v>
      </c>
    </row>
    <row r="217" spans="1:47" s="2" customFormat="1" ht="12">
      <c r="A217" s="38"/>
      <c r="B217" s="39"/>
      <c r="C217" s="40"/>
      <c r="D217" s="225" t="s">
        <v>151</v>
      </c>
      <c r="E217" s="40"/>
      <c r="F217" s="226" t="s">
        <v>427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151</v>
      </c>
      <c r="AU217" s="17" t="s">
        <v>80</v>
      </c>
    </row>
    <row r="218" spans="1:51" s="13" customFormat="1" ht="12">
      <c r="A218" s="13"/>
      <c r="B218" s="230"/>
      <c r="C218" s="231"/>
      <c r="D218" s="225" t="s">
        <v>167</v>
      </c>
      <c r="E218" s="232" t="s">
        <v>19</v>
      </c>
      <c r="F218" s="233" t="s">
        <v>812</v>
      </c>
      <c r="G218" s="231"/>
      <c r="H218" s="234">
        <v>5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167</v>
      </c>
      <c r="AU218" s="240" t="s">
        <v>80</v>
      </c>
      <c r="AV218" s="13" t="s">
        <v>80</v>
      </c>
      <c r="AW218" s="13" t="s">
        <v>33</v>
      </c>
      <c r="AX218" s="13" t="s">
        <v>78</v>
      </c>
      <c r="AY218" s="240" t="s">
        <v>142</v>
      </c>
    </row>
    <row r="219" spans="1:63" s="12" customFormat="1" ht="22.8" customHeight="1">
      <c r="A219" s="12"/>
      <c r="B219" s="196"/>
      <c r="C219" s="197"/>
      <c r="D219" s="198" t="s">
        <v>70</v>
      </c>
      <c r="E219" s="210" t="s">
        <v>80</v>
      </c>
      <c r="F219" s="210" t="s">
        <v>428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SUM(P220:P225)</f>
        <v>0</v>
      </c>
      <c r="Q219" s="204"/>
      <c r="R219" s="205">
        <f>SUM(R220:R225)</f>
        <v>8.168861289599999</v>
      </c>
      <c r="S219" s="204"/>
      <c r="T219" s="206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78</v>
      </c>
      <c r="AT219" s="208" t="s">
        <v>70</v>
      </c>
      <c r="AU219" s="208" t="s">
        <v>78</v>
      </c>
      <c r="AY219" s="207" t="s">
        <v>142</v>
      </c>
      <c r="BK219" s="209">
        <f>SUM(BK220:BK225)</f>
        <v>0</v>
      </c>
    </row>
    <row r="220" spans="1:65" s="2" customFormat="1" ht="24.15" customHeight="1">
      <c r="A220" s="38"/>
      <c r="B220" s="39"/>
      <c r="C220" s="212" t="s">
        <v>380</v>
      </c>
      <c r="D220" s="212" t="s">
        <v>144</v>
      </c>
      <c r="E220" s="213" t="s">
        <v>437</v>
      </c>
      <c r="F220" s="214" t="s">
        <v>438</v>
      </c>
      <c r="G220" s="215" t="s">
        <v>176</v>
      </c>
      <c r="H220" s="216">
        <v>1.152</v>
      </c>
      <c r="I220" s="217"/>
      <c r="J220" s="218">
        <f>ROUND(I220*H220,2)</f>
        <v>0</v>
      </c>
      <c r="K220" s="214" t="s">
        <v>148</v>
      </c>
      <c r="L220" s="44"/>
      <c r="M220" s="219" t="s">
        <v>19</v>
      </c>
      <c r="N220" s="220" t="s">
        <v>42</v>
      </c>
      <c r="O220" s="84"/>
      <c r="P220" s="221">
        <f>O220*H220</f>
        <v>0</v>
      </c>
      <c r="Q220" s="221">
        <v>1.98</v>
      </c>
      <c r="R220" s="221">
        <f>Q220*H220</f>
        <v>2.28096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149</v>
      </c>
      <c r="AT220" s="223" t="s">
        <v>144</v>
      </c>
      <c r="AU220" s="223" t="s">
        <v>80</v>
      </c>
      <c r="AY220" s="17" t="s">
        <v>142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78</v>
      </c>
      <c r="BK220" s="224">
        <f>ROUND(I220*H220,2)</f>
        <v>0</v>
      </c>
      <c r="BL220" s="17" t="s">
        <v>149</v>
      </c>
      <c r="BM220" s="223" t="s">
        <v>814</v>
      </c>
    </row>
    <row r="221" spans="1:47" s="2" customFormat="1" ht="12">
      <c r="A221" s="38"/>
      <c r="B221" s="39"/>
      <c r="C221" s="40"/>
      <c r="D221" s="225" t="s">
        <v>151</v>
      </c>
      <c r="E221" s="40"/>
      <c r="F221" s="226" t="s">
        <v>440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151</v>
      </c>
      <c r="AU221" s="17" t="s">
        <v>80</v>
      </c>
    </row>
    <row r="222" spans="1:51" s="13" customFormat="1" ht="12">
      <c r="A222" s="13"/>
      <c r="B222" s="230"/>
      <c r="C222" s="231"/>
      <c r="D222" s="225" t="s">
        <v>167</v>
      </c>
      <c r="E222" s="232" t="s">
        <v>19</v>
      </c>
      <c r="F222" s="233" t="s">
        <v>815</v>
      </c>
      <c r="G222" s="231"/>
      <c r="H222" s="234">
        <v>1.152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167</v>
      </c>
      <c r="AU222" s="240" t="s">
        <v>80</v>
      </c>
      <c r="AV222" s="13" t="s">
        <v>80</v>
      </c>
      <c r="AW222" s="13" t="s">
        <v>33</v>
      </c>
      <c r="AX222" s="13" t="s">
        <v>78</v>
      </c>
      <c r="AY222" s="240" t="s">
        <v>142</v>
      </c>
    </row>
    <row r="223" spans="1:65" s="2" customFormat="1" ht="14.4" customHeight="1">
      <c r="A223" s="38"/>
      <c r="B223" s="39"/>
      <c r="C223" s="212" t="s">
        <v>385</v>
      </c>
      <c r="D223" s="212" t="s">
        <v>144</v>
      </c>
      <c r="E223" s="213" t="s">
        <v>443</v>
      </c>
      <c r="F223" s="214" t="s">
        <v>444</v>
      </c>
      <c r="G223" s="215" t="s">
        <v>176</v>
      </c>
      <c r="H223" s="216">
        <v>2.4</v>
      </c>
      <c r="I223" s="217"/>
      <c r="J223" s="218">
        <f>ROUND(I223*H223,2)</f>
        <v>0</v>
      </c>
      <c r="K223" s="214" t="s">
        <v>148</v>
      </c>
      <c r="L223" s="44"/>
      <c r="M223" s="219" t="s">
        <v>19</v>
      </c>
      <c r="N223" s="220" t="s">
        <v>42</v>
      </c>
      <c r="O223" s="84"/>
      <c r="P223" s="221">
        <f>O223*H223</f>
        <v>0</v>
      </c>
      <c r="Q223" s="221">
        <v>2.453292204</v>
      </c>
      <c r="R223" s="221">
        <f>Q223*H223</f>
        <v>5.887901289599999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149</v>
      </c>
      <c r="AT223" s="223" t="s">
        <v>144</v>
      </c>
      <c r="AU223" s="223" t="s">
        <v>80</v>
      </c>
      <c r="AY223" s="17" t="s">
        <v>142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78</v>
      </c>
      <c r="BK223" s="224">
        <f>ROUND(I223*H223,2)</f>
        <v>0</v>
      </c>
      <c r="BL223" s="17" t="s">
        <v>149</v>
      </c>
      <c r="BM223" s="223" t="s">
        <v>816</v>
      </c>
    </row>
    <row r="224" spans="1:47" s="2" customFormat="1" ht="12">
      <c r="A224" s="38"/>
      <c r="B224" s="39"/>
      <c r="C224" s="40"/>
      <c r="D224" s="225" t="s">
        <v>151</v>
      </c>
      <c r="E224" s="40"/>
      <c r="F224" s="226" t="s">
        <v>446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151</v>
      </c>
      <c r="AU224" s="17" t="s">
        <v>80</v>
      </c>
    </row>
    <row r="225" spans="1:51" s="13" customFormat="1" ht="12">
      <c r="A225" s="13"/>
      <c r="B225" s="230"/>
      <c r="C225" s="231"/>
      <c r="D225" s="225" t="s">
        <v>167</v>
      </c>
      <c r="E225" s="232" t="s">
        <v>19</v>
      </c>
      <c r="F225" s="233" t="s">
        <v>817</v>
      </c>
      <c r="G225" s="231"/>
      <c r="H225" s="234">
        <v>2.4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167</v>
      </c>
      <c r="AU225" s="240" t="s">
        <v>80</v>
      </c>
      <c r="AV225" s="13" t="s">
        <v>80</v>
      </c>
      <c r="AW225" s="13" t="s">
        <v>33</v>
      </c>
      <c r="AX225" s="13" t="s">
        <v>78</v>
      </c>
      <c r="AY225" s="240" t="s">
        <v>142</v>
      </c>
    </row>
    <row r="226" spans="1:63" s="12" customFormat="1" ht="22.8" customHeight="1">
      <c r="A226" s="12"/>
      <c r="B226" s="196"/>
      <c r="C226" s="197"/>
      <c r="D226" s="198" t="s">
        <v>70</v>
      </c>
      <c r="E226" s="210" t="s">
        <v>158</v>
      </c>
      <c r="F226" s="210" t="s">
        <v>447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SUM(P227:P230)</f>
        <v>0</v>
      </c>
      <c r="Q226" s="204"/>
      <c r="R226" s="205">
        <f>SUM(R227:R230)</f>
        <v>2.921296</v>
      </c>
      <c r="S226" s="204"/>
      <c r="T226" s="206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78</v>
      </c>
      <c r="AT226" s="208" t="s">
        <v>70</v>
      </c>
      <c r="AU226" s="208" t="s">
        <v>78</v>
      </c>
      <c r="AY226" s="207" t="s">
        <v>142</v>
      </c>
      <c r="BK226" s="209">
        <f>SUM(BK227:BK230)</f>
        <v>0</v>
      </c>
    </row>
    <row r="227" spans="1:65" s="2" customFormat="1" ht="24.15" customHeight="1">
      <c r="A227" s="38"/>
      <c r="B227" s="39"/>
      <c r="C227" s="212" t="s">
        <v>390</v>
      </c>
      <c r="D227" s="212" t="s">
        <v>144</v>
      </c>
      <c r="E227" s="213" t="s">
        <v>449</v>
      </c>
      <c r="F227" s="214" t="s">
        <v>450</v>
      </c>
      <c r="G227" s="215" t="s">
        <v>451</v>
      </c>
      <c r="H227" s="216">
        <v>280</v>
      </c>
      <c r="I227" s="217"/>
      <c r="J227" s="218">
        <f>ROUND(I227*H227,2)</f>
        <v>0</v>
      </c>
      <c r="K227" s="214" t="s">
        <v>148</v>
      </c>
      <c r="L227" s="44"/>
      <c r="M227" s="219" t="s">
        <v>19</v>
      </c>
      <c r="N227" s="220" t="s">
        <v>42</v>
      </c>
      <c r="O227" s="84"/>
      <c r="P227" s="221">
        <f>O227*H227</f>
        <v>0</v>
      </c>
      <c r="Q227" s="221">
        <v>0.006195</v>
      </c>
      <c r="R227" s="221">
        <f>Q227*H227</f>
        <v>1.7346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149</v>
      </c>
      <c r="AT227" s="223" t="s">
        <v>144</v>
      </c>
      <c r="AU227" s="223" t="s">
        <v>80</v>
      </c>
      <c r="AY227" s="17" t="s">
        <v>142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78</v>
      </c>
      <c r="BK227" s="224">
        <f>ROUND(I227*H227,2)</f>
        <v>0</v>
      </c>
      <c r="BL227" s="17" t="s">
        <v>149</v>
      </c>
      <c r="BM227" s="223" t="s">
        <v>818</v>
      </c>
    </row>
    <row r="228" spans="1:47" s="2" customFormat="1" ht="12">
      <c r="A228" s="38"/>
      <c r="B228" s="39"/>
      <c r="C228" s="40"/>
      <c r="D228" s="225" t="s">
        <v>151</v>
      </c>
      <c r="E228" s="40"/>
      <c r="F228" s="226" t="s">
        <v>453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151</v>
      </c>
      <c r="AU228" s="17" t="s">
        <v>80</v>
      </c>
    </row>
    <row r="229" spans="1:65" s="2" customFormat="1" ht="14.4" customHeight="1">
      <c r="A229" s="38"/>
      <c r="B229" s="39"/>
      <c r="C229" s="212" t="s">
        <v>397</v>
      </c>
      <c r="D229" s="212" t="s">
        <v>144</v>
      </c>
      <c r="E229" s="213" t="s">
        <v>455</v>
      </c>
      <c r="F229" s="214" t="s">
        <v>456</v>
      </c>
      <c r="G229" s="215" t="s">
        <v>451</v>
      </c>
      <c r="H229" s="216">
        <v>16</v>
      </c>
      <c r="I229" s="217"/>
      <c r="J229" s="218">
        <f>ROUND(I229*H229,2)</f>
        <v>0</v>
      </c>
      <c r="K229" s="214" t="s">
        <v>148</v>
      </c>
      <c r="L229" s="44"/>
      <c r="M229" s="219" t="s">
        <v>19</v>
      </c>
      <c r="N229" s="220" t="s">
        <v>42</v>
      </c>
      <c r="O229" s="84"/>
      <c r="P229" s="221">
        <f>O229*H229</f>
        <v>0</v>
      </c>
      <c r="Q229" s="221">
        <v>0.0741685</v>
      </c>
      <c r="R229" s="221">
        <f>Q229*H229</f>
        <v>1.186696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149</v>
      </c>
      <c r="AT229" s="223" t="s">
        <v>144</v>
      </c>
      <c r="AU229" s="223" t="s">
        <v>80</v>
      </c>
      <c r="AY229" s="17" t="s">
        <v>142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78</v>
      </c>
      <c r="BK229" s="224">
        <f>ROUND(I229*H229,2)</f>
        <v>0</v>
      </c>
      <c r="BL229" s="17" t="s">
        <v>149</v>
      </c>
      <c r="BM229" s="223" t="s">
        <v>819</v>
      </c>
    </row>
    <row r="230" spans="1:47" s="2" customFormat="1" ht="12">
      <c r="A230" s="38"/>
      <c r="B230" s="39"/>
      <c r="C230" s="40"/>
      <c r="D230" s="225" t="s">
        <v>151</v>
      </c>
      <c r="E230" s="40"/>
      <c r="F230" s="226" t="s">
        <v>458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151</v>
      </c>
      <c r="AU230" s="17" t="s">
        <v>80</v>
      </c>
    </row>
    <row r="231" spans="1:63" s="12" customFormat="1" ht="22.8" customHeight="1">
      <c r="A231" s="12"/>
      <c r="B231" s="196"/>
      <c r="C231" s="197"/>
      <c r="D231" s="198" t="s">
        <v>70</v>
      </c>
      <c r="E231" s="210" t="s">
        <v>173</v>
      </c>
      <c r="F231" s="210" t="s">
        <v>465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SUM(P232:P260)</f>
        <v>0</v>
      </c>
      <c r="Q231" s="204"/>
      <c r="R231" s="205">
        <f>SUM(R232:R260)</f>
        <v>624.9062</v>
      </c>
      <c r="S231" s="204"/>
      <c r="T231" s="206">
        <f>SUM(T232:T260)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78</v>
      </c>
      <c r="AT231" s="208" t="s">
        <v>70</v>
      </c>
      <c r="AU231" s="208" t="s">
        <v>78</v>
      </c>
      <c r="AY231" s="207" t="s">
        <v>142</v>
      </c>
      <c r="BK231" s="209">
        <f>SUM(BK232:BK260)</f>
        <v>0</v>
      </c>
    </row>
    <row r="232" spans="1:65" s="2" customFormat="1" ht="14.4" customHeight="1">
      <c r="A232" s="38"/>
      <c r="B232" s="39"/>
      <c r="C232" s="253" t="s">
        <v>402</v>
      </c>
      <c r="D232" s="253" t="s">
        <v>261</v>
      </c>
      <c r="E232" s="254" t="s">
        <v>467</v>
      </c>
      <c r="F232" s="255" t="s">
        <v>468</v>
      </c>
      <c r="G232" s="256" t="s">
        <v>237</v>
      </c>
      <c r="H232" s="257">
        <v>4.83</v>
      </c>
      <c r="I232" s="258"/>
      <c r="J232" s="259">
        <f>ROUND(I232*H232,2)</f>
        <v>0</v>
      </c>
      <c r="K232" s="255" t="s">
        <v>148</v>
      </c>
      <c r="L232" s="260"/>
      <c r="M232" s="261" t="s">
        <v>19</v>
      </c>
      <c r="N232" s="262" t="s">
        <v>42</v>
      </c>
      <c r="O232" s="84"/>
      <c r="P232" s="221">
        <f>O232*H232</f>
        <v>0</v>
      </c>
      <c r="Q232" s="221">
        <v>1</v>
      </c>
      <c r="R232" s="221">
        <f>Q232*H232</f>
        <v>4.83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193</v>
      </c>
      <c r="AT232" s="223" t="s">
        <v>261</v>
      </c>
      <c r="AU232" s="223" t="s">
        <v>80</v>
      </c>
      <c r="AY232" s="17" t="s">
        <v>142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78</v>
      </c>
      <c r="BK232" s="224">
        <f>ROUND(I232*H232,2)</f>
        <v>0</v>
      </c>
      <c r="BL232" s="17" t="s">
        <v>149</v>
      </c>
      <c r="BM232" s="223" t="s">
        <v>820</v>
      </c>
    </row>
    <row r="233" spans="1:47" s="2" customFormat="1" ht="12">
      <c r="A233" s="38"/>
      <c r="B233" s="39"/>
      <c r="C233" s="40"/>
      <c r="D233" s="225" t="s">
        <v>151</v>
      </c>
      <c r="E233" s="40"/>
      <c r="F233" s="226" t="s">
        <v>468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151</v>
      </c>
      <c r="AU233" s="17" t="s">
        <v>80</v>
      </c>
    </row>
    <row r="234" spans="1:47" s="2" customFormat="1" ht="12">
      <c r="A234" s="38"/>
      <c r="B234" s="39"/>
      <c r="C234" s="40"/>
      <c r="D234" s="225" t="s">
        <v>240</v>
      </c>
      <c r="E234" s="40"/>
      <c r="F234" s="252" t="s">
        <v>470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240</v>
      </c>
      <c r="AU234" s="17" t="s">
        <v>80</v>
      </c>
    </row>
    <row r="235" spans="1:51" s="13" customFormat="1" ht="12">
      <c r="A235" s="13"/>
      <c r="B235" s="230"/>
      <c r="C235" s="231"/>
      <c r="D235" s="225" t="s">
        <v>167</v>
      </c>
      <c r="E235" s="232" t="s">
        <v>19</v>
      </c>
      <c r="F235" s="233" t="s">
        <v>821</v>
      </c>
      <c r="G235" s="231"/>
      <c r="H235" s="234">
        <v>4.83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167</v>
      </c>
      <c r="AU235" s="240" t="s">
        <v>80</v>
      </c>
      <c r="AV235" s="13" t="s">
        <v>80</v>
      </c>
      <c r="AW235" s="13" t="s">
        <v>33</v>
      </c>
      <c r="AX235" s="13" t="s">
        <v>78</v>
      </c>
      <c r="AY235" s="240" t="s">
        <v>142</v>
      </c>
    </row>
    <row r="236" spans="1:65" s="2" customFormat="1" ht="37.8" customHeight="1">
      <c r="A236" s="38"/>
      <c r="B236" s="39"/>
      <c r="C236" s="212" t="s">
        <v>407</v>
      </c>
      <c r="D236" s="212" t="s">
        <v>144</v>
      </c>
      <c r="E236" s="213" t="s">
        <v>473</v>
      </c>
      <c r="F236" s="214" t="s">
        <v>474</v>
      </c>
      <c r="G236" s="215" t="s">
        <v>147</v>
      </c>
      <c r="H236" s="216">
        <v>575</v>
      </c>
      <c r="I236" s="217"/>
      <c r="J236" s="218">
        <f>ROUND(I236*H236,2)</f>
        <v>0</v>
      </c>
      <c r="K236" s="214" t="s">
        <v>148</v>
      </c>
      <c r="L236" s="44"/>
      <c r="M236" s="219" t="s">
        <v>19</v>
      </c>
      <c r="N236" s="220" t="s">
        <v>42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149</v>
      </c>
      <c r="AT236" s="223" t="s">
        <v>144</v>
      </c>
      <c r="AU236" s="223" t="s">
        <v>80</v>
      </c>
      <c r="AY236" s="17" t="s">
        <v>142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78</v>
      </c>
      <c r="BK236" s="224">
        <f>ROUND(I236*H236,2)</f>
        <v>0</v>
      </c>
      <c r="BL236" s="17" t="s">
        <v>149</v>
      </c>
      <c r="BM236" s="223" t="s">
        <v>822</v>
      </c>
    </row>
    <row r="237" spans="1:47" s="2" customFormat="1" ht="12">
      <c r="A237" s="38"/>
      <c r="B237" s="39"/>
      <c r="C237" s="40"/>
      <c r="D237" s="225" t="s">
        <v>151</v>
      </c>
      <c r="E237" s="40"/>
      <c r="F237" s="226" t="s">
        <v>476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151</v>
      </c>
      <c r="AU237" s="17" t="s">
        <v>80</v>
      </c>
    </row>
    <row r="238" spans="1:51" s="13" customFormat="1" ht="12">
      <c r="A238" s="13"/>
      <c r="B238" s="230"/>
      <c r="C238" s="231"/>
      <c r="D238" s="225" t="s">
        <v>167</v>
      </c>
      <c r="E238" s="232" t="s">
        <v>19</v>
      </c>
      <c r="F238" s="233" t="s">
        <v>823</v>
      </c>
      <c r="G238" s="231"/>
      <c r="H238" s="234">
        <v>575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167</v>
      </c>
      <c r="AU238" s="240" t="s">
        <v>80</v>
      </c>
      <c r="AV238" s="13" t="s">
        <v>80</v>
      </c>
      <c r="AW238" s="13" t="s">
        <v>33</v>
      </c>
      <c r="AX238" s="13" t="s">
        <v>78</v>
      </c>
      <c r="AY238" s="240" t="s">
        <v>142</v>
      </c>
    </row>
    <row r="239" spans="1:65" s="2" customFormat="1" ht="14.4" customHeight="1">
      <c r="A239" s="38"/>
      <c r="B239" s="39"/>
      <c r="C239" s="212" t="s">
        <v>413</v>
      </c>
      <c r="D239" s="212" t="s">
        <v>144</v>
      </c>
      <c r="E239" s="213" t="s">
        <v>478</v>
      </c>
      <c r="F239" s="214" t="s">
        <v>479</v>
      </c>
      <c r="G239" s="215" t="s">
        <v>147</v>
      </c>
      <c r="H239" s="216">
        <v>460</v>
      </c>
      <c r="I239" s="217"/>
      <c r="J239" s="218">
        <f>ROUND(I239*H239,2)</f>
        <v>0</v>
      </c>
      <c r="K239" s="214" t="s">
        <v>148</v>
      </c>
      <c r="L239" s="44"/>
      <c r="M239" s="219" t="s">
        <v>19</v>
      </c>
      <c r="N239" s="220" t="s">
        <v>42</v>
      </c>
      <c r="O239" s="84"/>
      <c r="P239" s="221">
        <f>O239*H239</f>
        <v>0</v>
      </c>
      <c r="Q239" s="221">
        <v>0.345</v>
      </c>
      <c r="R239" s="221">
        <f>Q239*H239</f>
        <v>158.7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149</v>
      </c>
      <c r="AT239" s="223" t="s">
        <v>144</v>
      </c>
      <c r="AU239" s="223" t="s">
        <v>80</v>
      </c>
      <c r="AY239" s="17" t="s">
        <v>142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78</v>
      </c>
      <c r="BK239" s="224">
        <f>ROUND(I239*H239,2)</f>
        <v>0</v>
      </c>
      <c r="BL239" s="17" t="s">
        <v>149</v>
      </c>
      <c r="BM239" s="223" t="s">
        <v>824</v>
      </c>
    </row>
    <row r="240" spans="1:47" s="2" customFormat="1" ht="12">
      <c r="A240" s="38"/>
      <c r="B240" s="39"/>
      <c r="C240" s="40"/>
      <c r="D240" s="225" t="s">
        <v>151</v>
      </c>
      <c r="E240" s="40"/>
      <c r="F240" s="226" t="s">
        <v>481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151</v>
      </c>
      <c r="AU240" s="17" t="s">
        <v>80</v>
      </c>
    </row>
    <row r="241" spans="1:51" s="13" customFormat="1" ht="12">
      <c r="A241" s="13"/>
      <c r="B241" s="230"/>
      <c r="C241" s="231"/>
      <c r="D241" s="225" t="s">
        <v>167</v>
      </c>
      <c r="E241" s="232" t="s">
        <v>19</v>
      </c>
      <c r="F241" s="233" t="s">
        <v>825</v>
      </c>
      <c r="G241" s="231"/>
      <c r="H241" s="234">
        <v>460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167</v>
      </c>
      <c r="AU241" s="240" t="s">
        <v>80</v>
      </c>
      <c r="AV241" s="13" t="s">
        <v>80</v>
      </c>
      <c r="AW241" s="13" t="s">
        <v>33</v>
      </c>
      <c r="AX241" s="13" t="s">
        <v>78</v>
      </c>
      <c r="AY241" s="240" t="s">
        <v>142</v>
      </c>
    </row>
    <row r="242" spans="1:65" s="2" customFormat="1" ht="14.4" customHeight="1">
      <c r="A242" s="38"/>
      <c r="B242" s="39"/>
      <c r="C242" s="212" t="s">
        <v>416</v>
      </c>
      <c r="D242" s="212" t="s">
        <v>144</v>
      </c>
      <c r="E242" s="213" t="s">
        <v>484</v>
      </c>
      <c r="F242" s="214" t="s">
        <v>485</v>
      </c>
      <c r="G242" s="215" t="s">
        <v>147</v>
      </c>
      <c r="H242" s="216">
        <v>635</v>
      </c>
      <c r="I242" s="217"/>
      <c r="J242" s="218">
        <f>ROUND(I242*H242,2)</f>
        <v>0</v>
      </c>
      <c r="K242" s="214" t="s">
        <v>148</v>
      </c>
      <c r="L242" s="44"/>
      <c r="M242" s="219" t="s">
        <v>19</v>
      </c>
      <c r="N242" s="220" t="s">
        <v>42</v>
      </c>
      <c r="O242" s="84"/>
      <c r="P242" s="221">
        <f>O242*H242</f>
        <v>0</v>
      </c>
      <c r="Q242" s="221">
        <v>0.46</v>
      </c>
      <c r="R242" s="221">
        <f>Q242*H242</f>
        <v>292.1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149</v>
      </c>
      <c r="AT242" s="223" t="s">
        <v>144</v>
      </c>
      <c r="AU242" s="223" t="s">
        <v>80</v>
      </c>
      <c r="AY242" s="17" t="s">
        <v>142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78</v>
      </c>
      <c r="BK242" s="224">
        <f>ROUND(I242*H242,2)</f>
        <v>0</v>
      </c>
      <c r="BL242" s="17" t="s">
        <v>149</v>
      </c>
      <c r="BM242" s="223" t="s">
        <v>826</v>
      </c>
    </row>
    <row r="243" spans="1:47" s="2" customFormat="1" ht="12">
      <c r="A243" s="38"/>
      <c r="B243" s="39"/>
      <c r="C243" s="40"/>
      <c r="D243" s="225" t="s">
        <v>151</v>
      </c>
      <c r="E243" s="40"/>
      <c r="F243" s="226" t="s">
        <v>487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151</v>
      </c>
      <c r="AU243" s="17" t="s">
        <v>80</v>
      </c>
    </row>
    <row r="244" spans="1:51" s="13" customFormat="1" ht="12">
      <c r="A244" s="13"/>
      <c r="B244" s="230"/>
      <c r="C244" s="231"/>
      <c r="D244" s="225" t="s">
        <v>167</v>
      </c>
      <c r="E244" s="232" t="s">
        <v>19</v>
      </c>
      <c r="F244" s="233" t="s">
        <v>827</v>
      </c>
      <c r="G244" s="231"/>
      <c r="H244" s="234">
        <v>635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167</v>
      </c>
      <c r="AU244" s="240" t="s">
        <v>80</v>
      </c>
      <c r="AV244" s="13" t="s">
        <v>80</v>
      </c>
      <c r="AW244" s="13" t="s">
        <v>33</v>
      </c>
      <c r="AX244" s="13" t="s">
        <v>78</v>
      </c>
      <c r="AY244" s="240" t="s">
        <v>142</v>
      </c>
    </row>
    <row r="245" spans="1:65" s="2" customFormat="1" ht="24.15" customHeight="1">
      <c r="A245" s="38"/>
      <c r="B245" s="39"/>
      <c r="C245" s="212" t="s">
        <v>423</v>
      </c>
      <c r="D245" s="212" t="s">
        <v>144</v>
      </c>
      <c r="E245" s="213" t="s">
        <v>490</v>
      </c>
      <c r="F245" s="214" t="s">
        <v>491</v>
      </c>
      <c r="G245" s="215" t="s">
        <v>147</v>
      </c>
      <c r="H245" s="216">
        <v>472.5</v>
      </c>
      <c r="I245" s="217"/>
      <c r="J245" s="218">
        <f>ROUND(I245*H245,2)</f>
        <v>0</v>
      </c>
      <c r="K245" s="214" t="s">
        <v>148</v>
      </c>
      <c r="L245" s="44"/>
      <c r="M245" s="219" t="s">
        <v>19</v>
      </c>
      <c r="N245" s="220" t="s">
        <v>42</v>
      </c>
      <c r="O245" s="84"/>
      <c r="P245" s="221">
        <f>O245*H245</f>
        <v>0</v>
      </c>
      <c r="Q245" s="221">
        <v>0.211</v>
      </c>
      <c r="R245" s="221">
        <f>Q245*H245</f>
        <v>99.69749999999999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149</v>
      </c>
      <c r="AT245" s="223" t="s">
        <v>144</v>
      </c>
      <c r="AU245" s="223" t="s">
        <v>80</v>
      </c>
      <c r="AY245" s="17" t="s">
        <v>142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78</v>
      </c>
      <c r="BK245" s="224">
        <f>ROUND(I245*H245,2)</f>
        <v>0</v>
      </c>
      <c r="BL245" s="17" t="s">
        <v>149</v>
      </c>
      <c r="BM245" s="223" t="s">
        <v>828</v>
      </c>
    </row>
    <row r="246" spans="1:47" s="2" customFormat="1" ht="12">
      <c r="A246" s="38"/>
      <c r="B246" s="39"/>
      <c r="C246" s="40"/>
      <c r="D246" s="225" t="s">
        <v>151</v>
      </c>
      <c r="E246" s="40"/>
      <c r="F246" s="226" t="s">
        <v>493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151</v>
      </c>
      <c r="AU246" s="17" t="s">
        <v>80</v>
      </c>
    </row>
    <row r="247" spans="1:51" s="13" customFormat="1" ht="12">
      <c r="A247" s="13"/>
      <c r="B247" s="230"/>
      <c r="C247" s="231"/>
      <c r="D247" s="225" t="s">
        <v>167</v>
      </c>
      <c r="E247" s="232" t="s">
        <v>19</v>
      </c>
      <c r="F247" s="233" t="s">
        <v>829</v>
      </c>
      <c r="G247" s="231"/>
      <c r="H247" s="234">
        <v>472.5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167</v>
      </c>
      <c r="AU247" s="240" t="s">
        <v>80</v>
      </c>
      <c r="AV247" s="13" t="s">
        <v>80</v>
      </c>
      <c r="AW247" s="13" t="s">
        <v>33</v>
      </c>
      <c r="AX247" s="13" t="s">
        <v>78</v>
      </c>
      <c r="AY247" s="240" t="s">
        <v>142</v>
      </c>
    </row>
    <row r="248" spans="1:65" s="2" customFormat="1" ht="14.4" customHeight="1">
      <c r="A248" s="38"/>
      <c r="B248" s="39"/>
      <c r="C248" s="212" t="s">
        <v>429</v>
      </c>
      <c r="D248" s="212" t="s">
        <v>144</v>
      </c>
      <c r="E248" s="213" t="s">
        <v>496</v>
      </c>
      <c r="F248" s="214" t="s">
        <v>497</v>
      </c>
      <c r="G248" s="215" t="s">
        <v>147</v>
      </c>
      <c r="H248" s="216">
        <v>57.5</v>
      </c>
      <c r="I248" s="217"/>
      <c r="J248" s="218">
        <f>ROUND(I248*H248,2)</f>
        <v>0</v>
      </c>
      <c r="K248" s="214" t="s">
        <v>148</v>
      </c>
      <c r="L248" s="44"/>
      <c r="M248" s="219" t="s">
        <v>19</v>
      </c>
      <c r="N248" s="220" t="s">
        <v>42</v>
      </c>
      <c r="O248" s="84"/>
      <c r="P248" s="221">
        <f>O248*H248</f>
        <v>0</v>
      </c>
      <c r="Q248" s="221">
        <v>0.2916</v>
      </c>
      <c r="R248" s="221">
        <f>Q248*H248</f>
        <v>16.767000000000003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149</v>
      </c>
      <c r="AT248" s="223" t="s">
        <v>144</v>
      </c>
      <c r="AU248" s="223" t="s">
        <v>80</v>
      </c>
      <c r="AY248" s="17" t="s">
        <v>142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78</v>
      </c>
      <c r="BK248" s="224">
        <f>ROUND(I248*H248,2)</f>
        <v>0</v>
      </c>
      <c r="BL248" s="17" t="s">
        <v>149</v>
      </c>
      <c r="BM248" s="223" t="s">
        <v>830</v>
      </c>
    </row>
    <row r="249" spans="1:47" s="2" customFormat="1" ht="12">
      <c r="A249" s="38"/>
      <c r="B249" s="39"/>
      <c r="C249" s="40"/>
      <c r="D249" s="225" t="s">
        <v>151</v>
      </c>
      <c r="E249" s="40"/>
      <c r="F249" s="226" t="s">
        <v>499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151</v>
      </c>
      <c r="AU249" s="17" t="s">
        <v>80</v>
      </c>
    </row>
    <row r="250" spans="1:51" s="13" customFormat="1" ht="12">
      <c r="A250" s="13"/>
      <c r="B250" s="230"/>
      <c r="C250" s="231"/>
      <c r="D250" s="225" t="s">
        <v>167</v>
      </c>
      <c r="E250" s="232" t="s">
        <v>19</v>
      </c>
      <c r="F250" s="233" t="s">
        <v>831</v>
      </c>
      <c r="G250" s="231"/>
      <c r="H250" s="234">
        <v>57.5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167</v>
      </c>
      <c r="AU250" s="240" t="s">
        <v>80</v>
      </c>
      <c r="AV250" s="13" t="s">
        <v>80</v>
      </c>
      <c r="AW250" s="13" t="s">
        <v>33</v>
      </c>
      <c r="AX250" s="13" t="s">
        <v>78</v>
      </c>
      <c r="AY250" s="240" t="s">
        <v>142</v>
      </c>
    </row>
    <row r="251" spans="1:65" s="2" customFormat="1" ht="14.4" customHeight="1">
      <c r="A251" s="38"/>
      <c r="B251" s="39"/>
      <c r="C251" s="212" t="s">
        <v>436</v>
      </c>
      <c r="D251" s="212" t="s">
        <v>144</v>
      </c>
      <c r="E251" s="213" t="s">
        <v>502</v>
      </c>
      <c r="F251" s="214" t="s">
        <v>503</v>
      </c>
      <c r="G251" s="215" t="s">
        <v>176</v>
      </c>
      <c r="H251" s="216">
        <v>17.25</v>
      </c>
      <c r="I251" s="217"/>
      <c r="J251" s="218">
        <f>ROUND(I251*H251,2)</f>
        <v>0</v>
      </c>
      <c r="K251" s="214" t="s">
        <v>148</v>
      </c>
      <c r="L251" s="44"/>
      <c r="M251" s="219" t="s">
        <v>19</v>
      </c>
      <c r="N251" s="220" t="s">
        <v>42</v>
      </c>
      <c r="O251" s="84"/>
      <c r="P251" s="221">
        <f>O251*H251</f>
        <v>0</v>
      </c>
      <c r="Q251" s="221">
        <v>0</v>
      </c>
      <c r="R251" s="221">
        <f>Q251*H251</f>
        <v>0</v>
      </c>
      <c r="S251" s="221">
        <v>0</v>
      </c>
      <c r="T251" s="22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3" t="s">
        <v>149</v>
      </c>
      <c r="AT251" s="223" t="s">
        <v>144</v>
      </c>
      <c r="AU251" s="223" t="s">
        <v>80</v>
      </c>
      <c r="AY251" s="17" t="s">
        <v>142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78</v>
      </c>
      <c r="BK251" s="224">
        <f>ROUND(I251*H251,2)</f>
        <v>0</v>
      </c>
      <c r="BL251" s="17" t="s">
        <v>149</v>
      </c>
      <c r="BM251" s="223" t="s">
        <v>832</v>
      </c>
    </row>
    <row r="252" spans="1:47" s="2" customFormat="1" ht="12">
      <c r="A252" s="38"/>
      <c r="B252" s="39"/>
      <c r="C252" s="40"/>
      <c r="D252" s="225" t="s">
        <v>151</v>
      </c>
      <c r="E252" s="40"/>
      <c r="F252" s="226" t="s">
        <v>505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151</v>
      </c>
      <c r="AU252" s="17" t="s">
        <v>80</v>
      </c>
    </row>
    <row r="253" spans="1:51" s="13" customFormat="1" ht="12">
      <c r="A253" s="13"/>
      <c r="B253" s="230"/>
      <c r="C253" s="231"/>
      <c r="D253" s="225" t="s">
        <v>167</v>
      </c>
      <c r="E253" s="232" t="s">
        <v>19</v>
      </c>
      <c r="F253" s="233" t="s">
        <v>833</v>
      </c>
      <c r="G253" s="231"/>
      <c r="H253" s="234">
        <v>17.25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167</v>
      </c>
      <c r="AU253" s="240" t="s">
        <v>80</v>
      </c>
      <c r="AV253" s="13" t="s">
        <v>80</v>
      </c>
      <c r="AW253" s="13" t="s">
        <v>33</v>
      </c>
      <c r="AX253" s="13" t="s">
        <v>78</v>
      </c>
      <c r="AY253" s="240" t="s">
        <v>142</v>
      </c>
    </row>
    <row r="254" spans="1:65" s="2" customFormat="1" ht="24.15" customHeight="1">
      <c r="A254" s="38"/>
      <c r="B254" s="39"/>
      <c r="C254" s="212" t="s">
        <v>442</v>
      </c>
      <c r="D254" s="212" t="s">
        <v>144</v>
      </c>
      <c r="E254" s="213" t="s">
        <v>508</v>
      </c>
      <c r="F254" s="214" t="s">
        <v>509</v>
      </c>
      <c r="G254" s="215" t="s">
        <v>147</v>
      </c>
      <c r="H254" s="216">
        <v>460</v>
      </c>
      <c r="I254" s="217"/>
      <c r="J254" s="218">
        <f>ROUND(I254*H254,2)</f>
        <v>0</v>
      </c>
      <c r="K254" s="214" t="s">
        <v>148</v>
      </c>
      <c r="L254" s="44"/>
      <c r="M254" s="219" t="s">
        <v>19</v>
      </c>
      <c r="N254" s="220" t="s">
        <v>42</v>
      </c>
      <c r="O254" s="84"/>
      <c r="P254" s="221">
        <f>O254*H254</f>
        <v>0</v>
      </c>
      <c r="Q254" s="221">
        <v>0.00753</v>
      </c>
      <c r="R254" s="221">
        <f>Q254*H254</f>
        <v>3.4638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149</v>
      </c>
      <c r="AT254" s="223" t="s">
        <v>144</v>
      </c>
      <c r="AU254" s="223" t="s">
        <v>80</v>
      </c>
      <c r="AY254" s="17" t="s">
        <v>142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78</v>
      </c>
      <c r="BK254" s="224">
        <f>ROUND(I254*H254,2)</f>
        <v>0</v>
      </c>
      <c r="BL254" s="17" t="s">
        <v>149</v>
      </c>
      <c r="BM254" s="223" t="s">
        <v>834</v>
      </c>
    </row>
    <row r="255" spans="1:47" s="2" customFormat="1" ht="12">
      <c r="A255" s="38"/>
      <c r="B255" s="39"/>
      <c r="C255" s="40"/>
      <c r="D255" s="225" t="s">
        <v>151</v>
      </c>
      <c r="E255" s="40"/>
      <c r="F255" s="226" t="s">
        <v>511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151</v>
      </c>
      <c r="AU255" s="17" t="s">
        <v>80</v>
      </c>
    </row>
    <row r="256" spans="1:65" s="2" customFormat="1" ht="14.4" customHeight="1">
      <c r="A256" s="38"/>
      <c r="B256" s="39"/>
      <c r="C256" s="212" t="s">
        <v>448</v>
      </c>
      <c r="D256" s="212" t="s">
        <v>144</v>
      </c>
      <c r="E256" s="213" t="s">
        <v>513</v>
      </c>
      <c r="F256" s="214" t="s">
        <v>514</v>
      </c>
      <c r="G256" s="215" t="s">
        <v>147</v>
      </c>
      <c r="H256" s="216">
        <v>472.5</v>
      </c>
      <c r="I256" s="217"/>
      <c r="J256" s="218">
        <f>ROUND(I256*H256,2)</f>
        <v>0</v>
      </c>
      <c r="K256" s="214" t="s">
        <v>148</v>
      </c>
      <c r="L256" s="44"/>
      <c r="M256" s="219" t="s">
        <v>19</v>
      </c>
      <c r="N256" s="220" t="s">
        <v>42</v>
      </c>
      <c r="O256" s="84"/>
      <c r="P256" s="221">
        <f>O256*H256</f>
        <v>0</v>
      </c>
      <c r="Q256" s="221">
        <v>0.00071</v>
      </c>
      <c r="R256" s="221">
        <f>Q256*H256</f>
        <v>0.335475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149</v>
      </c>
      <c r="AT256" s="223" t="s">
        <v>144</v>
      </c>
      <c r="AU256" s="223" t="s">
        <v>80</v>
      </c>
      <c r="AY256" s="17" t="s">
        <v>142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78</v>
      </c>
      <c r="BK256" s="224">
        <f>ROUND(I256*H256,2)</f>
        <v>0</v>
      </c>
      <c r="BL256" s="17" t="s">
        <v>149</v>
      </c>
      <c r="BM256" s="223" t="s">
        <v>835</v>
      </c>
    </row>
    <row r="257" spans="1:47" s="2" customFormat="1" ht="12">
      <c r="A257" s="38"/>
      <c r="B257" s="39"/>
      <c r="C257" s="40"/>
      <c r="D257" s="225" t="s">
        <v>151</v>
      </c>
      <c r="E257" s="40"/>
      <c r="F257" s="226" t="s">
        <v>516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151</v>
      </c>
      <c r="AU257" s="17" t="s">
        <v>80</v>
      </c>
    </row>
    <row r="258" spans="1:65" s="2" customFormat="1" ht="24.15" customHeight="1">
      <c r="A258" s="38"/>
      <c r="B258" s="39"/>
      <c r="C258" s="212" t="s">
        <v>454</v>
      </c>
      <c r="D258" s="212" t="s">
        <v>144</v>
      </c>
      <c r="E258" s="213" t="s">
        <v>518</v>
      </c>
      <c r="F258" s="214" t="s">
        <v>519</v>
      </c>
      <c r="G258" s="215" t="s">
        <v>147</v>
      </c>
      <c r="H258" s="216">
        <v>472.5</v>
      </c>
      <c r="I258" s="217"/>
      <c r="J258" s="218">
        <f>ROUND(I258*H258,2)</f>
        <v>0</v>
      </c>
      <c r="K258" s="214" t="s">
        <v>148</v>
      </c>
      <c r="L258" s="44"/>
      <c r="M258" s="219" t="s">
        <v>19</v>
      </c>
      <c r="N258" s="220" t="s">
        <v>42</v>
      </c>
      <c r="O258" s="84"/>
      <c r="P258" s="221">
        <f>O258*H258</f>
        <v>0</v>
      </c>
      <c r="Q258" s="221">
        <v>0.10373</v>
      </c>
      <c r="R258" s="221">
        <f>Q258*H258</f>
        <v>49.012425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149</v>
      </c>
      <c r="AT258" s="223" t="s">
        <v>144</v>
      </c>
      <c r="AU258" s="223" t="s">
        <v>80</v>
      </c>
      <c r="AY258" s="17" t="s">
        <v>142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78</v>
      </c>
      <c r="BK258" s="224">
        <f>ROUND(I258*H258,2)</f>
        <v>0</v>
      </c>
      <c r="BL258" s="17" t="s">
        <v>149</v>
      </c>
      <c r="BM258" s="223" t="s">
        <v>836</v>
      </c>
    </row>
    <row r="259" spans="1:47" s="2" customFormat="1" ht="12">
      <c r="A259" s="38"/>
      <c r="B259" s="39"/>
      <c r="C259" s="40"/>
      <c r="D259" s="225" t="s">
        <v>151</v>
      </c>
      <c r="E259" s="40"/>
      <c r="F259" s="226" t="s">
        <v>521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151</v>
      </c>
      <c r="AU259" s="17" t="s">
        <v>80</v>
      </c>
    </row>
    <row r="260" spans="1:51" s="13" customFormat="1" ht="12">
      <c r="A260" s="13"/>
      <c r="B260" s="230"/>
      <c r="C260" s="231"/>
      <c r="D260" s="225" t="s">
        <v>167</v>
      </c>
      <c r="E260" s="232" t="s">
        <v>19</v>
      </c>
      <c r="F260" s="233" t="s">
        <v>829</v>
      </c>
      <c r="G260" s="231"/>
      <c r="H260" s="234">
        <v>472.5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167</v>
      </c>
      <c r="AU260" s="240" t="s">
        <v>80</v>
      </c>
      <c r="AV260" s="13" t="s">
        <v>80</v>
      </c>
      <c r="AW260" s="13" t="s">
        <v>33</v>
      </c>
      <c r="AX260" s="13" t="s">
        <v>78</v>
      </c>
      <c r="AY260" s="240" t="s">
        <v>142</v>
      </c>
    </row>
    <row r="261" spans="1:63" s="12" customFormat="1" ht="22.8" customHeight="1">
      <c r="A261" s="12"/>
      <c r="B261" s="196"/>
      <c r="C261" s="197"/>
      <c r="D261" s="198" t="s">
        <v>70</v>
      </c>
      <c r="E261" s="210" t="s">
        <v>198</v>
      </c>
      <c r="F261" s="210" t="s">
        <v>543</v>
      </c>
      <c r="G261" s="197"/>
      <c r="H261" s="197"/>
      <c r="I261" s="200"/>
      <c r="J261" s="211">
        <f>BK261</f>
        <v>0</v>
      </c>
      <c r="K261" s="197"/>
      <c r="L261" s="202"/>
      <c r="M261" s="203"/>
      <c r="N261" s="204"/>
      <c r="O261" s="204"/>
      <c r="P261" s="205">
        <f>SUM(P262:P266)</f>
        <v>0</v>
      </c>
      <c r="Q261" s="204"/>
      <c r="R261" s="205">
        <f>SUM(R262:R266)</f>
        <v>2.219958</v>
      </c>
      <c r="S261" s="204"/>
      <c r="T261" s="206">
        <f>SUM(T262:T266)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7" t="s">
        <v>78</v>
      </c>
      <c r="AT261" s="208" t="s">
        <v>70</v>
      </c>
      <c r="AU261" s="208" t="s">
        <v>78</v>
      </c>
      <c r="AY261" s="207" t="s">
        <v>142</v>
      </c>
      <c r="BK261" s="209">
        <f>SUM(BK262:BK266)</f>
        <v>0</v>
      </c>
    </row>
    <row r="262" spans="1:65" s="2" customFormat="1" ht="24.15" customHeight="1">
      <c r="A262" s="38"/>
      <c r="B262" s="39"/>
      <c r="C262" s="212" t="s">
        <v>460</v>
      </c>
      <c r="D262" s="212" t="s">
        <v>144</v>
      </c>
      <c r="E262" s="213" t="s">
        <v>566</v>
      </c>
      <c r="F262" s="214" t="s">
        <v>567</v>
      </c>
      <c r="G262" s="215" t="s">
        <v>451</v>
      </c>
      <c r="H262" s="216">
        <v>5</v>
      </c>
      <c r="I262" s="217"/>
      <c r="J262" s="218">
        <f>ROUND(I262*H262,2)</f>
        <v>0</v>
      </c>
      <c r="K262" s="214" t="s">
        <v>148</v>
      </c>
      <c r="L262" s="44"/>
      <c r="M262" s="219" t="s">
        <v>19</v>
      </c>
      <c r="N262" s="220" t="s">
        <v>42</v>
      </c>
      <c r="O262" s="84"/>
      <c r="P262" s="221">
        <f>O262*H262</f>
        <v>0</v>
      </c>
      <c r="Q262" s="221">
        <v>0.4381916</v>
      </c>
      <c r="R262" s="221">
        <f>Q262*H262</f>
        <v>2.190958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149</v>
      </c>
      <c r="AT262" s="223" t="s">
        <v>144</v>
      </c>
      <c r="AU262" s="223" t="s">
        <v>80</v>
      </c>
      <c r="AY262" s="17" t="s">
        <v>142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78</v>
      </c>
      <c r="BK262" s="224">
        <f>ROUND(I262*H262,2)</f>
        <v>0</v>
      </c>
      <c r="BL262" s="17" t="s">
        <v>149</v>
      </c>
      <c r="BM262" s="223" t="s">
        <v>837</v>
      </c>
    </row>
    <row r="263" spans="1:47" s="2" customFormat="1" ht="12">
      <c r="A263" s="38"/>
      <c r="B263" s="39"/>
      <c r="C263" s="40"/>
      <c r="D263" s="225" t="s">
        <v>151</v>
      </c>
      <c r="E263" s="40"/>
      <c r="F263" s="226" t="s">
        <v>569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151</v>
      </c>
      <c r="AU263" s="17" t="s">
        <v>80</v>
      </c>
    </row>
    <row r="264" spans="1:65" s="2" customFormat="1" ht="14.4" customHeight="1">
      <c r="A264" s="38"/>
      <c r="B264" s="39"/>
      <c r="C264" s="253" t="s">
        <v>466</v>
      </c>
      <c r="D264" s="253" t="s">
        <v>261</v>
      </c>
      <c r="E264" s="254" t="s">
        <v>571</v>
      </c>
      <c r="F264" s="255" t="s">
        <v>572</v>
      </c>
      <c r="G264" s="256" t="s">
        <v>451</v>
      </c>
      <c r="H264" s="257">
        <v>5</v>
      </c>
      <c r="I264" s="258"/>
      <c r="J264" s="259">
        <f>ROUND(I264*H264,2)</f>
        <v>0</v>
      </c>
      <c r="K264" s="255" t="s">
        <v>19</v>
      </c>
      <c r="L264" s="260"/>
      <c r="M264" s="261" t="s">
        <v>19</v>
      </c>
      <c r="N264" s="262" t="s">
        <v>42</v>
      </c>
      <c r="O264" s="84"/>
      <c r="P264" s="221">
        <f>O264*H264</f>
        <v>0</v>
      </c>
      <c r="Q264" s="221">
        <v>0.0058</v>
      </c>
      <c r="R264" s="221">
        <f>Q264*H264</f>
        <v>0.028999999999999998</v>
      </c>
      <c r="S264" s="221">
        <v>0</v>
      </c>
      <c r="T264" s="222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3" t="s">
        <v>193</v>
      </c>
      <c r="AT264" s="223" t="s">
        <v>261</v>
      </c>
      <c r="AU264" s="223" t="s">
        <v>80</v>
      </c>
      <c r="AY264" s="17" t="s">
        <v>142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7" t="s">
        <v>78</v>
      </c>
      <c r="BK264" s="224">
        <f>ROUND(I264*H264,2)</f>
        <v>0</v>
      </c>
      <c r="BL264" s="17" t="s">
        <v>149</v>
      </c>
      <c r="BM264" s="223" t="s">
        <v>838</v>
      </c>
    </row>
    <row r="265" spans="1:47" s="2" customFormat="1" ht="12">
      <c r="A265" s="38"/>
      <c r="B265" s="39"/>
      <c r="C265" s="40"/>
      <c r="D265" s="225" t="s">
        <v>151</v>
      </c>
      <c r="E265" s="40"/>
      <c r="F265" s="226" t="s">
        <v>572</v>
      </c>
      <c r="G265" s="40"/>
      <c r="H265" s="40"/>
      <c r="I265" s="227"/>
      <c r="J265" s="40"/>
      <c r="K265" s="40"/>
      <c r="L265" s="44"/>
      <c r="M265" s="228"/>
      <c r="N265" s="229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151</v>
      </c>
      <c r="AU265" s="17" t="s">
        <v>80</v>
      </c>
    </row>
    <row r="266" spans="1:47" s="2" customFormat="1" ht="12">
      <c r="A266" s="38"/>
      <c r="B266" s="39"/>
      <c r="C266" s="40"/>
      <c r="D266" s="225" t="s">
        <v>240</v>
      </c>
      <c r="E266" s="40"/>
      <c r="F266" s="252" t="s">
        <v>574</v>
      </c>
      <c r="G266" s="40"/>
      <c r="H266" s="40"/>
      <c r="I266" s="227"/>
      <c r="J266" s="40"/>
      <c r="K266" s="40"/>
      <c r="L266" s="44"/>
      <c r="M266" s="228"/>
      <c r="N266" s="229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240</v>
      </c>
      <c r="AU266" s="17" t="s">
        <v>80</v>
      </c>
    </row>
    <row r="267" spans="1:63" s="12" customFormat="1" ht="22.8" customHeight="1">
      <c r="A267" s="12"/>
      <c r="B267" s="196"/>
      <c r="C267" s="197"/>
      <c r="D267" s="198" t="s">
        <v>70</v>
      </c>
      <c r="E267" s="210" t="s">
        <v>580</v>
      </c>
      <c r="F267" s="210" t="s">
        <v>581</v>
      </c>
      <c r="G267" s="197"/>
      <c r="H267" s="197"/>
      <c r="I267" s="200"/>
      <c r="J267" s="211">
        <f>BK267</f>
        <v>0</v>
      </c>
      <c r="K267" s="197"/>
      <c r="L267" s="202"/>
      <c r="M267" s="203"/>
      <c r="N267" s="204"/>
      <c r="O267" s="204"/>
      <c r="P267" s="205">
        <f>SUM(P268:P269)</f>
        <v>0</v>
      </c>
      <c r="Q267" s="204"/>
      <c r="R267" s="205">
        <f>SUM(R268:R269)</f>
        <v>0</v>
      </c>
      <c r="S267" s="204"/>
      <c r="T267" s="206">
        <f>SUM(T268:T269)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78</v>
      </c>
      <c r="AT267" s="208" t="s">
        <v>70</v>
      </c>
      <c r="AU267" s="208" t="s">
        <v>78</v>
      </c>
      <c r="AY267" s="207" t="s">
        <v>142</v>
      </c>
      <c r="BK267" s="209">
        <f>SUM(BK268:BK269)</f>
        <v>0</v>
      </c>
    </row>
    <row r="268" spans="1:65" s="2" customFormat="1" ht="24.15" customHeight="1">
      <c r="A268" s="38"/>
      <c r="B268" s="39"/>
      <c r="C268" s="212" t="s">
        <v>472</v>
      </c>
      <c r="D268" s="212" t="s">
        <v>144</v>
      </c>
      <c r="E268" s="213" t="s">
        <v>583</v>
      </c>
      <c r="F268" s="214" t="s">
        <v>584</v>
      </c>
      <c r="G268" s="215" t="s">
        <v>237</v>
      </c>
      <c r="H268" s="216">
        <v>644.147</v>
      </c>
      <c r="I268" s="217"/>
      <c r="J268" s="218">
        <f>ROUND(I268*H268,2)</f>
        <v>0</v>
      </c>
      <c r="K268" s="214" t="s">
        <v>148</v>
      </c>
      <c r="L268" s="44"/>
      <c r="M268" s="219" t="s">
        <v>19</v>
      </c>
      <c r="N268" s="220" t="s">
        <v>42</v>
      </c>
      <c r="O268" s="84"/>
      <c r="P268" s="221">
        <f>O268*H268</f>
        <v>0</v>
      </c>
      <c r="Q268" s="221">
        <v>0</v>
      </c>
      <c r="R268" s="221">
        <f>Q268*H268</f>
        <v>0</v>
      </c>
      <c r="S268" s="221">
        <v>0</v>
      </c>
      <c r="T268" s="22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3" t="s">
        <v>149</v>
      </c>
      <c r="AT268" s="223" t="s">
        <v>144</v>
      </c>
      <c r="AU268" s="223" t="s">
        <v>80</v>
      </c>
      <c r="AY268" s="17" t="s">
        <v>142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78</v>
      </c>
      <c r="BK268" s="224">
        <f>ROUND(I268*H268,2)</f>
        <v>0</v>
      </c>
      <c r="BL268" s="17" t="s">
        <v>149</v>
      </c>
      <c r="BM268" s="223" t="s">
        <v>839</v>
      </c>
    </row>
    <row r="269" spans="1:47" s="2" customFormat="1" ht="12">
      <c r="A269" s="38"/>
      <c r="B269" s="39"/>
      <c r="C269" s="40"/>
      <c r="D269" s="225" t="s">
        <v>151</v>
      </c>
      <c r="E269" s="40"/>
      <c r="F269" s="226" t="s">
        <v>586</v>
      </c>
      <c r="G269" s="40"/>
      <c r="H269" s="40"/>
      <c r="I269" s="227"/>
      <c r="J269" s="40"/>
      <c r="K269" s="40"/>
      <c r="L269" s="44"/>
      <c r="M269" s="263"/>
      <c r="N269" s="264"/>
      <c r="O269" s="265"/>
      <c r="P269" s="265"/>
      <c r="Q269" s="265"/>
      <c r="R269" s="265"/>
      <c r="S269" s="265"/>
      <c r="T269" s="266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151</v>
      </c>
      <c r="AU269" s="17" t="s">
        <v>80</v>
      </c>
    </row>
    <row r="270" spans="1:31" s="2" customFormat="1" ht="6.95" customHeight="1">
      <c r="A270" s="38"/>
      <c r="B270" s="59"/>
      <c r="C270" s="60"/>
      <c r="D270" s="60"/>
      <c r="E270" s="60"/>
      <c r="F270" s="60"/>
      <c r="G270" s="60"/>
      <c r="H270" s="60"/>
      <c r="I270" s="60"/>
      <c r="J270" s="60"/>
      <c r="K270" s="60"/>
      <c r="L270" s="44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sheetProtection password="CC35" sheet="1" objects="1" scenarios="1" formatColumns="0" formatRows="0" autoFilter="0"/>
  <autoFilter ref="C91:K2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840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841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19. 11. 2020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>AGROPROJEKT PSO, s.r.o.</v>
      </c>
      <c r="F23" s="38"/>
      <c r="G23" s="38"/>
      <c r="H23" s="38"/>
      <c r="I23" s="142" t="s">
        <v>28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113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ROUND(J98,2)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ROUND((SUM(BE98:BE415)),2)</f>
        <v>0</v>
      </c>
      <c r="G35" s="38"/>
      <c r="H35" s="38"/>
      <c r="I35" s="157">
        <v>0.21</v>
      </c>
      <c r="J35" s="156">
        <f>ROUND(((SUM(BE98:BE415))*I35),2)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ROUND((SUM(BF98:BF415)),2)</f>
        <v>0</v>
      </c>
      <c r="G36" s="38"/>
      <c r="H36" s="38"/>
      <c r="I36" s="157">
        <v>0.15</v>
      </c>
      <c r="J36" s="156">
        <f>ROUND(((SUM(BF98:BF415))*I36),2)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ROUND((SUM(BG98:BG415)),2)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ROUND((SUM(BH98:BH415)),2)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ROUND((SUM(BI98:BI415)),2)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Soubor staveb společných zařízení v k. ú. Třebom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840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2917-17-2-4 - SO-04 Poldr Třebom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Brno</v>
      </c>
      <c r="G56" s="40"/>
      <c r="H56" s="40"/>
      <c r="I56" s="32" t="s">
        <v>23</v>
      </c>
      <c r="J56" s="72" t="str">
        <f>IF(J14="","",J14)</f>
        <v>19. 11. 2020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SPÚ ČR</v>
      </c>
      <c r="G58" s="40"/>
      <c r="H58" s="40"/>
      <c r="I58" s="32" t="s">
        <v>31</v>
      </c>
      <c r="J58" s="36" t="str">
        <f>E23</f>
        <v>AGROPROJEKT PSO,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6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Agroprojekt PSO, s.r.o.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115</v>
      </c>
      <c r="D61" s="171"/>
      <c r="E61" s="171"/>
      <c r="F61" s="171"/>
      <c r="G61" s="171"/>
      <c r="H61" s="171"/>
      <c r="I61" s="171"/>
      <c r="J61" s="172" t="s">
        <v>116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J98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117</v>
      </c>
    </row>
    <row r="64" spans="1:31" s="9" customFormat="1" ht="24.95" customHeight="1">
      <c r="A64" s="9"/>
      <c r="B64" s="174"/>
      <c r="C64" s="175"/>
      <c r="D64" s="176" t="s">
        <v>842</v>
      </c>
      <c r="E64" s="177"/>
      <c r="F64" s="177"/>
      <c r="G64" s="177"/>
      <c r="H64" s="177"/>
      <c r="I64" s="177"/>
      <c r="J64" s="178">
        <f>J99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843</v>
      </c>
      <c r="E65" s="177"/>
      <c r="F65" s="177"/>
      <c r="G65" s="177"/>
      <c r="H65" s="177"/>
      <c r="I65" s="177"/>
      <c r="J65" s="178">
        <f>J249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844</v>
      </c>
      <c r="E66" s="177"/>
      <c r="F66" s="177"/>
      <c r="G66" s="177"/>
      <c r="H66" s="177"/>
      <c r="I66" s="177"/>
      <c r="J66" s="178">
        <f>J256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845</v>
      </c>
      <c r="E67" s="177"/>
      <c r="F67" s="177"/>
      <c r="G67" s="177"/>
      <c r="H67" s="177"/>
      <c r="I67" s="177"/>
      <c r="J67" s="178">
        <f>J313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4"/>
      <c r="C68" s="175"/>
      <c r="D68" s="176" t="s">
        <v>846</v>
      </c>
      <c r="E68" s="177"/>
      <c r="F68" s="177"/>
      <c r="G68" s="177"/>
      <c r="H68" s="177"/>
      <c r="I68" s="177"/>
      <c r="J68" s="178">
        <f>J349</f>
        <v>0</v>
      </c>
      <c r="K68" s="175"/>
      <c r="L68" s="17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4"/>
      <c r="C69" s="175"/>
      <c r="D69" s="176" t="s">
        <v>847</v>
      </c>
      <c r="E69" s="177"/>
      <c r="F69" s="177"/>
      <c r="G69" s="177"/>
      <c r="H69" s="177"/>
      <c r="I69" s="177"/>
      <c r="J69" s="178">
        <f>J352</f>
        <v>0</v>
      </c>
      <c r="K69" s="175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4"/>
      <c r="C70" s="175"/>
      <c r="D70" s="176" t="s">
        <v>848</v>
      </c>
      <c r="E70" s="177"/>
      <c r="F70" s="177"/>
      <c r="G70" s="177"/>
      <c r="H70" s="177"/>
      <c r="I70" s="177"/>
      <c r="J70" s="178">
        <f>J367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4"/>
      <c r="C71" s="175"/>
      <c r="D71" s="176" t="s">
        <v>849</v>
      </c>
      <c r="E71" s="177"/>
      <c r="F71" s="177"/>
      <c r="G71" s="177"/>
      <c r="H71" s="177"/>
      <c r="I71" s="177"/>
      <c r="J71" s="178">
        <f>J374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4"/>
      <c r="C72" s="175"/>
      <c r="D72" s="176" t="s">
        <v>850</v>
      </c>
      <c r="E72" s="177"/>
      <c r="F72" s="177"/>
      <c r="G72" s="177"/>
      <c r="H72" s="177"/>
      <c r="I72" s="177"/>
      <c r="J72" s="178">
        <f>J383</f>
        <v>0</v>
      </c>
      <c r="K72" s="175"/>
      <c r="L72" s="17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4"/>
      <c r="C73" s="175"/>
      <c r="D73" s="176" t="s">
        <v>851</v>
      </c>
      <c r="E73" s="177"/>
      <c r="F73" s="177"/>
      <c r="G73" s="177"/>
      <c r="H73" s="177"/>
      <c r="I73" s="177"/>
      <c r="J73" s="178">
        <f>J393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4"/>
      <c r="C74" s="175"/>
      <c r="D74" s="176" t="s">
        <v>852</v>
      </c>
      <c r="E74" s="177"/>
      <c r="F74" s="177"/>
      <c r="G74" s="177"/>
      <c r="H74" s="177"/>
      <c r="I74" s="177"/>
      <c r="J74" s="178">
        <f>J396</f>
        <v>0</v>
      </c>
      <c r="K74" s="175"/>
      <c r="L74" s="17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4"/>
      <c r="C75" s="175"/>
      <c r="D75" s="176" t="s">
        <v>853</v>
      </c>
      <c r="E75" s="177"/>
      <c r="F75" s="177"/>
      <c r="G75" s="177"/>
      <c r="H75" s="177"/>
      <c r="I75" s="177"/>
      <c r="J75" s="178">
        <f>J403</f>
        <v>0</v>
      </c>
      <c r="K75" s="175"/>
      <c r="L75" s="17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4"/>
      <c r="C76" s="175"/>
      <c r="D76" s="176" t="s">
        <v>854</v>
      </c>
      <c r="E76" s="177"/>
      <c r="F76" s="177"/>
      <c r="G76" s="177"/>
      <c r="H76" s="177"/>
      <c r="I76" s="177"/>
      <c r="J76" s="178">
        <f>J409</f>
        <v>0</v>
      </c>
      <c r="K76" s="175"/>
      <c r="L76" s="17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127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69" t="str">
        <f>E7</f>
        <v>Soubor staveb společných zařízení v k. ú. Třebom</v>
      </c>
      <c r="F86" s="32"/>
      <c r="G86" s="32"/>
      <c r="H86" s="32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2:12" s="1" customFormat="1" ht="12" customHeight="1">
      <c r="B87" s="21"/>
      <c r="C87" s="32" t="s">
        <v>108</v>
      </c>
      <c r="D87" s="22"/>
      <c r="E87" s="22"/>
      <c r="F87" s="22"/>
      <c r="G87" s="22"/>
      <c r="H87" s="22"/>
      <c r="I87" s="22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169" t="s">
        <v>840</v>
      </c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110</v>
      </c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69" t="str">
        <f>E11</f>
        <v>2917-17-2-4 - SO-04 Poldr Třebom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21</v>
      </c>
      <c r="D92" s="40"/>
      <c r="E92" s="40"/>
      <c r="F92" s="27" t="str">
        <f>F14</f>
        <v>Brno</v>
      </c>
      <c r="G92" s="40"/>
      <c r="H92" s="40"/>
      <c r="I92" s="32" t="s">
        <v>23</v>
      </c>
      <c r="J92" s="72" t="str">
        <f>IF(J14="","",J14)</f>
        <v>19. 11. 2020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25</v>
      </c>
      <c r="D94" s="40"/>
      <c r="E94" s="40"/>
      <c r="F94" s="27" t="str">
        <f>E17</f>
        <v>SPÚ ČR</v>
      </c>
      <c r="G94" s="40"/>
      <c r="H94" s="40"/>
      <c r="I94" s="32" t="s">
        <v>31</v>
      </c>
      <c r="J94" s="36" t="str">
        <f>E23</f>
        <v>AGROPROJEKT PSO, s.r.o.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5.65" customHeight="1">
      <c r="A95" s="38"/>
      <c r="B95" s="39"/>
      <c r="C95" s="32" t="s">
        <v>29</v>
      </c>
      <c r="D95" s="40"/>
      <c r="E95" s="40"/>
      <c r="F95" s="27" t="str">
        <f>IF(E20="","",E20)</f>
        <v>Vyplň údaj</v>
      </c>
      <c r="G95" s="40"/>
      <c r="H95" s="40"/>
      <c r="I95" s="32" t="s">
        <v>34</v>
      </c>
      <c r="J95" s="36" t="str">
        <f>E26</f>
        <v>Agroprojekt PSO, s.r.o.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11" customFormat="1" ht="29.25" customHeight="1">
      <c r="A97" s="185"/>
      <c r="B97" s="186"/>
      <c r="C97" s="187" t="s">
        <v>128</v>
      </c>
      <c r="D97" s="188" t="s">
        <v>56</v>
      </c>
      <c r="E97" s="188" t="s">
        <v>52</v>
      </c>
      <c r="F97" s="188" t="s">
        <v>53</v>
      </c>
      <c r="G97" s="188" t="s">
        <v>129</v>
      </c>
      <c r="H97" s="188" t="s">
        <v>130</v>
      </c>
      <c r="I97" s="188" t="s">
        <v>131</v>
      </c>
      <c r="J97" s="188" t="s">
        <v>116</v>
      </c>
      <c r="K97" s="189" t="s">
        <v>132</v>
      </c>
      <c r="L97" s="190"/>
      <c r="M97" s="92" t="s">
        <v>19</v>
      </c>
      <c r="N97" s="93" t="s">
        <v>41</v>
      </c>
      <c r="O97" s="93" t="s">
        <v>133</v>
      </c>
      <c r="P97" s="93" t="s">
        <v>134</v>
      </c>
      <c r="Q97" s="93" t="s">
        <v>135</v>
      </c>
      <c r="R97" s="93" t="s">
        <v>136</v>
      </c>
      <c r="S97" s="93" t="s">
        <v>137</v>
      </c>
      <c r="T97" s="94" t="s">
        <v>138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1:63" s="2" customFormat="1" ht="22.8" customHeight="1">
      <c r="A98" s="38"/>
      <c r="B98" s="39"/>
      <c r="C98" s="99" t="s">
        <v>139</v>
      </c>
      <c r="D98" s="40"/>
      <c r="E98" s="40"/>
      <c r="F98" s="40"/>
      <c r="G98" s="40"/>
      <c r="H98" s="40"/>
      <c r="I98" s="40"/>
      <c r="J98" s="191">
        <f>BK98</f>
        <v>0</v>
      </c>
      <c r="K98" s="40"/>
      <c r="L98" s="44"/>
      <c r="M98" s="95"/>
      <c r="N98" s="192"/>
      <c r="O98" s="96"/>
      <c r="P98" s="193">
        <f>P99+P249+P256+P313+P349+P352+P367+P374+P383+P393+P396+P403+P409</f>
        <v>0</v>
      </c>
      <c r="Q98" s="96"/>
      <c r="R98" s="193">
        <f>R99+R249+R256+R313+R349+R352+R367+R374+R383+R393+R396+R403+R409</f>
        <v>2664.083472903265</v>
      </c>
      <c r="S98" s="96"/>
      <c r="T98" s="194">
        <f>T99+T249+T256+T313+T349+T352+T367+T374+T383+T393+T396+T403+T409</f>
        <v>21.42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70</v>
      </c>
      <c r="AU98" s="17" t="s">
        <v>117</v>
      </c>
      <c r="BK98" s="195">
        <f>BK99+BK249+BK256+BK313+BK349+BK352+BK367+BK374+BK383+BK393+BK396+BK403+BK409</f>
        <v>0</v>
      </c>
    </row>
    <row r="99" spans="1:63" s="12" customFormat="1" ht="25.9" customHeight="1">
      <c r="A99" s="12"/>
      <c r="B99" s="196"/>
      <c r="C99" s="197"/>
      <c r="D99" s="198" t="s">
        <v>70</v>
      </c>
      <c r="E99" s="199" t="s">
        <v>78</v>
      </c>
      <c r="F99" s="199" t="s">
        <v>143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SUM(P100:P248)</f>
        <v>0</v>
      </c>
      <c r="Q99" s="204"/>
      <c r="R99" s="205">
        <f>SUM(R100:R248)</f>
        <v>1.05389366</v>
      </c>
      <c r="S99" s="204"/>
      <c r="T99" s="206">
        <f>SUM(T100:T248)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78</v>
      </c>
      <c r="AT99" s="208" t="s">
        <v>70</v>
      </c>
      <c r="AU99" s="208" t="s">
        <v>71</v>
      </c>
      <c r="AY99" s="207" t="s">
        <v>142</v>
      </c>
      <c r="BK99" s="209">
        <f>SUM(BK100:BK248)</f>
        <v>0</v>
      </c>
    </row>
    <row r="100" spans="1:65" s="2" customFormat="1" ht="24.15" customHeight="1">
      <c r="A100" s="38"/>
      <c r="B100" s="39"/>
      <c r="C100" s="212" t="s">
        <v>78</v>
      </c>
      <c r="D100" s="212" t="s">
        <v>144</v>
      </c>
      <c r="E100" s="213" t="s">
        <v>855</v>
      </c>
      <c r="F100" s="214" t="s">
        <v>856</v>
      </c>
      <c r="G100" s="215" t="s">
        <v>176</v>
      </c>
      <c r="H100" s="216">
        <v>4200</v>
      </c>
      <c r="I100" s="217"/>
      <c r="J100" s="218">
        <f>ROUND(I100*H100,2)</f>
        <v>0</v>
      </c>
      <c r="K100" s="214" t="s">
        <v>148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149</v>
      </c>
      <c r="AT100" s="223" t="s">
        <v>144</v>
      </c>
      <c r="AU100" s="223" t="s">
        <v>78</v>
      </c>
      <c r="AY100" s="17" t="s">
        <v>142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78</v>
      </c>
      <c r="BK100" s="224">
        <f>ROUND(I100*H100,2)</f>
        <v>0</v>
      </c>
      <c r="BL100" s="17" t="s">
        <v>149</v>
      </c>
      <c r="BM100" s="223" t="s">
        <v>857</v>
      </c>
    </row>
    <row r="101" spans="1:47" s="2" customFormat="1" ht="12">
      <c r="A101" s="38"/>
      <c r="B101" s="39"/>
      <c r="C101" s="40"/>
      <c r="D101" s="225" t="s">
        <v>151</v>
      </c>
      <c r="E101" s="40"/>
      <c r="F101" s="226" t="s">
        <v>858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151</v>
      </c>
      <c r="AU101" s="17" t="s">
        <v>78</v>
      </c>
    </row>
    <row r="102" spans="1:65" s="2" customFormat="1" ht="24.15" customHeight="1">
      <c r="A102" s="38"/>
      <c r="B102" s="39"/>
      <c r="C102" s="212" t="s">
        <v>80</v>
      </c>
      <c r="D102" s="212" t="s">
        <v>144</v>
      </c>
      <c r="E102" s="213" t="s">
        <v>859</v>
      </c>
      <c r="F102" s="214" t="s">
        <v>860</v>
      </c>
      <c r="G102" s="215" t="s">
        <v>155</v>
      </c>
      <c r="H102" s="216">
        <v>2</v>
      </c>
      <c r="I102" s="217"/>
      <c r="J102" s="218">
        <f>ROUND(I102*H102,2)</f>
        <v>0</v>
      </c>
      <c r="K102" s="214" t="s">
        <v>148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149</v>
      </c>
      <c r="AT102" s="223" t="s">
        <v>144</v>
      </c>
      <c r="AU102" s="223" t="s">
        <v>78</v>
      </c>
      <c r="AY102" s="17" t="s">
        <v>142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78</v>
      </c>
      <c r="BK102" s="224">
        <f>ROUND(I102*H102,2)</f>
        <v>0</v>
      </c>
      <c r="BL102" s="17" t="s">
        <v>149</v>
      </c>
      <c r="BM102" s="223" t="s">
        <v>861</v>
      </c>
    </row>
    <row r="103" spans="1:47" s="2" customFormat="1" ht="12">
      <c r="A103" s="38"/>
      <c r="B103" s="39"/>
      <c r="C103" s="40"/>
      <c r="D103" s="225" t="s">
        <v>151</v>
      </c>
      <c r="E103" s="40"/>
      <c r="F103" s="226" t="s">
        <v>862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151</v>
      </c>
      <c r="AU103" s="17" t="s">
        <v>78</v>
      </c>
    </row>
    <row r="104" spans="1:65" s="2" customFormat="1" ht="24.15" customHeight="1">
      <c r="A104" s="38"/>
      <c r="B104" s="39"/>
      <c r="C104" s="212" t="s">
        <v>158</v>
      </c>
      <c r="D104" s="212" t="s">
        <v>144</v>
      </c>
      <c r="E104" s="213" t="s">
        <v>199</v>
      </c>
      <c r="F104" s="214" t="s">
        <v>200</v>
      </c>
      <c r="G104" s="215" t="s">
        <v>155</v>
      </c>
      <c r="H104" s="216">
        <v>75</v>
      </c>
      <c r="I104" s="217"/>
      <c r="J104" s="218">
        <f>ROUND(I104*H104,2)</f>
        <v>0</v>
      </c>
      <c r="K104" s="214" t="s">
        <v>148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149</v>
      </c>
      <c r="AT104" s="223" t="s">
        <v>144</v>
      </c>
      <c r="AU104" s="223" t="s">
        <v>78</v>
      </c>
      <c r="AY104" s="17" t="s">
        <v>142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78</v>
      </c>
      <c r="BK104" s="224">
        <f>ROUND(I104*H104,2)</f>
        <v>0</v>
      </c>
      <c r="BL104" s="17" t="s">
        <v>149</v>
      </c>
      <c r="BM104" s="223" t="s">
        <v>863</v>
      </c>
    </row>
    <row r="105" spans="1:47" s="2" customFormat="1" ht="12">
      <c r="A105" s="38"/>
      <c r="B105" s="39"/>
      <c r="C105" s="40"/>
      <c r="D105" s="225" t="s">
        <v>151</v>
      </c>
      <c r="E105" s="40"/>
      <c r="F105" s="226" t="s">
        <v>202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151</v>
      </c>
      <c r="AU105" s="17" t="s">
        <v>78</v>
      </c>
    </row>
    <row r="106" spans="1:65" s="2" customFormat="1" ht="24.15" customHeight="1">
      <c r="A106" s="38"/>
      <c r="B106" s="39"/>
      <c r="C106" s="212" t="s">
        <v>149</v>
      </c>
      <c r="D106" s="212" t="s">
        <v>144</v>
      </c>
      <c r="E106" s="213" t="s">
        <v>864</v>
      </c>
      <c r="F106" s="214" t="s">
        <v>865</v>
      </c>
      <c r="G106" s="215" t="s">
        <v>155</v>
      </c>
      <c r="H106" s="216">
        <v>12</v>
      </c>
      <c r="I106" s="217"/>
      <c r="J106" s="218">
        <f>ROUND(I106*H106,2)</f>
        <v>0</v>
      </c>
      <c r="K106" s="214" t="s">
        <v>148</v>
      </c>
      <c r="L106" s="44"/>
      <c r="M106" s="219" t="s">
        <v>19</v>
      </c>
      <c r="N106" s="220" t="s">
        <v>42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149</v>
      </c>
      <c r="AT106" s="223" t="s">
        <v>144</v>
      </c>
      <c r="AU106" s="223" t="s">
        <v>78</v>
      </c>
      <c r="AY106" s="17" t="s">
        <v>142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78</v>
      </c>
      <c r="BK106" s="224">
        <f>ROUND(I106*H106,2)</f>
        <v>0</v>
      </c>
      <c r="BL106" s="17" t="s">
        <v>149</v>
      </c>
      <c r="BM106" s="223" t="s">
        <v>866</v>
      </c>
    </row>
    <row r="107" spans="1:47" s="2" customFormat="1" ht="12">
      <c r="A107" s="38"/>
      <c r="B107" s="39"/>
      <c r="C107" s="40"/>
      <c r="D107" s="225" t="s">
        <v>151</v>
      </c>
      <c r="E107" s="40"/>
      <c r="F107" s="226" t="s">
        <v>867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151</v>
      </c>
      <c r="AU107" s="17" t="s">
        <v>78</v>
      </c>
    </row>
    <row r="108" spans="1:65" s="2" customFormat="1" ht="24.15" customHeight="1">
      <c r="A108" s="38"/>
      <c r="B108" s="39"/>
      <c r="C108" s="212" t="s">
        <v>173</v>
      </c>
      <c r="D108" s="212" t="s">
        <v>144</v>
      </c>
      <c r="E108" s="213" t="s">
        <v>868</v>
      </c>
      <c r="F108" s="214" t="s">
        <v>869</v>
      </c>
      <c r="G108" s="215" t="s">
        <v>155</v>
      </c>
      <c r="H108" s="216">
        <v>2</v>
      </c>
      <c r="I108" s="217"/>
      <c r="J108" s="218">
        <f>ROUND(I108*H108,2)</f>
        <v>0</v>
      </c>
      <c r="K108" s="214" t="s">
        <v>148</v>
      </c>
      <c r="L108" s="44"/>
      <c r="M108" s="219" t="s">
        <v>19</v>
      </c>
      <c r="N108" s="220" t="s">
        <v>42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149</v>
      </c>
      <c r="AT108" s="223" t="s">
        <v>144</v>
      </c>
      <c r="AU108" s="223" t="s">
        <v>78</v>
      </c>
      <c r="AY108" s="17" t="s">
        <v>142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78</v>
      </c>
      <c r="BK108" s="224">
        <f>ROUND(I108*H108,2)</f>
        <v>0</v>
      </c>
      <c r="BL108" s="17" t="s">
        <v>149</v>
      </c>
      <c r="BM108" s="223" t="s">
        <v>870</v>
      </c>
    </row>
    <row r="109" spans="1:47" s="2" customFormat="1" ht="12">
      <c r="A109" s="38"/>
      <c r="B109" s="39"/>
      <c r="C109" s="40"/>
      <c r="D109" s="225" t="s">
        <v>151</v>
      </c>
      <c r="E109" s="40"/>
      <c r="F109" s="226" t="s">
        <v>871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151</v>
      </c>
      <c r="AU109" s="17" t="s">
        <v>78</v>
      </c>
    </row>
    <row r="110" spans="1:65" s="2" customFormat="1" ht="24.15" customHeight="1">
      <c r="A110" s="38"/>
      <c r="B110" s="39"/>
      <c r="C110" s="212" t="s">
        <v>183</v>
      </c>
      <c r="D110" s="212" t="s">
        <v>144</v>
      </c>
      <c r="E110" s="213" t="s">
        <v>209</v>
      </c>
      <c r="F110" s="214" t="s">
        <v>210</v>
      </c>
      <c r="G110" s="215" t="s">
        <v>155</v>
      </c>
      <c r="H110" s="216">
        <v>75</v>
      </c>
      <c r="I110" s="217"/>
      <c r="J110" s="218">
        <f>ROUND(I110*H110,2)</f>
        <v>0</v>
      </c>
      <c r="K110" s="214" t="s">
        <v>148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149</v>
      </c>
      <c r="AT110" s="223" t="s">
        <v>144</v>
      </c>
      <c r="AU110" s="223" t="s">
        <v>78</v>
      </c>
      <c r="AY110" s="17" t="s">
        <v>142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78</v>
      </c>
      <c r="BK110" s="224">
        <f>ROUND(I110*H110,2)</f>
        <v>0</v>
      </c>
      <c r="BL110" s="17" t="s">
        <v>149</v>
      </c>
      <c r="BM110" s="223" t="s">
        <v>872</v>
      </c>
    </row>
    <row r="111" spans="1:47" s="2" customFormat="1" ht="12">
      <c r="A111" s="38"/>
      <c r="B111" s="39"/>
      <c r="C111" s="40"/>
      <c r="D111" s="225" t="s">
        <v>151</v>
      </c>
      <c r="E111" s="40"/>
      <c r="F111" s="226" t="s">
        <v>212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151</v>
      </c>
      <c r="AU111" s="17" t="s">
        <v>78</v>
      </c>
    </row>
    <row r="112" spans="1:65" s="2" customFormat="1" ht="24.15" customHeight="1">
      <c r="A112" s="38"/>
      <c r="B112" s="39"/>
      <c r="C112" s="212" t="s">
        <v>188</v>
      </c>
      <c r="D112" s="212" t="s">
        <v>144</v>
      </c>
      <c r="E112" s="213" t="s">
        <v>873</v>
      </c>
      <c r="F112" s="214" t="s">
        <v>874</v>
      </c>
      <c r="G112" s="215" t="s">
        <v>155</v>
      </c>
      <c r="H112" s="216">
        <v>12</v>
      </c>
      <c r="I112" s="217"/>
      <c r="J112" s="218">
        <f>ROUND(I112*H112,2)</f>
        <v>0</v>
      </c>
      <c r="K112" s="214" t="s">
        <v>148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149</v>
      </c>
      <c r="AT112" s="223" t="s">
        <v>144</v>
      </c>
      <c r="AU112" s="223" t="s">
        <v>78</v>
      </c>
      <c r="AY112" s="17" t="s">
        <v>142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78</v>
      </c>
      <c r="BK112" s="224">
        <f>ROUND(I112*H112,2)</f>
        <v>0</v>
      </c>
      <c r="BL112" s="17" t="s">
        <v>149</v>
      </c>
      <c r="BM112" s="223" t="s">
        <v>875</v>
      </c>
    </row>
    <row r="113" spans="1:47" s="2" customFormat="1" ht="12">
      <c r="A113" s="38"/>
      <c r="B113" s="39"/>
      <c r="C113" s="40"/>
      <c r="D113" s="225" t="s">
        <v>151</v>
      </c>
      <c r="E113" s="40"/>
      <c r="F113" s="226" t="s">
        <v>876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151</v>
      </c>
      <c r="AU113" s="17" t="s">
        <v>78</v>
      </c>
    </row>
    <row r="114" spans="1:65" s="2" customFormat="1" ht="24.15" customHeight="1">
      <c r="A114" s="38"/>
      <c r="B114" s="39"/>
      <c r="C114" s="212" t="s">
        <v>193</v>
      </c>
      <c r="D114" s="212" t="s">
        <v>144</v>
      </c>
      <c r="E114" s="213" t="s">
        <v>877</v>
      </c>
      <c r="F114" s="214" t="s">
        <v>878</v>
      </c>
      <c r="G114" s="215" t="s">
        <v>155</v>
      </c>
      <c r="H114" s="216">
        <v>2</v>
      </c>
      <c r="I114" s="217"/>
      <c r="J114" s="218">
        <f>ROUND(I114*H114,2)</f>
        <v>0</v>
      </c>
      <c r="K114" s="214" t="s">
        <v>148</v>
      </c>
      <c r="L114" s="44"/>
      <c r="M114" s="219" t="s">
        <v>19</v>
      </c>
      <c r="N114" s="220" t="s">
        <v>42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149</v>
      </c>
      <c r="AT114" s="223" t="s">
        <v>144</v>
      </c>
      <c r="AU114" s="223" t="s">
        <v>78</v>
      </c>
      <c r="AY114" s="17" t="s">
        <v>142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78</v>
      </c>
      <c r="BK114" s="224">
        <f>ROUND(I114*H114,2)</f>
        <v>0</v>
      </c>
      <c r="BL114" s="17" t="s">
        <v>149</v>
      </c>
      <c r="BM114" s="223" t="s">
        <v>879</v>
      </c>
    </row>
    <row r="115" spans="1:47" s="2" customFormat="1" ht="12">
      <c r="A115" s="38"/>
      <c r="B115" s="39"/>
      <c r="C115" s="40"/>
      <c r="D115" s="225" t="s">
        <v>151</v>
      </c>
      <c r="E115" s="40"/>
      <c r="F115" s="226" t="s">
        <v>880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151</v>
      </c>
      <c r="AU115" s="17" t="s">
        <v>78</v>
      </c>
    </row>
    <row r="116" spans="1:65" s="2" customFormat="1" ht="24.15" customHeight="1">
      <c r="A116" s="38"/>
      <c r="B116" s="39"/>
      <c r="C116" s="212" t="s">
        <v>198</v>
      </c>
      <c r="D116" s="212" t="s">
        <v>144</v>
      </c>
      <c r="E116" s="213" t="s">
        <v>215</v>
      </c>
      <c r="F116" s="214" t="s">
        <v>216</v>
      </c>
      <c r="G116" s="215" t="s">
        <v>155</v>
      </c>
      <c r="H116" s="216">
        <v>75</v>
      </c>
      <c r="I116" s="217"/>
      <c r="J116" s="218">
        <f>ROUND(I116*H116,2)</f>
        <v>0</v>
      </c>
      <c r="K116" s="214" t="s">
        <v>148</v>
      </c>
      <c r="L116" s="44"/>
      <c r="M116" s="219" t="s">
        <v>19</v>
      </c>
      <c r="N116" s="220" t="s">
        <v>42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149</v>
      </c>
      <c r="AT116" s="223" t="s">
        <v>144</v>
      </c>
      <c r="AU116" s="223" t="s">
        <v>78</v>
      </c>
      <c r="AY116" s="17" t="s">
        <v>142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78</v>
      </c>
      <c r="BK116" s="224">
        <f>ROUND(I116*H116,2)</f>
        <v>0</v>
      </c>
      <c r="BL116" s="17" t="s">
        <v>149</v>
      </c>
      <c r="BM116" s="223" t="s">
        <v>881</v>
      </c>
    </row>
    <row r="117" spans="1:47" s="2" customFormat="1" ht="12">
      <c r="A117" s="38"/>
      <c r="B117" s="39"/>
      <c r="C117" s="40"/>
      <c r="D117" s="225" t="s">
        <v>151</v>
      </c>
      <c r="E117" s="40"/>
      <c r="F117" s="226" t="s">
        <v>218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151</v>
      </c>
      <c r="AU117" s="17" t="s">
        <v>78</v>
      </c>
    </row>
    <row r="118" spans="1:65" s="2" customFormat="1" ht="24.15" customHeight="1">
      <c r="A118" s="38"/>
      <c r="B118" s="39"/>
      <c r="C118" s="212" t="s">
        <v>203</v>
      </c>
      <c r="D118" s="212" t="s">
        <v>144</v>
      </c>
      <c r="E118" s="213" t="s">
        <v>882</v>
      </c>
      <c r="F118" s="214" t="s">
        <v>883</v>
      </c>
      <c r="G118" s="215" t="s">
        <v>155</v>
      </c>
      <c r="H118" s="216">
        <v>12</v>
      </c>
      <c r="I118" s="217"/>
      <c r="J118" s="218">
        <f>ROUND(I118*H118,2)</f>
        <v>0</v>
      </c>
      <c r="K118" s="214" t="s">
        <v>148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149</v>
      </c>
      <c r="AT118" s="223" t="s">
        <v>144</v>
      </c>
      <c r="AU118" s="223" t="s">
        <v>78</v>
      </c>
      <c r="AY118" s="17" t="s">
        <v>142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78</v>
      </c>
      <c r="BK118" s="224">
        <f>ROUND(I118*H118,2)</f>
        <v>0</v>
      </c>
      <c r="BL118" s="17" t="s">
        <v>149</v>
      </c>
      <c r="BM118" s="223" t="s">
        <v>884</v>
      </c>
    </row>
    <row r="119" spans="1:47" s="2" customFormat="1" ht="12">
      <c r="A119" s="38"/>
      <c r="B119" s="39"/>
      <c r="C119" s="40"/>
      <c r="D119" s="225" t="s">
        <v>151</v>
      </c>
      <c r="E119" s="40"/>
      <c r="F119" s="226" t="s">
        <v>885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151</v>
      </c>
      <c r="AU119" s="17" t="s">
        <v>78</v>
      </c>
    </row>
    <row r="120" spans="1:65" s="2" customFormat="1" ht="24.15" customHeight="1">
      <c r="A120" s="38"/>
      <c r="B120" s="39"/>
      <c r="C120" s="212" t="s">
        <v>208</v>
      </c>
      <c r="D120" s="212" t="s">
        <v>144</v>
      </c>
      <c r="E120" s="213" t="s">
        <v>886</v>
      </c>
      <c r="F120" s="214" t="s">
        <v>887</v>
      </c>
      <c r="G120" s="215" t="s">
        <v>155</v>
      </c>
      <c r="H120" s="216">
        <v>2</v>
      </c>
      <c r="I120" s="217"/>
      <c r="J120" s="218">
        <f>ROUND(I120*H120,2)</f>
        <v>0</v>
      </c>
      <c r="K120" s="214" t="s">
        <v>148</v>
      </c>
      <c r="L120" s="44"/>
      <c r="M120" s="219" t="s">
        <v>19</v>
      </c>
      <c r="N120" s="220" t="s">
        <v>42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149</v>
      </c>
      <c r="AT120" s="223" t="s">
        <v>144</v>
      </c>
      <c r="AU120" s="223" t="s">
        <v>78</v>
      </c>
      <c r="AY120" s="17" t="s">
        <v>142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78</v>
      </c>
      <c r="BK120" s="224">
        <f>ROUND(I120*H120,2)</f>
        <v>0</v>
      </c>
      <c r="BL120" s="17" t="s">
        <v>149</v>
      </c>
      <c r="BM120" s="223" t="s">
        <v>888</v>
      </c>
    </row>
    <row r="121" spans="1:47" s="2" customFormat="1" ht="12">
      <c r="A121" s="38"/>
      <c r="B121" s="39"/>
      <c r="C121" s="40"/>
      <c r="D121" s="225" t="s">
        <v>151</v>
      </c>
      <c r="E121" s="40"/>
      <c r="F121" s="226" t="s">
        <v>889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151</v>
      </c>
      <c r="AU121" s="17" t="s">
        <v>78</v>
      </c>
    </row>
    <row r="122" spans="1:65" s="2" customFormat="1" ht="24.15" customHeight="1">
      <c r="A122" s="38"/>
      <c r="B122" s="39"/>
      <c r="C122" s="212" t="s">
        <v>214</v>
      </c>
      <c r="D122" s="212" t="s">
        <v>144</v>
      </c>
      <c r="E122" s="213" t="s">
        <v>220</v>
      </c>
      <c r="F122" s="214" t="s">
        <v>221</v>
      </c>
      <c r="G122" s="215" t="s">
        <v>155</v>
      </c>
      <c r="H122" s="216">
        <v>75</v>
      </c>
      <c r="I122" s="217"/>
      <c r="J122" s="218">
        <f>ROUND(I122*H122,2)</f>
        <v>0</v>
      </c>
      <c r="K122" s="214" t="s">
        <v>148</v>
      </c>
      <c r="L122" s="44"/>
      <c r="M122" s="219" t="s">
        <v>19</v>
      </c>
      <c r="N122" s="220" t="s">
        <v>42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149</v>
      </c>
      <c r="AT122" s="223" t="s">
        <v>144</v>
      </c>
      <c r="AU122" s="223" t="s">
        <v>78</v>
      </c>
      <c r="AY122" s="17" t="s">
        <v>142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78</v>
      </c>
      <c r="BK122" s="224">
        <f>ROUND(I122*H122,2)</f>
        <v>0</v>
      </c>
      <c r="BL122" s="17" t="s">
        <v>149</v>
      </c>
      <c r="BM122" s="223" t="s">
        <v>890</v>
      </c>
    </row>
    <row r="123" spans="1:47" s="2" customFormat="1" ht="12">
      <c r="A123" s="38"/>
      <c r="B123" s="39"/>
      <c r="C123" s="40"/>
      <c r="D123" s="225" t="s">
        <v>151</v>
      </c>
      <c r="E123" s="40"/>
      <c r="F123" s="226" t="s">
        <v>223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151</v>
      </c>
      <c r="AU123" s="17" t="s">
        <v>78</v>
      </c>
    </row>
    <row r="124" spans="1:65" s="2" customFormat="1" ht="24.15" customHeight="1">
      <c r="A124" s="38"/>
      <c r="B124" s="39"/>
      <c r="C124" s="212" t="s">
        <v>219</v>
      </c>
      <c r="D124" s="212" t="s">
        <v>144</v>
      </c>
      <c r="E124" s="213" t="s">
        <v>891</v>
      </c>
      <c r="F124" s="214" t="s">
        <v>892</v>
      </c>
      <c r="G124" s="215" t="s">
        <v>155</v>
      </c>
      <c r="H124" s="216">
        <v>17</v>
      </c>
      <c r="I124" s="217"/>
      <c r="J124" s="218">
        <f>ROUND(I124*H124,2)</f>
        <v>0</v>
      </c>
      <c r="K124" s="214" t="s">
        <v>148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149</v>
      </c>
      <c r="AT124" s="223" t="s">
        <v>144</v>
      </c>
      <c r="AU124" s="223" t="s">
        <v>78</v>
      </c>
      <c r="AY124" s="17" t="s">
        <v>142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78</v>
      </c>
      <c r="BK124" s="224">
        <f>ROUND(I124*H124,2)</f>
        <v>0</v>
      </c>
      <c r="BL124" s="17" t="s">
        <v>149</v>
      </c>
      <c r="BM124" s="223" t="s">
        <v>893</v>
      </c>
    </row>
    <row r="125" spans="1:47" s="2" customFormat="1" ht="12">
      <c r="A125" s="38"/>
      <c r="B125" s="39"/>
      <c r="C125" s="40"/>
      <c r="D125" s="225" t="s">
        <v>151</v>
      </c>
      <c r="E125" s="40"/>
      <c r="F125" s="226" t="s">
        <v>894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78</v>
      </c>
    </row>
    <row r="126" spans="1:65" s="2" customFormat="1" ht="37.8" customHeight="1">
      <c r="A126" s="38"/>
      <c r="B126" s="39"/>
      <c r="C126" s="212" t="s">
        <v>224</v>
      </c>
      <c r="D126" s="212" t="s">
        <v>144</v>
      </c>
      <c r="E126" s="213" t="s">
        <v>391</v>
      </c>
      <c r="F126" s="214" t="s">
        <v>895</v>
      </c>
      <c r="G126" s="215" t="s">
        <v>393</v>
      </c>
      <c r="H126" s="216">
        <v>25</v>
      </c>
      <c r="I126" s="217"/>
      <c r="J126" s="218">
        <f>ROUND(I126*H126,2)</f>
        <v>0</v>
      </c>
      <c r="K126" s="214" t="s">
        <v>896</v>
      </c>
      <c r="L126" s="44"/>
      <c r="M126" s="219" t="s">
        <v>19</v>
      </c>
      <c r="N126" s="220" t="s">
        <v>42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149</v>
      </c>
      <c r="AT126" s="223" t="s">
        <v>144</v>
      </c>
      <c r="AU126" s="223" t="s">
        <v>78</v>
      </c>
      <c r="AY126" s="17" t="s">
        <v>142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78</v>
      </c>
      <c r="BK126" s="224">
        <f>ROUND(I126*H126,2)</f>
        <v>0</v>
      </c>
      <c r="BL126" s="17" t="s">
        <v>149</v>
      </c>
      <c r="BM126" s="223" t="s">
        <v>897</v>
      </c>
    </row>
    <row r="127" spans="1:47" s="2" customFormat="1" ht="12">
      <c r="A127" s="38"/>
      <c r="B127" s="39"/>
      <c r="C127" s="40"/>
      <c r="D127" s="225" t="s">
        <v>151</v>
      </c>
      <c r="E127" s="40"/>
      <c r="F127" s="226" t="s">
        <v>898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78</v>
      </c>
    </row>
    <row r="128" spans="1:65" s="2" customFormat="1" ht="14.4" customHeight="1">
      <c r="A128" s="38"/>
      <c r="B128" s="39"/>
      <c r="C128" s="212" t="s">
        <v>8</v>
      </c>
      <c r="D128" s="212" t="s">
        <v>144</v>
      </c>
      <c r="E128" s="213" t="s">
        <v>899</v>
      </c>
      <c r="F128" s="214" t="s">
        <v>900</v>
      </c>
      <c r="G128" s="215" t="s">
        <v>331</v>
      </c>
      <c r="H128" s="216">
        <v>9</v>
      </c>
      <c r="I128" s="217"/>
      <c r="J128" s="218">
        <f>ROUND(I128*H128,2)</f>
        <v>0</v>
      </c>
      <c r="K128" s="214" t="s">
        <v>19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149</v>
      </c>
      <c r="AT128" s="223" t="s">
        <v>144</v>
      </c>
      <c r="AU128" s="223" t="s">
        <v>78</v>
      </c>
      <c r="AY128" s="17" t="s">
        <v>142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78</v>
      </c>
      <c r="BK128" s="224">
        <f>ROUND(I128*H128,2)</f>
        <v>0</v>
      </c>
      <c r="BL128" s="17" t="s">
        <v>149</v>
      </c>
      <c r="BM128" s="223" t="s">
        <v>901</v>
      </c>
    </row>
    <row r="129" spans="1:47" s="2" customFormat="1" ht="12">
      <c r="A129" s="38"/>
      <c r="B129" s="39"/>
      <c r="C129" s="40"/>
      <c r="D129" s="225" t="s">
        <v>151</v>
      </c>
      <c r="E129" s="40"/>
      <c r="F129" s="226" t="s">
        <v>900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78</v>
      </c>
    </row>
    <row r="130" spans="1:51" s="13" customFormat="1" ht="12">
      <c r="A130" s="13"/>
      <c r="B130" s="230"/>
      <c r="C130" s="231"/>
      <c r="D130" s="225" t="s">
        <v>167</v>
      </c>
      <c r="E130" s="232" t="s">
        <v>19</v>
      </c>
      <c r="F130" s="233" t="s">
        <v>198</v>
      </c>
      <c r="G130" s="231"/>
      <c r="H130" s="234">
        <v>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167</v>
      </c>
      <c r="AU130" s="240" t="s">
        <v>78</v>
      </c>
      <c r="AV130" s="13" t="s">
        <v>80</v>
      </c>
      <c r="AW130" s="13" t="s">
        <v>33</v>
      </c>
      <c r="AX130" s="13" t="s">
        <v>78</v>
      </c>
      <c r="AY130" s="240" t="s">
        <v>142</v>
      </c>
    </row>
    <row r="131" spans="1:65" s="2" customFormat="1" ht="14.4" customHeight="1">
      <c r="A131" s="38"/>
      <c r="B131" s="39"/>
      <c r="C131" s="253" t="s">
        <v>234</v>
      </c>
      <c r="D131" s="253" t="s">
        <v>261</v>
      </c>
      <c r="E131" s="254" t="s">
        <v>902</v>
      </c>
      <c r="F131" s="255" t="s">
        <v>903</v>
      </c>
      <c r="G131" s="256" t="s">
        <v>155</v>
      </c>
      <c r="H131" s="257">
        <v>7</v>
      </c>
      <c r="I131" s="258"/>
      <c r="J131" s="259">
        <f>ROUND(I131*H131,2)</f>
        <v>0</v>
      </c>
      <c r="K131" s="255" t="s">
        <v>19</v>
      </c>
      <c r="L131" s="260"/>
      <c r="M131" s="261" t="s">
        <v>19</v>
      </c>
      <c r="N131" s="262" t="s">
        <v>42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193</v>
      </c>
      <c r="AT131" s="223" t="s">
        <v>261</v>
      </c>
      <c r="AU131" s="223" t="s">
        <v>78</v>
      </c>
      <c r="AY131" s="17" t="s">
        <v>142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78</v>
      </c>
      <c r="BK131" s="224">
        <f>ROUND(I131*H131,2)</f>
        <v>0</v>
      </c>
      <c r="BL131" s="17" t="s">
        <v>149</v>
      </c>
      <c r="BM131" s="223" t="s">
        <v>904</v>
      </c>
    </row>
    <row r="132" spans="1:47" s="2" customFormat="1" ht="12">
      <c r="A132" s="38"/>
      <c r="B132" s="39"/>
      <c r="C132" s="40"/>
      <c r="D132" s="225" t="s">
        <v>151</v>
      </c>
      <c r="E132" s="40"/>
      <c r="F132" s="226" t="s">
        <v>903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151</v>
      </c>
      <c r="AU132" s="17" t="s">
        <v>78</v>
      </c>
    </row>
    <row r="133" spans="1:51" s="13" customFormat="1" ht="12">
      <c r="A133" s="13"/>
      <c r="B133" s="230"/>
      <c r="C133" s="231"/>
      <c r="D133" s="225" t="s">
        <v>167</v>
      </c>
      <c r="E133" s="232" t="s">
        <v>19</v>
      </c>
      <c r="F133" s="233" t="s">
        <v>188</v>
      </c>
      <c r="G133" s="231"/>
      <c r="H133" s="234">
        <v>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167</v>
      </c>
      <c r="AU133" s="240" t="s">
        <v>78</v>
      </c>
      <c r="AV133" s="13" t="s">
        <v>80</v>
      </c>
      <c r="AW133" s="13" t="s">
        <v>33</v>
      </c>
      <c r="AX133" s="13" t="s">
        <v>78</v>
      </c>
      <c r="AY133" s="240" t="s">
        <v>142</v>
      </c>
    </row>
    <row r="134" spans="1:65" s="2" customFormat="1" ht="14.4" customHeight="1">
      <c r="A134" s="38"/>
      <c r="B134" s="39"/>
      <c r="C134" s="253" t="s">
        <v>247</v>
      </c>
      <c r="D134" s="253" t="s">
        <v>261</v>
      </c>
      <c r="E134" s="254" t="s">
        <v>905</v>
      </c>
      <c r="F134" s="255" t="s">
        <v>906</v>
      </c>
      <c r="G134" s="256" t="s">
        <v>155</v>
      </c>
      <c r="H134" s="257">
        <v>9</v>
      </c>
      <c r="I134" s="258"/>
      <c r="J134" s="259">
        <f>ROUND(I134*H134,2)</f>
        <v>0</v>
      </c>
      <c r="K134" s="255" t="s">
        <v>19</v>
      </c>
      <c r="L134" s="260"/>
      <c r="M134" s="261" t="s">
        <v>19</v>
      </c>
      <c r="N134" s="262" t="s">
        <v>42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193</v>
      </c>
      <c r="AT134" s="223" t="s">
        <v>261</v>
      </c>
      <c r="AU134" s="223" t="s">
        <v>78</v>
      </c>
      <c r="AY134" s="17" t="s">
        <v>142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78</v>
      </c>
      <c r="BK134" s="224">
        <f>ROUND(I134*H134,2)</f>
        <v>0</v>
      </c>
      <c r="BL134" s="17" t="s">
        <v>149</v>
      </c>
      <c r="BM134" s="223" t="s">
        <v>907</v>
      </c>
    </row>
    <row r="135" spans="1:47" s="2" customFormat="1" ht="12">
      <c r="A135" s="38"/>
      <c r="B135" s="39"/>
      <c r="C135" s="40"/>
      <c r="D135" s="225" t="s">
        <v>151</v>
      </c>
      <c r="E135" s="40"/>
      <c r="F135" s="226" t="s">
        <v>908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78</v>
      </c>
    </row>
    <row r="136" spans="1:51" s="13" customFormat="1" ht="12">
      <c r="A136" s="13"/>
      <c r="B136" s="230"/>
      <c r="C136" s="231"/>
      <c r="D136" s="225" t="s">
        <v>167</v>
      </c>
      <c r="E136" s="232" t="s">
        <v>19</v>
      </c>
      <c r="F136" s="233" t="s">
        <v>198</v>
      </c>
      <c r="G136" s="231"/>
      <c r="H136" s="234">
        <v>9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167</v>
      </c>
      <c r="AU136" s="240" t="s">
        <v>78</v>
      </c>
      <c r="AV136" s="13" t="s">
        <v>80</v>
      </c>
      <c r="AW136" s="13" t="s">
        <v>33</v>
      </c>
      <c r="AX136" s="13" t="s">
        <v>78</v>
      </c>
      <c r="AY136" s="240" t="s">
        <v>142</v>
      </c>
    </row>
    <row r="137" spans="1:65" s="2" customFormat="1" ht="14.4" customHeight="1">
      <c r="A137" s="38"/>
      <c r="B137" s="39"/>
      <c r="C137" s="212" t="s">
        <v>255</v>
      </c>
      <c r="D137" s="212" t="s">
        <v>144</v>
      </c>
      <c r="E137" s="213" t="s">
        <v>909</v>
      </c>
      <c r="F137" s="214" t="s">
        <v>910</v>
      </c>
      <c r="G137" s="215" t="s">
        <v>331</v>
      </c>
      <c r="H137" s="216">
        <v>75</v>
      </c>
      <c r="I137" s="217"/>
      <c r="J137" s="218">
        <f>ROUND(I137*H137,2)</f>
        <v>0</v>
      </c>
      <c r="K137" s="214" t="s">
        <v>19</v>
      </c>
      <c r="L137" s="44"/>
      <c r="M137" s="219" t="s">
        <v>19</v>
      </c>
      <c r="N137" s="220" t="s">
        <v>42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911</v>
      </c>
      <c r="AT137" s="223" t="s">
        <v>144</v>
      </c>
      <c r="AU137" s="223" t="s">
        <v>78</v>
      </c>
      <c r="AY137" s="17" t="s">
        <v>142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78</v>
      </c>
      <c r="BK137" s="224">
        <f>ROUND(I137*H137,2)</f>
        <v>0</v>
      </c>
      <c r="BL137" s="17" t="s">
        <v>911</v>
      </c>
      <c r="BM137" s="223" t="s">
        <v>912</v>
      </c>
    </row>
    <row r="138" spans="1:47" s="2" customFormat="1" ht="12">
      <c r="A138" s="38"/>
      <c r="B138" s="39"/>
      <c r="C138" s="40"/>
      <c r="D138" s="225" t="s">
        <v>151</v>
      </c>
      <c r="E138" s="40"/>
      <c r="F138" s="226" t="s">
        <v>910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151</v>
      </c>
      <c r="AU138" s="17" t="s">
        <v>78</v>
      </c>
    </row>
    <row r="139" spans="1:51" s="13" customFormat="1" ht="12">
      <c r="A139" s="13"/>
      <c r="B139" s="230"/>
      <c r="C139" s="231"/>
      <c r="D139" s="225" t="s">
        <v>167</v>
      </c>
      <c r="E139" s="232" t="s">
        <v>19</v>
      </c>
      <c r="F139" s="233" t="s">
        <v>913</v>
      </c>
      <c r="G139" s="231"/>
      <c r="H139" s="234">
        <v>75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167</v>
      </c>
      <c r="AU139" s="240" t="s">
        <v>78</v>
      </c>
      <c r="AV139" s="13" t="s">
        <v>80</v>
      </c>
      <c r="AW139" s="13" t="s">
        <v>33</v>
      </c>
      <c r="AX139" s="13" t="s">
        <v>78</v>
      </c>
      <c r="AY139" s="240" t="s">
        <v>142</v>
      </c>
    </row>
    <row r="140" spans="1:65" s="2" customFormat="1" ht="14.4" customHeight="1">
      <c r="A140" s="38"/>
      <c r="B140" s="39"/>
      <c r="C140" s="253" t="s">
        <v>260</v>
      </c>
      <c r="D140" s="253" t="s">
        <v>261</v>
      </c>
      <c r="E140" s="254" t="s">
        <v>403</v>
      </c>
      <c r="F140" s="255" t="s">
        <v>404</v>
      </c>
      <c r="G140" s="256" t="s">
        <v>176</v>
      </c>
      <c r="H140" s="257">
        <v>2.5</v>
      </c>
      <c r="I140" s="258"/>
      <c r="J140" s="259">
        <f>ROUND(I140*H140,2)</f>
        <v>0</v>
      </c>
      <c r="K140" s="255" t="s">
        <v>148</v>
      </c>
      <c r="L140" s="260"/>
      <c r="M140" s="261" t="s">
        <v>19</v>
      </c>
      <c r="N140" s="262" t="s">
        <v>42</v>
      </c>
      <c r="O140" s="84"/>
      <c r="P140" s="221">
        <f>O140*H140</f>
        <v>0</v>
      </c>
      <c r="Q140" s="221">
        <v>0.2</v>
      </c>
      <c r="R140" s="221">
        <f>Q140*H140</f>
        <v>0.5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193</v>
      </c>
      <c r="AT140" s="223" t="s">
        <v>261</v>
      </c>
      <c r="AU140" s="223" t="s">
        <v>78</v>
      </c>
      <c r="AY140" s="17" t="s">
        <v>142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78</v>
      </c>
      <c r="BK140" s="224">
        <f>ROUND(I140*H140,2)</f>
        <v>0</v>
      </c>
      <c r="BL140" s="17" t="s">
        <v>149</v>
      </c>
      <c r="BM140" s="223" t="s">
        <v>914</v>
      </c>
    </row>
    <row r="141" spans="1:47" s="2" customFormat="1" ht="12">
      <c r="A141" s="38"/>
      <c r="B141" s="39"/>
      <c r="C141" s="40"/>
      <c r="D141" s="225" t="s">
        <v>151</v>
      </c>
      <c r="E141" s="40"/>
      <c r="F141" s="226" t="s">
        <v>404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151</v>
      </c>
      <c r="AU141" s="17" t="s">
        <v>78</v>
      </c>
    </row>
    <row r="142" spans="1:51" s="13" customFormat="1" ht="12">
      <c r="A142" s="13"/>
      <c r="B142" s="230"/>
      <c r="C142" s="231"/>
      <c r="D142" s="225" t="s">
        <v>167</v>
      </c>
      <c r="E142" s="232" t="s">
        <v>19</v>
      </c>
      <c r="F142" s="233" t="s">
        <v>915</v>
      </c>
      <c r="G142" s="231"/>
      <c r="H142" s="234">
        <v>2.5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167</v>
      </c>
      <c r="AU142" s="240" t="s">
        <v>78</v>
      </c>
      <c r="AV142" s="13" t="s">
        <v>80</v>
      </c>
      <c r="AW142" s="13" t="s">
        <v>33</v>
      </c>
      <c r="AX142" s="13" t="s">
        <v>78</v>
      </c>
      <c r="AY142" s="240" t="s">
        <v>142</v>
      </c>
    </row>
    <row r="143" spans="1:65" s="2" customFormat="1" ht="24.15" customHeight="1">
      <c r="A143" s="38"/>
      <c r="B143" s="39"/>
      <c r="C143" s="212" t="s">
        <v>267</v>
      </c>
      <c r="D143" s="212" t="s">
        <v>144</v>
      </c>
      <c r="E143" s="213" t="s">
        <v>145</v>
      </c>
      <c r="F143" s="214" t="s">
        <v>146</v>
      </c>
      <c r="G143" s="215" t="s">
        <v>147</v>
      </c>
      <c r="H143" s="216">
        <v>400</v>
      </c>
      <c r="I143" s="217"/>
      <c r="J143" s="218">
        <f>ROUND(I143*H143,2)</f>
        <v>0</v>
      </c>
      <c r="K143" s="214" t="s">
        <v>148</v>
      </c>
      <c r="L143" s="44"/>
      <c r="M143" s="219" t="s">
        <v>19</v>
      </c>
      <c r="N143" s="220" t="s">
        <v>42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149</v>
      </c>
      <c r="AT143" s="223" t="s">
        <v>144</v>
      </c>
      <c r="AU143" s="223" t="s">
        <v>78</v>
      </c>
      <c r="AY143" s="17" t="s">
        <v>142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78</v>
      </c>
      <c r="BK143" s="224">
        <f>ROUND(I143*H143,2)</f>
        <v>0</v>
      </c>
      <c r="BL143" s="17" t="s">
        <v>149</v>
      </c>
      <c r="BM143" s="223" t="s">
        <v>916</v>
      </c>
    </row>
    <row r="144" spans="1:47" s="2" customFormat="1" ht="12">
      <c r="A144" s="38"/>
      <c r="B144" s="39"/>
      <c r="C144" s="40"/>
      <c r="D144" s="225" t="s">
        <v>151</v>
      </c>
      <c r="E144" s="40"/>
      <c r="F144" s="226" t="s">
        <v>152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151</v>
      </c>
      <c r="AU144" s="17" t="s">
        <v>78</v>
      </c>
    </row>
    <row r="145" spans="1:65" s="2" customFormat="1" ht="14.4" customHeight="1">
      <c r="A145" s="38"/>
      <c r="B145" s="39"/>
      <c r="C145" s="212" t="s">
        <v>7</v>
      </c>
      <c r="D145" s="212" t="s">
        <v>144</v>
      </c>
      <c r="E145" s="213" t="s">
        <v>917</v>
      </c>
      <c r="F145" s="214" t="s">
        <v>918</v>
      </c>
      <c r="G145" s="215" t="s">
        <v>147</v>
      </c>
      <c r="H145" s="216">
        <v>400</v>
      </c>
      <c r="I145" s="217"/>
      <c r="J145" s="218">
        <f>ROUND(I145*H145,2)</f>
        <v>0</v>
      </c>
      <c r="K145" s="214" t="s">
        <v>148</v>
      </c>
      <c r="L145" s="44"/>
      <c r="M145" s="219" t="s">
        <v>19</v>
      </c>
      <c r="N145" s="220" t="s">
        <v>42</v>
      </c>
      <c r="O145" s="84"/>
      <c r="P145" s="221">
        <f>O145*H145</f>
        <v>0</v>
      </c>
      <c r="Q145" s="221">
        <v>3E-05</v>
      </c>
      <c r="R145" s="221">
        <f>Q145*H145</f>
        <v>0.012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149</v>
      </c>
      <c r="AT145" s="223" t="s">
        <v>144</v>
      </c>
      <c r="AU145" s="223" t="s">
        <v>78</v>
      </c>
      <c r="AY145" s="17" t="s">
        <v>142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78</v>
      </c>
      <c r="BK145" s="224">
        <f>ROUND(I145*H145,2)</f>
        <v>0</v>
      </c>
      <c r="BL145" s="17" t="s">
        <v>149</v>
      </c>
      <c r="BM145" s="223" t="s">
        <v>919</v>
      </c>
    </row>
    <row r="146" spans="1:47" s="2" customFormat="1" ht="12">
      <c r="A146" s="38"/>
      <c r="B146" s="39"/>
      <c r="C146" s="40"/>
      <c r="D146" s="225" t="s">
        <v>151</v>
      </c>
      <c r="E146" s="40"/>
      <c r="F146" s="226" t="s">
        <v>920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151</v>
      </c>
      <c r="AU146" s="17" t="s">
        <v>78</v>
      </c>
    </row>
    <row r="147" spans="1:65" s="2" customFormat="1" ht="24.15" customHeight="1">
      <c r="A147" s="38"/>
      <c r="B147" s="39"/>
      <c r="C147" s="212" t="s">
        <v>278</v>
      </c>
      <c r="D147" s="212" t="s">
        <v>144</v>
      </c>
      <c r="E147" s="213" t="s">
        <v>921</v>
      </c>
      <c r="F147" s="214" t="s">
        <v>922</v>
      </c>
      <c r="G147" s="215" t="s">
        <v>176</v>
      </c>
      <c r="H147" s="216">
        <v>40</v>
      </c>
      <c r="I147" s="217"/>
      <c r="J147" s="218">
        <f>ROUND(I147*H147,2)</f>
        <v>0</v>
      </c>
      <c r="K147" s="214" t="s">
        <v>148</v>
      </c>
      <c r="L147" s="44"/>
      <c r="M147" s="219" t="s">
        <v>19</v>
      </c>
      <c r="N147" s="220" t="s">
        <v>42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149</v>
      </c>
      <c r="AT147" s="223" t="s">
        <v>144</v>
      </c>
      <c r="AU147" s="223" t="s">
        <v>78</v>
      </c>
      <c r="AY147" s="17" t="s">
        <v>142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78</v>
      </c>
      <c r="BK147" s="224">
        <f>ROUND(I147*H147,2)</f>
        <v>0</v>
      </c>
      <c r="BL147" s="17" t="s">
        <v>149</v>
      </c>
      <c r="BM147" s="223" t="s">
        <v>923</v>
      </c>
    </row>
    <row r="148" spans="1:47" s="2" customFormat="1" ht="12">
      <c r="A148" s="38"/>
      <c r="B148" s="39"/>
      <c r="C148" s="40"/>
      <c r="D148" s="225" t="s">
        <v>151</v>
      </c>
      <c r="E148" s="40"/>
      <c r="F148" s="226" t="s">
        <v>924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78</v>
      </c>
    </row>
    <row r="149" spans="1:65" s="2" customFormat="1" ht="24.15" customHeight="1">
      <c r="A149" s="38"/>
      <c r="B149" s="39"/>
      <c r="C149" s="212" t="s">
        <v>284</v>
      </c>
      <c r="D149" s="212" t="s">
        <v>144</v>
      </c>
      <c r="E149" s="213" t="s">
        <v>925</v>
      </c>
      <c r="F149" s="214" t="s">
        <v>926</v>
      </c>
      <c r="G149" s="215" t="s">
        <v>155</v>
      </c>
      <c r="H149" s="216">
        <v>75</v>
      </c>
      <c r="I149" s="217"/>
      <c r="J149" s="218">
        <f>ROUND(I149*H149,2)</f>
        <v>0</v>
      </c>
      <c r="K149" s="214" t="s">
        <v>148</v>
      </c>
      <c r="L149" s="44"/>
      <c r="M149" s="219" t="s">
        <v>19</v>
      </c>
      <c r="N149" s="220" t="s">
        <v>42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149</v>
      </c>
      <c r="AT149" s="223" t="s">
        <v>144</v>
      </c>
      <c r="AU149" s="223" t="s">
        <v>78</v>
      </c>
      <c r="AY149" s="17" t="s">
        <v>142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78</v>
      </c>
      <c r="BK149" s="224">
        <f>ROUND(I149*H149,2)</f>
        <v>0</v>
      </c>
      <c r="BL149" s="17" t="s">
        <v>149</v>
      </c>
      <c r="BM149" s="223" t="s">
        <v>927</v>
      </c>
    </row>
    <row r="150" spans="1:47" s="2" customFormat="1" ht="12">
      <c r="A150" s="38"/>
      <c r="B150" s="39"/>
      <c r="C150" s="40"/>
      <c r="D150" s="225" t="s">
        <v>151</v>
      </c>
      <c r="E150" s="40"/>
      <c r="F150" s="226" t="s">
        <v>928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</v>
      </c>
      <c r="AU150" s="17" t="s">
        <v>78</v>
      </c>
    </row>
    <row r="151" spans="1:65" s="2" customFormat="1" ht="24.15" customHeight="1">
      <c r="A151" s="38"/>
      <c r="B151" s="39"/>
      <c r="C151" s="212" t="s">
        <v>290</v>
      </c>
      <c r="D151" s="212" t="s">
        <v>144</v>
      </c>
      <c r="E151" s="213" t="s">
        <v>929</v>
      </c>
      <c r="F151" s="214" t="s">
        <v>930</v>
      </c>
      <c r="G151" s="215" t="s">
        <v>155</v>
      </c>
      <c r="H151" s="216">
        <v>12</v>
      </c>
      <c r="I151" s="217"/>
      <c r="J151" s="218">
        <f>ROUND(I151*H151,2)</f>
        <v>0</v>
      </c>
      <c r="K151" s="214" t="s">
        <v>148</v>
      </c>
      <c r="L151" s="44"/>
      <c r="M151" s="219" t="s">
        <v>19</v>
      </c>
      <c r="N151" s="220" t="s">
        <v>42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149</v>
      </c>
      <c r="AT151" s="223" t="s">
        <v>144</v>
      </c>
      <c r="AU151" s="223" t="s">
        <v>78</v>
      </c>
      <c r="AY151" s="17" t="s">
        <v>142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78</v>
      </c>
      <c r="BK151" s="224">
        <f>ROUND(I151*H151,2)</f>
        <v>0</v>
      </c>
      <c r="BL151" s="17" t="s">
        <v>149</v>
      </c>
      <c r="BM151" s="223" t="s">
        <v>931</v>
      </c>
    </row>
    <row r="152" spans="1:47" s="2" customFormat="1" ht="12">
      <c r="A152" s="38"/>
      <c r="B152" s="39"/>
      <c r="C152" s="40"/>
      <c r="D152" s="225" t="s">
        <v>151</v>
      </c>
      <c r="E152" s="40"/>
      <c r="F152" s="226" t="s">
        <v>932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151</v>
      </c>
      <c r="AU152" s="17" t="s">
        <v>78</v>
      </c>
    </row>
    <row r="153" spans="1:65" s="2" customFormat="1" ht="24.15" customHeight="1">
      <c r="A153" s="38"/>
      <c r="B153" s="39"/>
      <c r="C153" s="212" t="s">
        <v>296</v>
      </c>
      <c r="D153" s="212" t="s">
        <v>144</v>
      </c>
      <c r="E153" s="213" t="s">
        <v>933</v>
      </c>
      <c r="F153" s="214" t="s">
        <v>934</v>
      </c>
      <c r="G153" s="215" t="s">
        <v>155</v>
      </c>
      <c r="H153" s="216">
        <v>2</v>
      </c>
      <c r="I153" s="217"/>
      <c r="J153" s="218">
        <f>ROUND(I153*H153,2)</f>
        <v>0</v>
      </c>
      <c r="K153" s="214" t="s">
        <v>148</v>
      </c>
      <c r="L153" s="44"/>
      <c r="M153" s="219" t="s">
        <v>19</v>
      </c>
      <c r="N153" s="220" t="s">
        <v>42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149</v>
      </c>
      <c r="AT153" s="223" t="s">
        <v>144</v>
      </c>
      <c r="AU153" s="223" t="s">
        <v>78</v>
      </c>
      <c r="AY153" s="17" t="s">
        <v>142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78</v>
      </c>
      <c r="BK153" s="224">
        <f>ROUND(I153*H153,2)</f>
        <v>0</v>
      </c>
      <c r="BL153" s="17" t="s">
        <v>149</v>
      </c>
      <c r="BM153" s="223" t="s">
        <v>935</v>
      </c>
    </row>
    <row r="154" spans="1:47" s="2" customFormat="1" ht="12">
      <c r="A154" s="38"/>
      <c r="B154" s="39"/>
      <c r="C154" s="40"/>
      <c r="D154" s="225" t="s">
        <v>151</v>
      </c>
      <c r="E154" s="40"/>
      <c r="F154" s="226" t="s">
        <v>936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</v>
      </c>
      <c r="AU154" s="17" t="s">
        <v>78</v>
      </c>
    </row>
    <row r="155" spans="1:65" s="2" customFormat="1" ht="14.4" customHeight="1">
      <c r="A155" s="38"/>
      <c r="B155" s="39"/>
      <c r="C155" s="212" t="s">
        <v>302</v>
      </c>
      <c r="D155" s="212" t="s">
        <v>144</v>
      </c>
      <c r="E155" s="213" t="s">
        <v>937</v>
      </c>
      <c r="F155" s="214" t="s">
        <v>938</v>
      </c>
      <c r="G155" s="215" t="s">
        <v>155</v>
      </c>
      <c r="H155" s="216">
        <v>2</v>
      </c>
      <c r="I155" s="217"/>
      <c r="J155" s="218">
        <f>ROUND(I155*H155,2)</f>
        <v>0</v>
      </c>
      <c r="K155" s="214" t="s">
        <v>148</v>
      </c>
      <c r="L155" s="44"/>
      <c r="M155" s="219" t="s">
        <v>19</v>
      </c>
      <c r="N155" s="220" t="s">
        <v>42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149</v>
      </c>
      <c r="AT155" s="223" t="s">
        <v>144</v>
      </c>
      <c r="AU155" s="223" t="s">
        <v>78</v>
      </c>
      <c r="AY155" s="17" t="s">
        <v>142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78</v>
      </c>
      <c r="BK155" s="224">
        <f>ROUND(I155*H155,2)</f>
        <v>0</v>
      </c>
      <c r="BL155" s="17" t="s">
        <v>149</v>
      </c>
      <c r="BM155" s="223" t="s">
        <v>939</v>
      </c>
    </row>
    <row r="156" spans="1:47" s="2" customFormat="1" ht="12">
      <c r="A156" s="38"/>
      <c r="B156" s="39"/>
      <c r="C156" s="40"/>
      <c r="D156" s="225" t="s">
        <v>151</v>
      </c>
      <c r="E156" s="40"/>
      <c r="F156" s="226" t="s">
        <v>940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78</v>
      </c>
    </row>
    <row r="157" spans="1:65" s="2" customFormat="1" ht="14.4" customHeight="1">
      <c r="A157" s="38"/>
      <c r="B157" s="39"/>
      <c r="C157" s="212" t="s">
        <v>308</v>
      </c>
      <c r="D157" s="212" t="s">
        <v>144</v>
      </c>
      <c r="E157" s="213" t="s">
        <v>941</v>
      </c>
      <c r="F157" s="214" t="s">
        <v>160</v>
      </c>
      <c r="G157" s="215" t="s">
        <v>155</v>
      </c>
      <c r="H157" s="216">
        <v>75</v>
      </c>
      <c r="I157" s="217"/>
      <c r="J157" s="218">
        <f>ROUND(I157*H157,2)</f>
        <v>0</v>
      </c>
      <c r="K157" s="214" t="s">
        <v>148</v>
      </c>
      <c r="L157" s="44"/>
      <c r="M157" s="219" t="s">
        <v>19</v>
      </c>
      <c r="N157" s="220" t="s">
        <v>42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149</v>
      </c>
      <c r="AT157" s="223" t="s">
        <v>144</v>
      </c>
      <c r="AU157" s="223" t="s">
        <v>78</v>
      </c>
      <c r="AY157" s="17" t="s">
        <v>142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78</v>
      </c>
      <c r="BK157" s="224">
        <f>ROUND(I157*H157,2)</f>
        <v>0</v>
      </c>
      <c r="BL157" s="17" t="s">
        <v>149</v>
      </c>
      <c r="BM157" s="223" t="s">
        <v>942</v>
      </c>
    </row>
    <row r="158" spans="1:47" s="2" customFormat="1" ht="12">
      <c r="A158" s="38"/>
      <c r="B158" s="39"/>
      <c r="C158" s="40"/>
      <c r="D158" s="225" t="s">
        <v>151</v>
      </c>
      <c r="E158" s="40"/>
      <c r="F158" s="226" t="s">
        <v>162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151</v>
      </c>
      <c r="AU158" s="17" t="s">
        <v>78</v>
      </c>
    </row>
    <row r="159" spans="1:65" s="2" customFormat="1" ht="14.4" customHeight="1">
      <c r="A159" s="38"/>
      <c r="B159" s="39"/>
      <c r="C159" s="212" t="s">
        <v>313</v>
      </c>
      <c r="D159" s="212" t="s">
        <v>144</v>
      </c>
      <c r="E159" s="213" t="s">
        <v>943</v>
      </c>
      <c r="F159" s="214" t="s">
        <v>944</v>
      </c>
      <c r="G159" s="215" t="s">
        <v>155</v>
      </c>
      <c r="H159" s="216">
        <v>17</v>
      </c>
      <c r="I159" s="217"/>
      <c r="J159" s="218">
        <f>ROUND(I159*H159,2)</f>
        <v>0</v>
      </c>
      <c r="K159" s="214" t="s">
        <v>148</v>
      </c>
      <c r="L159" s="44"/>
      <c r="M159" s="219" t="s">
        <v>19</v>
      </c>
      <c r="N159" s="220" t="s">
        <v>42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149</v>
      </c>
      <c r="AT159" s="223" t="s">
        <v>144</v>
      </c>
      <c r="AU159" s="223" t="s">
        <v>78</v>
      </c>
      <c r="AY159" s="17" t="s">
        <v>142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78</v>
      </c>
      <c r="BK159" s="224">
        <f>ROUND(I159*H159,2)</f>
        <v>0</v>
      </c>
      <c r="BL159" s="17" t="s">
        <v>149</v>
      </c>
      <c r="BM159" s="223" t="s">
        <v>945</v>
      </c>
    </row>
    <row r="160" spans="1:47" s="2" customFormat="1" ht="12">
      <c r="A160" s="38"/>
      <c r="B160" s="39"/>
      <c r="C160" s="40"/>
      <c r="D160" s="225" t="s">
        <v>151</v>
      </c>
      <c r="E160" s="40"/>
      <c r="F160" s="226" t="s">
        <v>946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78</v>
      </c>
    </row>
    <row r="161" spans="1:65" s="2" customFormat="1" ht="24.15" customHeight="1">
      <c r="A161" s="38"/>
      <c r="B161" s="39"/>
      <c r="C161" s="212" t="s">
        <v>318</v>
      </c>
      <c r="D161" s="212" t="s">
        <v>144</v>
      </c>
      <c r="E161" s="213" t="s">
        <v>947</v>
      </c>
      <c r="F161" s="214" t="s">
        <v>948</v>
      </c>
      <c r="G161" s="215" t="s">
        <v>949</v>
      </c>
      <c r="H161" s="216">
        <v>240</v>
      </c>
      <c r="I161" s="217"/>
      <c r="J161" s="218">
        <f>ROUND(I161*H161,2)</f>
        <v>0</v>
      </c>
      <c r="K161" s="214" t="s">
        <v>148</v>
      </c>
      <c r="L161" s="44"/>
      <c r="M161" s="219" t="s">
        <v>19</v>
      </c>
      <c r="N161" s="220" t="s">
        <v>42</v>
      </c>
      <c r="O161" s="84"/>
      <c r="P161" s="221">
        <f>O161*H161</f>
        <v>0</v>
      </c>
      <c r="Q161" s="221">
        <v>3.2634E-05</v>
      </c>
      <c r="R161" s="221">
        <f>Q161*H161</f>
        <v>0.00783216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149</v>
      </c>
      <c r="AT161" s="223" t="s">
        <v>144</v>
      </c>
      <c r="AU161" s="223" t="s">
        <v>78</v>
      </c>
      <c r="AY161" s="17" t="s">
        <v>142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78</v>
      </c>
      <c r="BK161" s="224">
        <f>ROUND(I161*H161,2)</f>
        <v>0</v>
      </c>
      <c r="BL161" s="17" t="s">
        <v>149</v>
      </c>
      <c r="BM161" s="223" t="s">
        <v>950</v>
      </c>
    </row>
    <row r="162" spans="1:47" s="2" customFormat="1" ht="12">
      <c r="A162" s="38"/>
      <c r="B162" s="39"/>
      <c r="C162" s="40"/>
      <c r="D162" s="225" t="s">
        <v>151</v>
      </c>
      <c r="E162" s="40"/>
      <c r="F162" s="226" t="s">
        <v>951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</v>
      </c>
      <c r="AU162" s="17" t="s">
        <v>78</v>
      </c>
    </row>
    <row r="163" spans="1:65" s="2" customFormat="1" ht="24.15" customHeight="1">
      <c r="A163" s="38"/>
      <c r="B163" s="39"/>
      <c r="C163" s="212" t="s">
        <v>323</v>
      </c>
      <c r="D163" s="212" t="s">
        <v>144</v>
      </c>
      <c r="E163" s="213" t="s">
        <v>952</v>
      </c>
      <c r="F163" s="214" t="s">
        <v>953</v>
      </c>
      <c r="G163" s="215" t="s">
        <v>954</v>
      </c>
      <c r="H163" s="216">
        <v>30</v>
      </c>
      <c r="I163" s="217"/>
      <c r="J163" s="218">
        <f>ROUND(I163*H163,2)</f>
        <v>0</v>
      </c>
      <c r="K163" s="214" t="s">
        <v>148</v>
      </c>
      <c r="L163" s="44"/>
      <c r="M163" s="219" t="s">
        <v>19</v>
      </c>
      <c r="N163" s="220" t="s">
        <v>42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149</v>
      </c>
      <c r="AT163" s="223" t="s">
        <v>144</v>
      </c>
      <c r="AU163" s="223" t="s">
        <v>78</v>
      </c>
      <c r="AY163" s="17" t="s">
        <v>142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78</v>
      </c>
      <c r="BK163" s="224">
        <f>ROUND(I163*H163,2)</f>
        <v>0</v>
      </c>
      <c r="BL163" s="17" t="s">
        <v>149</v>
      </c>
      <c r="BM163" s="223" t="s">
        <v>955</v>
      </c>
    </row>
    <row r="164" spans="1:47" s="2" customFormat="1" ht="12">
      <c r="A164" s="38"/>
      <c r="B164" s="39"/>
      <c r="C164" s="40"/>
      <c r="D164" s="225" t="s">
        <v>151</v>
      </c>
      <c r="E164" s="40"/>
      <c r="F164" s="226" t="s">
        <v>956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</v>
      </c>
      <c r="AU164" s="17" t="s">
        <v>78</v>
      </c>
    </row>
    <row r="165" spans="1:65" s="2" customFormat="1" ht="24.15" customHeight="1">
      <c r="A165" s="38"/>
      <c r="B165" s="39"/>
      <c r="C165" s="212" t="s">
        <v>328</v>
      </c>
      <c r="D165" s="212" t="s">
        <v>144</v>
      </c>
      <c r="E165" s="213" t="s">
        <v>957</v>
      </c>
      <c r="F165" s="214" t="s">
        <v>958</v>
      </c>
      <c r="G165" s="215" t="s">
        <v>147</v>
      </c>
      <c r="H165" s="216">
        <v>8800</v>
      </c>
      <c r="I165" s="217"/>
      <c r="J165" s="218">
        <f>ROUND(I165*H165,2)</f>
        <v>0</v>
      </c>
      <c r="K165" s="214" t="s">
        <v>148</v>
      </c>
      <c r="L165" s="44"/>
      <c r="M165" s="219" t="s">
        <v>19</v>
      </c>
      <c r="N165" s="220" t="s">
        <v>42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149</v>
      </c>
      <c r="AT165" s="223" t="s">
        <v>144</v>
      </c>
      <c r="AU165" s="223" t="s">
        <v>78</v>
      </c>
      <c r="AY165" s="17" t="s">
        <v>142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78</v>
      </c>
      <c r="BK165" s="224">
        <f>ROUND(I165*H165,2)</f>
        <v>0</v>
      </c>
      <c r="BL165" s="17" t="s">
        <v>149</v>
      </c>
      <c r="BM165" s="223" t="s">
        <v>959</v>
      </c>
    </row>
    <row r="166" spans="1:47" s="2" customFormat="1" ht="12">
      <c r="A166" s="38"/>
      <c r="B166" s="39"/>
      <c r="C166" s="40"/>
      <c r="D166" s="225" t="s">
        <v>151</v>
      </c>
      <c r="E166" s="40"/>
      <c r="F166" s="226" t="s">
        <v>960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</v>
      </c>
      <c r="AU166" s="17" t="s">
        <v>78</v>
      </c>
    </row>
    <row r="167" spans="1:51" s="13" customFormat="1" ht="12">
      <c r="A167" s="13"/>
      <c r="B167" s="230"/>
      <c r="C167" s="231"/>
      <c r="D167" s="225" t="s">
        <v>167</v>
      </c>
      <c r="E167" s="232" t="s">
        <v>19</v>
      </c>
      <c r="F167" s="233" t="s">
        <v>961</v>
      </c>
      <c r="G167" s="231"/>
      <c r="H167" s="234">
        <v>8800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167</v>
      </c>
      <c r="AU167" s="240" t="s">
        <v>78</v>
      </c>
      <c r="AV167" s="13" t="s">
        <v>80</v>
      </c>
      <c r="AW167" s="13" t="s">
        <v>33</v>
      </c>
      <c r="AX167" s="13" t="s">
        <v>78</v>
      </c>
      <c r="AY167" s="240" t="s">
        <v>142</v>
      </c>
    </row>
    <row r="168" spans="1:65" s="2" customFormat="1" ht="24.15" customHeight="1">
      <c r="A168" s="38"/>
      <c r="B168" s="39"/>
      <c r="C168" s="212" t="s">
        <v>333</v>
      </c>
      <c r="D168" s="212" t="s">
        <v>144</v>
      </c>
      <c r="E168" s="213" t="s">
        <v>752</v>
      </c>
      <c r="F168" s="214" t="s">
        <v>753</v>
      </c>
      <c r="G168" s="215" t="s">
        <v>176</v>
      </c>
      <c r="H168" s="216">
        <v>803.3</v>
      </c>
      <c r="I168" s="217"/>
      <c r="J168" s="218">
        <f>ROUND(I168*H168,2)</f>
        <v>0</v>
      </c>
      <c r="K168" s="214" t="s">
        <v>148</v>
      </c>
      <c r="L168" s="44"/>
      <c r="M168" s="219" t="s">
        <v>19</v>
      </c>
      <c r="N168" s="220" t="s">
        <v>42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149</v>
      </c>
      <c r="AT168" s="223" t="s">
        <v>144</v>
      </c>
      <c r="AU168" s="223" t="s">
        <v>78</v>
      </c>
      <c r="AY168" s="17" t="s">
        <v>142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78</v>
      </c>
      <c r="BK168" s="224">
        <f>ROUND(I168*H168,2)</f>
        <v>0</v>
      </c>
      <c r="BL168" s="17" t="s">
        <v>149</v>
      </c>
      <c r="BM168" s="223" t="s">
        <v>962</v>
      </c>
    </row>
    <row r="169" spans="1:47" s="2" customFormat="1" ht="12">
      <c r="A169" s="38"/>
      <c r="B169" s="39"/>
      <c r="C169" s="40"/>
      <c r="D169" s="225" t="s">
        <v>151</v>
      </c>
      <c r="E169" s="40"/>
      <c r="F169" s="226" t="s">
        <v>755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151</v>
      </c>
      <c r="AU169" s="17" t="s">
        <v>78</v>
      </c>
    </row>
    <row r="170" spans="1:51" s="13" customFormat="1" ht="12">
      <c r="A170" s="13"/>
      <c r="B170" s="230"/>
      <c r="C170" s="231"/>
      <c r="D170" s="225" t="s">
        <v>167</v>
      </c>
      <c r="E170" s="232" t="s">
        <v>19</v>
      </c>
      <c r="F170" s="233" t="s">
        <v>963</v>
      </c>
      <c r="G170" s="231"/>
      <c r="H170" s="234">
        <v>200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167</v>
      </c>
      <c r="AU170" s="240" t="s">
        <v>78</v>
      </c>
      <c r="AV170" s="13" t="s">
        <v>80</v>
      </c>
      <c r="AW170" s="13" t="s">
        <v>33</v>
      </c>
      <c r="AX170" s="13" t="s">
        <v>71</v>
      </c>
      <c r="AY170" s="240" t="s">
        <v>142</v>
      </c>
    </row>
    <row r="171" spans="1:51" s="13" customFormat="1" ht="12">
      <c r="A171" s="13"/>
      <c r="B171" s="230"/>
      <c r="C171" s="231"/>
      <c r="D171" s="225" t="s">
        <v>167</v>
      </c>
      <c r="E171" s="232" t="s">
        <v>19</v>
      </c>
      <c r="F171" s="233" t="s">
        <v>964</v>
      </c>
      <c r="G171" s="231"/>
      <c r="H171" s="234">
        <v>603.3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167</v>
      </c>
      <c r="AU171" s="240" t="s">
        <v>78</v>
      </c>
      <c r="AV171" s="13" t="s">
        <v>80</v>
      </c>
      <c r="AW171" s="13" t="s">
        <v>33</v>
      </c>
      <c r="AX171" s="13" t="s">
        <v>71</v>
      </c>
      <c r="AY171" s="240" t="s">
        <v>142</v>
      </c>
    </row>
    <row r="172" spans="1:51" s="14" customFormat="1" ht="12">
      <c r="A172" s="14"/>
      <c r="B172" s="241"/>
      <c r="C172" s="242"/>
      <c r="D172" s="225" t="s">
        <v>167</v>
      </c>
      <c r="E172" s="243" t="s">
        <v>19</v>
      </c>
      <c r="F172" s="244" t="s">
        <v>172</v>
      </c>
      <c r="G172" s="242"/>
      <c r="H172" s="245">
        <v>803.3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167</v>
      </c>
      <c r="AU172" s="251" t="s">
        <v>78</v>
      </c>
      <c r="AV172" s="14" t="s">
        <v>149</v>
      </c>
      <c r="AW172" s="14" t="s">
        <v>33</v>
      </c>
      <c r="AX172" s="14" t="s">
        <v>78</v>
      </c>
      <c r="AY172" s="251" t="s">
        <v>142</v>
      </c>
    </row>
    <row r="173" spans="1:65" s="2" customFormat="1" ht="24.15" customHeight="1">
      <c r="A173" s="38"/>
      <c r="B173" s="39"/>
      <c r="C173" s="212" t="s">
        <v>338</v>
      </c>
      <c r="D173" s="212" t="s">
        <v>144</v>
      </c>
      <c r="E173" s="213" t="s">
        <v>965</v>
      </c>
      <c r="F173" s="214" t="s">
        <v>966</v>
      </c>
      <c r="G173" s="215" t="s">
        <v>155</v>
      </c>
      <c r="H173" s="216">
        <v>2</v>
      </c>
      <c r="I173" s="217"/>
      <c r="J173" s="218">
        <f>ROUND(I173*H173,2)</f>
        <v>0</v>
      </c>
      <c r="K173" s="214" t="s">
        <v>148</v>
      </c>
      <c r="L173" s="44"/>
      <c r="M173" s="219" t="s">
        <v>19</v>
      </c>
      <c r="N173" s="220" t="s">
        <v>42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149</v>
      </c>
      <c r="AT173" s="223" t="s">
        <v>144</v>
      </c>
      <c r="AU173" s="223" t="s">
        <v>78</v>
      </c>
      <c r="AY173" s="17" t="s">
        <v>142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78</v>
      </c>
      <c r="BK173" s="224">
        <f>ROUND(I173*H173,2)</f>
        <v>0</v>
      </c>
      <c r="BL173" s="17" t="s">
        <v>149</v>
      </c>
      <c r="BM173" s="223" t="s">
        <v>967</v>
      </c>
    </row>
    <row r="174" spans="1:47" s="2" customFormat="1" ht="12">
      <c r="A174" s="38"/>
      <c r="B174" s="39"/>
      <c r="C174" s="40"/>
      <c r="D174" s="225" t="s">
        <v>151</v>
      </c>
      <c r="E174" s="40"/>
      <c r="F174" s="226" t="s">
        <v>968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78</v>
      </c>
    </row>
    <row r="175" spans="1:65" s="2" customFormat="1" ht="24.15" customHeight="1">
      <c r="A175" s="38"/>
      <c r="B175" s="39"/>
      <c r="C175" s="212" t="s">
        <v>343</v>
      </c>
      <c r="D175" s="212" t="s">
        <v>144</v>
      </c>
      <c r="E175" s="213" t="s">
        <v>194</v>
      </c>
      <c r="F175" s="214" t="s">
        <v>195</v>
      </c>
      <c r="G175" s="215" t="s">
        <v>155</v>
      </c>
      <c r="H175" s="216">
        <v>75</v>
      </c>
      <c r="I175" s="217"/>
      <c r="J175" s="218">
        <f>ROUND(I175*H175,2)</f>
        <v>0</v>
      </c>
      <c r="K175" s="214" t="s">
        <v>148</v>
      </c>
      <c r="L175" s="44"/>
      <c r="M175" s="219" t="s">
        <v>19</v>
      </c>
      <c r="N175" s="220" t="s">
        <v>42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149</v>
      </c>
      <c r="AT175" s="223" t="s">
        <v>144</v>
      </c>
      <c r="AU175" s="223" t="s">
        <v>78</v>
      </c>
      <c r="AY175" s="17" t="s">
        <v>142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78</v>
      </c>
      <c r="BK175" s="224">
        <f>ROUND(I175*H175,2)</f>
        <v>0</v>
      </c>
      <c r="BL175" s="17" t="s">
        <v>149</v>
      </c>
      <c r="BM175" s="223" t="s">
        <v>969</v>
      </c>
    </row>
    <row r="176" spans="1:47" s="2" customFormat="1" ht="12">
      <c r="A176" s="38"/>
      <c r="B176" s="39"/>
      <c r="C176" s="40"/>
      <c r="D176" s="225" t="s">
        <v>151</v>
      </c>
      <c r="E176" s="40"/>
      <c r="F176" s="226" t="s">
        <v>197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151</v>
      </c>
      <c r="AU176" s="17" t="s">
        <v>78</v>
      </c>
    </row>
    <row r="177" spans="1:65" s="2" customFormat="1" ht="24.15" customHeight="1">
      <c r="A177" s="38"/>
      <c r="B177" s="39"/>
      <c r="C177" s="212" t="s">
        <v>347</v>
      </c>
      <c r="D177" s="212" t="s">
        <v>144</v>
      </c>
      <c r="E177" s="213" t="s">
        <v>970</v>
      </c>
      <c r="F177" s="214" t="s">
        <v>971</v>
      </c>
      <c r="G177" s="215" t="s">
        <v>155</v>
      </c>
      <c r="H177" s="216">
        <v>12</v>
      </c>
      <c r="I177" s="217"/>
      <c r="J177" s="218">
        <f>ROUND(I177*H177,2)</f>
        <v>0</v>
      </c>
      <c r="K177" s="214" t="s">
        <v>148</v>
      </c>
      <c r="L177" s="44"/>
      <c r="M177" s="219" t="s">
        <v>19</v>
      </c>
      <c r="N177" s="220" t="s">
        <v>42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149</v>
      </c>
      <c r="AT177" s="223" t="s">
        <v>144</v>
      </c>
      <c r="AU177" s="223" t="s">
        <v>78</v>
      </c>
      <c r="AY177" s="17" t="s">
        <v>142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78</v>
      </c>
      <c r="BK177" s="224">
        <f>ROUND(I177*H177,2)</f>
        <v>0</v>
      </c>
      <c r="BL177" s="17" t="s">
        <v>149</v>
      </c>
      <c r="BM177" s="223" t="s">
        <v>972</v>
      </c>
    </row>
    <row r="178" spans="1:47" s="2" customFormat="1" ht="12">
      <c r="A178" s="38"/>
      <c r="B178" s="39"/>
      <c r="C178" s="40"/>
      <c r="D178" s="225" t="s">
        <v>151</v>
      </c>
      <c r="E178" s="40"/>
      <c r="F178" s="226" t="s">
        <v>973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151</v>
      </c>
      <c r="AU178" s="17" t="s">
        <v>78</v>
      </c>
    </row>
    <row r="179" spans="1:65" s="2" customFormat="1" ht="24.15" customHeight="1">
      <c r="A179" s="38"/>
      <c r="B179" s="39"/>
      <c r="C179" s="212" t="s">
        <v>351</v>
      </c>
      <c r="D179" s="212" t="s">
        <v>144</v>
      </c>
      <c r="E179" s="213" t="s">
        <v>886</v>
      </c>
      <c r="F179" s="214" t="s">
        <v>887</v>
      </c>
      <c r="G179" s="215" t="s">
        <v>155</v>
      </c>
      <c r="H179" s="216">
        <v>2</v>
      </c>
      <c r="I179" s="217"/>
      <c r="J179" s="218">
        <f>ROUND(I179*H179,2)</f>
        <v>0</v>
      </c>
      <c r="K179" s="214" t="s">
        <v>148</v>
      </c>
      <c r="L179" s="44"/>
      <c r="M179" s="219" t="s">
        <v>19</v>
      </c>
      <c r="N179" s="220" t="s">
        <v>42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149</v>
      </c>
      <c r="AT179" s="223" t="s">
        <v>144</v>
      </c>
      <c r="AU179" s="223" t="s">
        <v>78</v>
      </c>
      <c r="AY179" s="17" t="s">
        <v>142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78</v>
      </c>
      <c r="BK179" s="224">
        <f>ROUND(I179*H179,2)</f>
        <v>0</v>
      </c>
      <c r="BL179" s="17" t="s">
        <v>149</v>
      </c>
      <c r="BM179" s="223" t="s">
        <v>974</v>
      </c>
    </row>
    <row r="180" spans="1:47" s="2" customFormat="1" ht="12">
      <c r="A180" s="38"/>
      <c r="B180" s="39"/>
      <c r="C180" s="40"/>
      <c r="D180" s="225" t="s">
        <v>151</v>
      </c>
      <c r="E180" s="40"/>
      <c r="F180" s="226" t="s">
        <v>889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78</v>
      </c>
    </row>
    <row r="181" spans="1:65" s="2" customFormat="1" ht="14.4" customHeight="1">
      <c r="A181" s="38"/>
      <c r="B181" s="39"/>
      <c r="C181" s="212" t="s">
        <v>355</v>
      </c>
      <c r="D181" s="212" t="s">
        <v>144</v>
      </c>
      <c r="E181" s="213" t="s">
        <v>204</v>
      </c>
      <c r="F181" s="214" t="s">
        <v>205</v>
      </c>
      <c r="G181" s="215" t="s">
        <v>155</v>
      </c>
      <c r="H181" s="216">
        <v>75</v>
      </c>
      <c r="I181" s="217"/>
      <c r="J181" s="218">
        <f>ROUND(I181*H181,2)</f>
        <v>0</v>
      </c>
      <c r="K181" s="214" t="s">
        <v>148</v>
      </c>
      <c r="L181" s="44"/>
      <c r="M181" s="219" t="s">
        <v>19</v>
      </c>
      <c r="N181" s="220" t="s">
        <v>42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149</v>
      </c>
      <c r="AT181" s="223" t="s">
        <v>144</v>
      </c>
      <c r="AU181" s="223" t="s">
        <v>78</v>
      </c>
      <c r="AY181" s="17" t="s">
        <v>142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78</v>
      </c>
      <c r="BK181" s="224">
        <f>ROUND(I181*H181,2)</f>
        <v>0</v>
      </c>
      <c r="BL181" s="17" t="s">
        <v>149</v>
      </c>
      <c r="BM181" s="223" t="s">
        <v>975</v>
      </c>
    </row>
    <row r="182" spans="1:47" s="2" customFormat="1" ht="12">
      <c r="A182" s="38"/>
      <c r="B182" s="39"/>
      <c r="C182" s="40"/>
      <c r="D182" s="225" t="s">
        <v>151</v>
      </c>
      <c r="E182" s="40"/>
      <c r="F182" s="226" t="s">
        <v>207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151</v>
      </c>
      <c r="AU182" s="17" t="s">
        <v>78</v>
      </c>
    </row>
    <row r="183" spans="1:65" s="2" customFormat="1" ht="14.4" customHeight="1">
      <c r="A183" s="38"/>
      <c r="B183" s="39"/>
      <c r="C183" s="212" t="s">
        <v>359</v>
      </c>
      <c r="D183" s="212" t="s">
        <v>144</v>
      </c>
      <c r="E183" s="213" t="s">
        <v>976</v>
      </c>
      <c r="F183" s="214" t="s">
        <v>977</v>
      </c>
      <c r="G183" s="215" t="s">
        <v>155</v>
      </c>
      <c r="H183" s="216">
        <v>17</v>
      </c>
      <c r="I183" s="217"/>
      <c r="J183" s="218">
        <f>ROUND(I183*H183,2)</f>
        <v>0</v>
      </c>
      <c r="K183" s="214" t="s">
        <v>148</v>
      </c>
      <c r="L183" s="44"/>
      <c r="M183" s="219" t="s">
        <v>19</v>
      </c>
      <c r="N183" s="220" t="s">
        <v>42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149</v>
      </c>
      <c r="AT183" s="223" t="s">
        <v>144</v>
      </c>
      <c r="AU183" s="223" t="s">
        <v>78</v>
      </c>
      <c r="AY183" s="17" t="s">
        <v>142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78</v>
      </c>
      <c r="BK183" s="224">
        <f>ROUND(I183*H183,2)</f>
        <v>0</v>
      </c>
      <c r="BL183" s="17" t="s">
        <v>149</v>
      </c>
      <c r="BM183" s="223" t="s">
        <v>978</v>
      </c>
    </row>
    <row r="184" spans="1:47" s="2" customFormat="1" ht="12">
      <c r="A184" s="38"/>
      <c r="B184" s="39"/>
      <c r="C184" s="40"/>
      <c r="D184" s="225" t="s">
        <v>151</v>
      </c>
      <c r="E184" s="40"/>
      <c r="F184" s="226" t="s">
        <v>979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151</v>
      </c>
      <c r="AU184" s="17" t="s">
        <v>78</v>
      </c>
    </row>
    <row r="185" spans="1:65" s="2" customFormat="1" ht="24.15" customHeight="1">
      <c r="A185" s="38"/>
      <c r="B185" s="39"/>
      <c r="C185" s="212" t="s">
        <v>363</v>
      </c>
      <c r="D185" s="212" t="s">
        <v>144</v>
      </c>
      <c r="E185" s="213" t="s">
        <v>980</v>
      </c>
      <c r="F185" s="214" t="s">
        <v>981</v>
      </c>
      <c r="G185" s="215" t="s">
        <v>176</v>
      </c>
      <c r="H185" s="216">
        <v>6840</v>
      </c>
      <c r="I185" s="217"/>
      <c r="J185" s="218">
        <f>ROUND(I185*H185,2)</f>
        <v>0</v>
      </c>
      <c r="K185" s="214" t="s">
        <v>148</v>
      </c>
      <c r="L185" s="44"/>
      <c r="M185" s="219" t="s">
        <v>19</v>
      </c>
      <c r="N185" s="220" t="s">
        <v>42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149</v>
      </c>
      <c r="AT185" s="223" t="s">
        <v>144</v>
      </c>
      <c r="AU185" s="223" t="s">
        <v>78</v>
      </c>
      <c r="AY185" s="17" t="s">
        <v>142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78</v>
      </c>
      <c r="BK185" s="224">
        <f>ROUND(I185*H185,2)</f>
        <v>0</v>
      </c>
      <c r="BL185" s="17" t="s">
        <v>149</v>
      </c>
      <c r="BM185" s="223" t="s">
        <v>982</v>
      </c>
    </row>
    <row r="186" spans="1:47" s="2" customFormat="1" ht="12">
      <c r="A186" s="38"/>
      <c r="B186" s="39"/>
      <c r="C186" s="40"/>
      <c r="D186" s="225" t="s">
        <v>151</v>
      </c>
      <c r="E186" s="40"/>
      <c r="F186" s="226" t="s">
        <v>983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78</v>
      </c>
    </row>
    <row r="187" spans="1:51" s="13" customFormat="1" ht="12">
      <c r="A187" s="13"/>
      <c r="B187" s="230"/>
      <c r="C187" s="231"/>
      <c r="D187" s="225" t="s">
        <v>167</v>
      </c>
      <c r="E187" s="232" t="s">
        <v>19</v>
      </c>
      <c r="F187" s="233" t="s">
        <v>984</v>
      </c>
      <c r="G187" s="231"/>
      <c r="H187" s="234">
        <v>6840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167</v>
      </c>
      <c r="AU187" s="240" t="s">
        <v>78</v>
      </c>
      <c r="AV187" s="13" t="s">
        <v>80</v>
      </c>
      <c r="AW187" s="13" t="s">
        <v>33</v>
      </c>
      <c r="AX187" s="13" t="s">
        <v>78</v>
      </c>
      <c r="AY187" s="240" t="s">
        <v>142</v>
      </c>
    </row>
    <row r="188" spans="1:65" s="2" customFormat="1" ht="24.15" customHeight="1">
      <c r="A188" s="38"/>
      <c r="B188" s="39"/>
      <c r="C188" s="212" t="s">
        <v>369</v>
      </c>
      <c r="D188" s="212" t="s">
        <v>144</v>
      </c>
      <c r="E188" s="213" t="s">
        <v>985</v>
      </c>
      <c r="F188" s="214" t="s">
        <v>986</v>
      </c>
      <c r="G188" s="215" t="s">
        <v>176</v>
      </c>
      <c r="H188" s="216">
        <v>6840</v>
      </c>
      <c r="I188" s="217"/>
      <c r="J188" s="218">
        <f>ROUND(I188*H188,2)</f>
        <v>0</v>
      </c>
      <c r="K188" s="214" t="s">
        <v>148</v>
      </c>
      <c r="L188" s="44"/>
      <c r="M188" s="219" t="s">
        <v>19</v>
      </c>
      <c r="N188" s="220" t="s">
        <v>42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149</v>
      </c>
      <c r="AT188" s="223" t="s">
        <v>144</v>
      </c>
      <c r="AU188" s="223" t="s">
        <v>78</v>
      </c>
      <c r="AY188" s="17" t="s">
        <v>142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78</v>
      </c>
      <c r="BK188" s="224">
        <f>ROUND(I188*H188,2)</f>
        <v>0</v>
      </c>
      <c r="BL188" s="17" t="s">
        <v>149</v>
      </c>
      <c r="BM188" s="223" t="s">
        <v>987</v>
      </c>
    </row>
    <row r="189" spans="1:47" s="2" customFormat="1" ht="12">
      <c r="A189" s="38"/>
      <c r="B189" s="39"/>
      <c r="C189" s="40"/>
      <c r="D189" s="225" t="s">
        <v>151</v>
      </c>
      <c r="E189" s="40"/>
      <c r="F189" s="226" t="s">
        <v>988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78</v>
      </c>
    </row>
    <row r="190" spans="1:51" s="13" customFormat="1" ht="12">
      <c r="A190" s="13"/>
      <c r="B190" s="230"/>
      <c r="C190" s="231"/>
      <c r="D190" s="225" t="s">
        <v>167</v>
      </c>
      <c r="E190" s="232" t="s">
        <v>19</v>
      </c>
      <c r="F190" s="233" t="s">
        <v>989</v>
      </c>
      <c r="G190" s="231"/>
      <c r="H190" s="234">
        <v>2640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167</v>
      </c>
      <c r="AU190" s="240" t="s">
        <v>78</v>
      </c>
      <c r="AV190" s="13" t="s">
        <v>80</v>
      </c>
      <c r="AW190" s="13" t="s">
        <v>33</v>
      </c>
      <c r="AX190" s="13" t="s">
        <v>71</v>
      </c>
      <c r="AY190" s="240" t="s">
        <v>142</v>
      </c>
    </row>
    <row r="191" spans="1:51" s="13" customFormat="1" ht="12">
      <c r="A191" s="13"/>
      <c r="B191" s="230"/>
      <c r="C191" s="231"/>
      <c r="D191" s="225" t="s">
        <v>167</v>
      </c>
      <c r="E191" s="232" t="s">
        <v>19</v>
      </c>
      <c r="F191" s="233" t="s">
        <v>990</v>
      </c>
      <c r="G191" s="231"/>
      <c r="H191" s="234">
        <v>4200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167</v>
      </c>
      <c r="AU191" s="240" t="s">
        <v>78</v>
      </c>
      <c r="AV191" s="13" t="s">
        <v>80</v>
      </c>
      <c r="AW191" s="13" t="s">
        <v>33</v>
      </c>
      <c r="AX191" s="13" t="s">
        <v>71</v>
      </c>
      <c r="AY191" s="240" t="s">
        <v>142</v>
      </c>
    </row>
    <row r="192" spans="1:51" s="14" customFormat="1" ht="12">
      <c r="A192" s="14"/>
      <c r="B192" s="241"/>
      <c r="C192" s="242"/>
      <c r="D192" s="225" t="s">
        <v>167</v>
      </c>
      <c r="E192" s="243" t="s">
        <v>19</v>
      </c>
      <c r="F192" s="244" t="s">
        <v>172</v>
      </c>
      <c r="G192" s="242"/>
      <c r="H192" s="245">
        <v>6840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167</v>
      </c>
      <c r="AU192" s="251" t="s">
        <v>78</v>
      </c>
      <c r="AV192" s="14" t="s">
        <v>149</v>
      </c>
      <c r="AW192" s="14" t="s">
        <v>33</v>
      </c>
      <c r="AX192" s="14" t="s">
        <v>78</v>
      </c>
      <c r="AY192" s="251" t="s">
        <v>142</v>
      </c>
    </row>
    <row r="193" spans="1:65" s="2" customFormat="1" ht="37.8" customHeight="1">
      <c r="A193" s="38"/>
      <c r="B193" s="39"/>
      <c r="C193" s="212" t="s">
        <v>374</v>
      </c>
      <c r="D193" s="212" t="s">
        <v>144</v>
      </c>
      <c r="E193" s="213" t="s">
        <v>991</v>
      </c>
      <c r="F193" s="214" t="s">
        <v>992</v>
      </c>
      <c r="G193" s="215" t="s">
        <v>176</v>
      </c>
      <c r="H193" s="216">
        <v>4805</v>
      </c>
      <c r="I193" s="217"/>
      <c r="J193" s="218">
        <f>ROUND(I193*H193,2)</f>
        <v>0</v>
      </c>
      <c r="K193" s="214" t="s">
        <v>148</v>
      </c>
      <c r="L193" s="44"/>
      <c r="M193" s="219" t="s">
        <v>19</v>
      </c>
      <c r="N193" s="220" t="s">
        <v>42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149</v>
      </c>
      <c r="AT193" s="223" t="s">
        <v>144</v>
      </c>
      <c r="AU193" s="223" t="s">
        <v>78</v>
      </c>
      <c r="AY193" s="17" t="s">
        <v>142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78</v>
      </c>
      <c r="BK193" s="224">
        <f>ROUND(I193*H193,2)</f>
        <v>0</v>
      </c>
      <c r="BL193" s="17" t="s">
        <v>149</v>
      </c>
      <c r="BM193" s="223" t="s">
        <v>993</v>
      </c>
    </row>
    <row r="194" spans="1:47" s="2" customFormat="1" ht="12">
      <c r="A194" s="38"/>
      <c r="B194" s="39"/>
      <c r="C194" s="40"/>
      <c r="D194" s="225" t="s">
        <v>151</v>
      </c>
      <c r="E194" s="40"/>
      <c r="F194" s="226" t="s">
        <v>994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151</v>
      </c>
      <c r="AU194" s="17" t="s">
        <v>78</v>
      </c>
    </row>
    <row r="195" spans="1:65" s="2" customFormat="1" ht="24.15" customHeight="1">
      <c r="A195" s="38"/>
      <c r="B195" s="39"/>
      <c r="C195" s="212" t="s">
        <v>380</v>
      </c>
      <c r="D195" s="212" t="s">
        <v>144</v>
      </c>
      <c r="E195" s="213" t="s">
        <v>995</v>
      </c>
      <c r="F195" s="214" t="s">
        <v>996</v>
      </c>
      <c r="G195" s="215" t="s">
        <v>176</v>
      </c>
      <c r="H195" s="216">
        <v>100</v>
      </c>
      <c r="I195" s="217"/>
      <c r="J195" s="218">
        <f>ROUND(I195*H195,2)</f>
        <v>0</v>
      </c>
      <c r="K195" s="214" t="s">
        <v>148</v>
      </c>
      <c r="L195" s="44"/>
      <c r="M195" s="219" t="s">
        <v>19</v>
      </c>
      <c r="N195" s="220" t="s">
        <v>42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149</v>
      </c>
      <c r="AT195" s="223" t="s">
        <v>144</v>
      </c>
      <c r="AU195" s="223" t="s">
        <v>78</v>
      </c>
      <c r="AY195" s="17" t="s">
        <v>142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78</v>
      </c>
      <c r="BK195" s="224">
        <f>ROUND(I195*H195,2)</f>
        <v>0</v>
      </c>
      <c r="BL195" s="17" t="s">
        <v>149</v>
      </c>
      <c r="BM195" s="223" t="s">
        <v>997</v>
      </c>
    </row>
    <row r="196" spans="1:47" s="2" customFormat="1" ht="12">
      <c r="A196" s="38"/>
      <c r="B196" s="39"/>
      <c r="C196" s="40"/>
      <c r="D196" s="225" t="s">
        <v>151</v>
      </c>
      <c r="E196" s="40"/>
      <c r="F196" s="226" t="s">
        <v>998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</v>
      </c>
      <c r="AU196" s="17" t="s">
        <v>78</v>
      </c>
    </row>
    <row r="197" spans="1:51" s="13" customFormat="1" ht="12">
      <c r="A197" s="13"/>
      <c r="B197" s="230"/>
      <c r="C197" s="231"/>
      <c r="D197" s="225" t="s">
        <v>167</v>
      </c>
      <c r="E197" s="232" t="s">
        <v>19</v>
      </c>
      <c r="F197" s="233" t="s">
        <v>999</v>
      </c>
      <c r="G197" s="231"/>
      <c r="H197" s="234">
        <v>100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167</v>
      </c>
      <c r="AU197" s="240" t="s">
        <v>78</v>
      </c>
      <c r="AV197" s="13" t="s">
        <v>80</v>
      </c>
      <c r="AW197" s="13" t="s">
        <v>33</v>
      </c>
      <c r="AX197" s="13" t="s">
        <v>78</v>
      </c>
      <c r="AY197" s="240" t="s">
        <v>142</v>
      </c>
    </row>
    <row r="198" spans="1:65" s="2" customFormat="1" ht="24.15" customHeight="1">
      <c r="A198" s="38"/>
      <c r="B198" s="39"/>
      <c r="C198" s="212" t="s">
        <v>385</v>
      </c>
      <c r="D198" s="212" t="s">
        <v>144</v>
      </c>
      <c r="E198" s="213" t="s">
        <v>1000</v>
      </c>
      <c r="F198" s="214" t="s">
        <v>1001</v>
      </c>
      <c r="G198" s="215" t="s">
        <v>147</v>
      </c>
      <c r="H198" s="216">
        <v>4120</v>
      </c>
      <c r="I198" s="217"/>
      <c r="J198" s="218">
        <f>ROUND(I198*H198,2)</f>
        <v>0</v>
      </c>
      <c r="K198" s="214" t="s">
        <v>148</v>
      </c>
      <c r="L198" s="44"/>
      <c r="M198" s="219" t="s">
        <v>19</v>
      </c>
      <c r="N198" s="220" t="s">
        <v>42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149</v>
      </c>
      <c r="AT198" s="223" t="s">
        <v>144</v>
      </c>
      <c r="AU198" s="223" t="s">
        <v>78</v>
      </c>
      <c r="AY198" s="17" t="s">
        <v>142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78</v>
      </c>
      <c r="BK198" s="224">
        <f>ROUND(I198*H198,2)</f>
        <v>0</v>
      </c>
      <c r="BL198" s="17" t="s">
        <v>149</v>
      </c>
      <c r="BM198" s="223" t="s">
        <v>1002</v>
      </c>
    </row>
    <row r="199" spans="1:47" s="2" customFormat="1" ht="12">
      <c r="A199" s="38"/>
      <c r="B199" s="39"/>
      <c r="C199" s="40"/>
      <c r="D199" s="225" t="s">
        <v>151</v>
      </c>
      <c r="E199" s="40"/>
      <c r="F199" s="226" t="s">
        <v>1003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78</v>
      </c>
    </row>
    <row r="200" spans="1:51" s="13" customFormat="1" ht="12">
      <c r="A200" s="13"/>
      <c r="B200" s="230"/>
      <c r="C200" s="231"/>
      <c r="D200" s="225" t="s">
        <v>167</v>
      </c>
      <c r="E200" s="232" t="s">
        <v>19</v>
      </c>
      <c r="F200" s="233" t="s">
        <v>1004</v>
      </c>
      <c r="G200" s="231"/>
      <c r="H200" s="234">
        <v>4120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167</v>
      </c>
      <c r="AU200" s="240" t="s">
        <v>78</v>
      </c>
      <c r="AV200" s="13" t="s">
        <v>80</v>
      </c>
      <c r="AW200" s="13" t="s">
        <v>33</v>
      </c>
      <c r="AX200" s="13" t="s">
        <v>78</v>
      </c>
      <c r="AY200" s="240" t="s">
        <v>142</v>
      </c>
    </row>
    <row r="201" spans="1:65" s="2" customFormat="1" ht="24.15" customHeight="1">
      <c r="A201" s="38"/>
      <c r="B201" s="39"/>
      <c r="C201" s="212" t="s">
        <v>390</v>
      </c>
      <c r="D201" s="212" t="s">
        <v>144</v>
      </c>
      <c r="E201" s="213" t="s">
        <v>1005</v>
      </c>
      <c r="F201" s="214" t="s">
        <v>1006</v>
      </c>
      <c r="G201" s="215" t="s">
        <v>147</v>
      </c>
      <c r="H201" s="216">
        <v>2000</v>
      </c>
      <c r="I201" s="217"/>
      <c r="J201" s="218">
        <f>ROUND(I201*H201,2)</f>
        <v>0</v>
      </c>
      <c r="K201" s="214" t="s">
        <v>148</v>
      </c>
      <c r="L201" s="44"/>
      <c r="M201" s="219" t="s">
        <v>19</v>
      </c>
      <c r="N201" s="220" t="s">
        <v>42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149</v>
      </c>
      <c r="AT201" s="223" t="s">
        <v>144</v>
      </c>
      <c r="AU201" s="223" t="s">
        <v>78</v>
      </c>
      <c r="AY201" s="17" t="s">
        <v>142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78</v>
      </c>
      <c r="BK201" s="224">
        <f>ROUND(I201*H201,2)</f>
        <v>0</v>
      </c>
      <c r="BL201" s="17" t="s">
        <v>149</v>
      </c>
      <c r="BM201" s="223" t="s">
        <v>1007</v>
      </c>
    </row>
    <row r="202" spans="1:47" s="2" customFormat="1" ht="12">
      <c r="A202" s="38"/>
      <c r="B202" s="39"/>
      <c r="C202" s="40"/>
      <c r="D202" s="225" t="s">
        <v>151</v>
      </c>
      <c r="E202" s="40"/>
      <c r="F202" s="226" t="s">
        <v>1008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</v>
      </c>
      <c r="AU202" s="17" t="s">
        <v>78</v>
      </c>
    </row>
    <row r="203" spans="1:51" s="13" customFormat="1" ht="12">
      <c r="A203" s="13"/>
      <c r="B203" s="230"/>
      <c r="C203" s="231"/>
      <c r="D203" s="225" t="s">
        <v>167</v>
      </c>
      <c r="E203" s="232" t="s">
        <v>19</v>
      </c>
      <c r="F203" s="233" t="s">
        <v>1009</v>
      </c>
      <c r="G203" s="231"/>
      <c r="H203" s="234">
        <v>2000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167</v>
      </c>
      <c r="AU203" s="240" t="s">
        <v>78</v>
      </c>
      <c r="AV203" s="13" t="s">
        <v>80</v>
      </c>
      <c r="AW203" s="13" t="s">
        <v>33</v>
      </c>
      <c r="AX203" s="13" t="s">
        <v>78</v>
      </c>
      <c r="AY203" s="240" t="s">
        <v>142</v>
      </c>
    </row>
    <row r="204" spans="1:65" s="2" customFormat="1" ht="24.15" customHeight="1">
      <c r="A204" s="38"/>
      <c r="B204" s="39"/>
      <c r="C204" s="212" t="s">
        <v>397</v>
      </c>
      <c r="D204" s="212" t="s">
        <v>144</v>
      </c>
      <c r="E204" s="213" t="s">
        <v>1010</v>
      </c>
      <c r="F204" s="214" t="s">
        <v>1011</v>
      </c>
      <c r="G204" s="215" t="s">
        <v>147</v>
      </c>
      <c r="H204" s="216">
        <v>1462.5</v>
      </c>
      <c r="I204" s="217"/>
      <c r="J204" s="218">
        <f>ROUND(I204*H204,2)</f>
        <v>0</v>
      </c>
      <c r="K204" s="214" t="s">
        <v>148</v>
      </c>
      <c r="L204" s="44"/>
      <c r="M204" s="219" t="s">
        <v>19</v>
      </c>
      <c r="N204" s="220" t="s">
        <v>42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149</v>
      </c>
      <c r="AT204" s="223" t="s">
        <v>144</v>
      </c>
      <c r="AU204" s="223" t="s">
        <v>78</v>
      </c>
      <c r="AY204" s="17" t="s">
        <v>142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78</v>
      </c>
      <c r="BK204" s="224">
        <f>ROUND(I204*H204,2)</f>
        <v>0</v>
      </c>
      <c r="BL204" s="17" t="s">
        <v>149</v>
      </c>
      <c r="BM204" s="223" t="s">
        <v>1012</v>
      </c>
    </row>
    <row r="205" spans="1:47" s="2" customFormat="1" ht="12">
      <c r="A205" s="38"/>
      <c r="B205" s="39"/>
      <c r="C205" s="40"/>
      <c r="D205" s="225" t="s">
        <v>151</v>
      </c>
      <c r="E205" s="40"/>
      <c r="F205" s="226" t="s">
        <v>1013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151</v>
      </c>
      <c r="AU205" s="17" t="s">
        <v>78</v>
      </c>
    </row>
    <row r="206" spans="1:51" s="13" customFormat="1" ht="12">
      <c r="A206" s="13"/>
      <c r="B206" s="230"/>
      <c r="C206" s="231"/>
      <c r="D206" s="225" t="s">
        <v>167</v>
      </c>
      <c r="E206" s="232" t="s">
        <v>19</v>
      </c>
      <c r="F206" s="233" t="s">
        <v>1014</v>
      </c>
      <c r="G206" s="231"/>
      <c r="H206" s="234">
        <v>1462.5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167</v>
      </c>
      <c r="AU206" s="240" t="s">
        <v>78</v>
      </c>
      <c r="AV206" s="13" t="s">
        <v>80</v>
      </c>
      <c r="AW206" s="13" t="s">
        <v>33</v>
      </c>
      <c r="AX206" s="13" t="s">
        <v>78</v>
      </c>
      <c r="AY206" s="240" t="s">
        <v>142</v>
      </c>
    </row>
    <row r="207" spans="1:65" s="2" customFormat="1" ht="24.15" customHeight="1">
      <c r="A207" s="38"/>
      <c r="B207" s="39"/>
      <c r="C207" s="212" t="s">
        <v>402</v>
      </c>
      <c r="D207" s="212" t="s">
        <v>144</v>
      </c>
      <c r="E207" s="213" t="s">
        <v>1015</v>
      </c>
      <c r="F207" s="214" t="s">
        <v>249</v>
      </c>
      <c r="G207" s="215" t="s">
        <v>147</v>
      </c>
      <c r="H207" s="216">
        <v>12602.475</v>
      </c>
      <c r="I207" s="217"/>
      <c r="J207" s="218">
        <f>ROUND(I207*H207,2)</f>
        <v>0</v>
      </c>
      <c r="K207" s="214" t="s">
        <v>148</v>
      </c>
      <c r="L207" s="44"/>
      <c r="M207" s="219" t="s">
        <v>19</v>
      </c>
      <c r="N207" s="220" t="s">
        <v>42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149</v>
      </c>
      <c r="AT207" s="223" t="s">
        <v>144</v>
      </c>
      <c r="AU207" s="223" t="s">
        <v>78</v>
      </c>
      <c r="AY207" s="17" t="s">
        <v>142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78</v>
      </c>
      <c r="BK207" s="224">
        <f>ROUND(I207*H207,2)</f>
        <v>0</v>
      </c>
      <c r="BL207" s="17" t="s">
        <v>149</v>
      </c>
      <c r="BM207" s="223" t="s">
        <v>1016</v>
      </c>
    </row>
    <row r="208" spans="1:47" s="2" customFormat="1" ht="12">
      <c r="A208" s="38"/>
      <c r="B208" s="39"/>
      <c r="C208" s="40"/>
      <c r="D208" s="225" t="s">
        <v>151</v>
      </c>
      <c r="E208" s="40"/>
      <c r="F208" s="226" t="s">
        <v>251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</v>
      </c>
      <c r="AU208" s="17" t="s">
        <v>78</v>
      </c>
    </row>
    <row r="209" spans="1:51" s="13" customFormat="1" ht="12">
      <c r="A209" s="13"/>
      <c r="B209" s="230"/>
      <c r="C209" s="231"/>
      <c r="D209" s="225" t="s">
        <v>167</v>
      </c>
      <c r="E209" s="232" t="s">
        <v>19</v>
      </c>
      <c r="F209" s="233" t="s">
        <v>1017</v>
      </c>
      <c r="G209" s="231"/>
      <c r="H209" s="234">
        <v>12024.225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167</v>
      </c>
      <c r="AU209" s="240" t="s">
        <v>78</v>
      </c>
      <c r="AV209" s="13" t="s">
        <v>80</v>
      </c>
      <c r="AW209" s="13" t="s">
        <v>33</v>
      </c>
      <c r="AX209" s="13" t="s">
        <v>71</v>
      </c>
      <c r="AY209" s="240" t="s">
        <v>142</v>
      </c>
    </row>
    <row r="210" spans="1:51" s="13" customFormat="1" ht="12">
      <c r="A210" s="13"/>
      <c r="B210" s="230"/>
      <c r="C210" s="231"/>
      <c r="D210" s="225" t="s">
        <v>167</v>
      </c>
      <c r="E210" s="232" t="s">
        <v>19</v>
      </c>
      <c r="F210" s="233" t="s">
        <v>1018</v>
      </c>
      <c r="G210" s="231"/>
      <c r="H210" s="234">
        <v>578.25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167</v>
      </c>
      <c r="AU210" s="240" t="s">
        <v>78</v>
      </c>
      <c r="AV210" s="13" t="s">
        <v>80</v>
      </c>
      <c r="AW210" s="13" t="s">
        <v>33</v>
      </c>
      <c r="AX210" s="13" t="s">
        <v>71</v>
      </c>
      <c r="AY210" s="240" t="s">
        <v>142</v>
      </c>
    </row>
    <row r="211" spans="1:51" s="14" customFormat="1" ht="12">
      <c r="A211" s="14"/>
      <c r="B211" s="241"/>
      <c r="C211" s="242"/>
      <c r="D211" s="225" t="s">
        <v>167</v>
      </c>
      <c r="E211" s="243" t="s">
        <v>19</v>
      </c>
      <c r="F211" s="244" t="s">
        <v>172</v>
      </c>
      <c r="G211" s="242"/>
      <c r="H211" s="245">
        <v>12602.475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167</v>
      </c>
      <c r="AU211" s="251" t="s">
        <v>78</v>
      </c>
      <c r="AV211" s="14" t="s">
        <v>149</v>
      </c>
      <c r="AW211" s="14" t="s">
        <v>33</v>
      </c>
      <c r="AX211" s="14" t="s">
        <v>78</v>
      </c>
      <c r="AY211" s="251" t="s">
        <v>142</v>
      </c>
    </row>
    <row r="212" spans="1:65" s="2" customFormat="1" ht="24.15" customHeight="1">
      <c r="A212" s="38"/>
      <c r="B212" s="39"/>
      <c r="C212" s="212" t="s">
        <v>407</v>
      </c>
      <c r="D212" s="212" t="s">
        <v>144</v>
      </c>
      <c r="E212" s="213" t="s">
        <v>1019</v>
      </c>
      <c r="F212" s="214" t="s">
        <v>1020</v>
      </c>
      <c r="G212" s="215" t="s">
        <v>147</v>
      </c>
      <c r="H212" s="216">
        <v>1078.25</v>
      </c>
      <c r="I212" s="217"/>
      <c r="J212" s="218">
        <f>ROUND(I212*H212,2)</f>
        <v>0</v>
      </c>
      <c r="K212" s="214" t="s">
        <v>148</v>
      </c>
      <c r="L212" s="44"/>
      <c r="M212" s="219" t="s">
        <v>19</v>
      </c>
      <c r="N212" s="220" t="s">
        <v>42</v>
      </c>
      <c r="O212" s="84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149</v>
      </c>
      <c r="AT212" s="223" t="s">
        <v>144</v>
      </c>
      <c r="AU212" s="223" t="s">
        <v>78</v>
      </c>
      <c r="AY212" s="17" t="s">
        <v>142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78</v>
      </c>
      <c r="BK212" s="224">
        <f>ROUND(I212*H212,2)</f>
        <v>0</v>
      </c>
      <c r="BL212" s="17" t="s">
        <v>149</v>
      </c>
      <c r="BM212" s="223" t="s">
        <v>1021</v>
      </c>
    </row>
    <row r="213" spans="1:47" s="2" customFormat="1" ht="12">
      <c r="A213" s="38"/>
      <c r="B213" s="39"/>
      <c r="C213" s="40"/>
      <c r="D213" s="225" t="s">
        <v>151</v>
      </c>
      <c r="E213" s="40"/>
      <c r="F213" s="226" t="s">
        <v>1022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151</v>
      </c>
      <c r="AU213" s="17" t="s">
        <v>78</v>
      </c>
    </row>
    <row r="214" spans="1:51" s="13" customFormat="1" ht="12">
      <c r="A214" s="13"/>
      <c r="B214" s="230"/>
      <c r="C214" s="231"/>
      <c r="D214" s="225" t="s">
        <v>167</v>
      </c>
      <c r="E214" s="232" t="s">
        <v>19</v>
      </c>
      <c r="F214" s="233" t="s">
        <v>1023</v>
      </c>
      <c r="G214" s="231"/>
      <c r="H214" s="234">
        <v>578.25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167</v>
      </c>
      <c r="AU214" s="240" t="s">
        <v>78</v>
      </c>
      <c r="AV214" s="13" t="s">
        <v>80</v>
      </c>
      <c r="AW214" s="13" t="s">
        <v>33</v>
      </c>
      <c r="AX214" s="13" t="s">
        <v>71</v>
      </c>
      <c r="AY214" s="240" t="s">
        <v>142</v>
      </c>
    </row>
    <row r="215" spans="1:51" s="13" customFormat="1" ht="12">
      <c r="A215" s="13"/>
      <c r="B215" s="230"/>
      <c r="C215" s="231"/>
      <c r="D215" s="225" t="s">
        <v>167</v>
      </c>
      <c r="E215" s="232" t="s">
        <v>19</v>
      </c>
      <c r="F215" s="233" t="s">
        <v>1024</v>
      </c>
      <c r="G215" s="231"/>
      <c r="H215" s="234">
        <v>500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167</v>
      </c>
      <c r="AU215" s="240" t="s">
        <v>78</v>
      </c>
      <c r="AV215" s="13" t="s">
        <v>80</v>
      </c>
      <c r="AW215" s="13" t="s">
        <v>33</v>
      </c>
      <c r="AX215" s="13" t="s">
        <v>71</v>
      </c>
      <c r="AY215" s="240" t="s">
        <v>142</v>
      </c>
    </row>
    <row r="216" spans="1:51" s="14" customFormat="1" ht="12">
      <c r="A216" s="14"/>
      <c r="B216" s="241"/>
      <c r="C216" s="242"/>
      <c r="D216" s="225" t="s">
        <v>167</v>
      </c>
      <c r="E216" s="243" t="s">
        <v>19</v>
      </c>
      <c r="F216" s="244" t="s">
        <v>172</v>
      </c>
      <c r="G216" s="242"/>
      <c r="H216" s="245">
        <v>1078.25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167</v>
      </c>
      <c r="AU216" s="251" t="s">
        <v>78</v>
      </c>
      <c r="AV216" s="14" t="s">
        <v>149</v>
      </c>
      <c r="AW216" s="14" t="s">
        <v>33</v>
      </c>
      <c r="AX216" s="14" t="s">
        <v>78</v>
      </c>
      <c r="AY216" s="251" t="s">
        <v>142</v>
      </c>
    </row>
    <row r="217" spans="1:65" s="2" customFormat="1" ht="24.15" customHeight="1">
      <c r="A217" s="38"/>
      <c r="B217" s="39"/>
      <c r="C217" s="212" t="s">
        <v>413</v>
      </c>
      <c r="D217" s="212" t="s">
        <v>144</v>
      </c>
      <c r="E217" s="213" t="s">
        <v>1025</v>
      </c>
      <c r="F217" s="214" t="s">
        <v>1026</v>
      </c>
      <c r="G217" s="215" t="s">
        <v>147</v>
      </c>
      <c r="H217" s="216">
        <v>597.525</v>
      </c>
      <c r="I217" s="217"/>
      <c r="J217" s="218">
        <f>ROUND(I217*H217,2)</f>
        <v>0</v>
      </c>
      <c r="K217" s="214" t="s">
        <v>148</v>
      </c>
      <c r="L217" s="44"/>
      <c r="M217" s="219" t="s">
        <v>19</v>
      </c>
      <c r="N217" s="220" t="s">
        <v>42</v>
      </c>
      <c r="O217" s="84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3" t="s">
        <v>149</v>
      </c>
      <c r="AT217" s="223" t="s">
        <v>144</v>
      </c>
      <c r="AU217" s="223" t="s">
        <v>78</v>
      </c>
      <c r="AY217" s="17" t="s">
        <v>142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78</v>
      </c>
      <c r="BK217" s="224">
        <f>ROUND(I217*H217,2)</f>
        <v>0</v>
      </c>
      <c r="BL217" s="17" t="s">
        <v>149</v>
      </c>
      <c r="BM217" s="223" t="s">
        <v>1027</v>
      </c>
    </row>
    <row r="218" spans="1:47" s="2" customFormat="1" ht="12">
      <c r="A218" s="38"/>
      <c r="B218" s="39"/>
      <c r="C218" s="40"/>
      <c r="D218" s="225" t="s">
        <v>151</v>
      </c>
      <c r="E218" s="40"/>
      <c r="F218" s="226" t="s">
        <v>1028</v>
      </c>
      <c r="G218" s="40"/>
      <c r="H218" s="40"/>
      <c r="I218" s="227"/>
      <c r="J218" s="40"/>
      <c r="K218" s="40"/>
      <c r="L218" s="44"/>
      <c r="M218" s="228"/>
      <c r="N218" s="229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151</v>
      </c>
      <c r="AU218" s="17" t="s">
        <v>78</v>
      </c>
    </row>
    <row r="219" spans="1:51" s="13" customFormat="1" ht="12">
      <c r="A219" s="13"/>
      <c r="B219" s="230"/>
      <c r="C219" s="231"/>
      <c r="D219" s="225" t="s">
        <v>167</v>
      </c>
      <c r="E219" s="232" t="s">
        <v>19</v>
      </c>
      <c r="F219" s="233" t="s">
        <v>1029</v>
      </c>
      <c r="G219" s="231"/>
      <c r="H219" s="234">
        <v>597.525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167</v>
      </c>
      <c r="AU219" s="240" t="s">
        <v>78</v>
      </c>
      <c r="AV219" s="13" t="s">
        <v>80</v>
      </c>
      <c r="AW219" s="13" t="s">
        <v>33</v>
      </c>
      <c r="AX219" s="13" t="s">
        <v>78</v>
      </c>
      <c r="AY219" s="240" t="s">
        <v>142</v>
      </c>
    </row>
    <row r="220" spans="1:65" s="2" customFormat="1" ht="14.4" customHeight="1">
      <c r="A220" s="38"/>
      <c r="B220" s="39"/>
      <c r="C220" s="212" t="s">
        <v>416</v>
      </c>
      <c r="D220" s="212" t="s">
        <v>144</v>
      </c>
      <c r="E220" s="213" t="s">
        <v>279</v>
      </c>
      <c r="F220" s="214" t="s">
        <v>280</v>
      </c>
      <c r="G220" s="215" t="s">
        <v>147</v>
      </c>
      <c r="H220" s="216">
        <v>1462.5</v>
      </c>
      <c r="I220" s="217"/>
      <c r="J220" s="218">
        <f>ROUND(I220*H220,2)</f>
        <v>0</v>
      </c>
      <c r="K220" s="214" t="s">
        <v>148</v>
      </c>
      <c r="L220" s="44"/>
      <c r="M220" s="219" t="s">
        <v>19</v>
      </c>
      <c r="N220" s="220" t="s">
        <v>42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149</v>
      </c>
      <c r="AT220" s="223" t="s">
        <v>144</v>
      </c>
      <c r="AU220" s="223" t="s">
        <v>78</v>
      </c>
      <c r="AY220" s="17" t="s">
        <v>142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78</v>
      </c>
      <c r="BK220" s="224">
        <f>ROUND(I220*H220,2)</f>
        <v>0</v>
      </c>
      <c r="BL220" s="17" t="s">
        <v>149</v>
      </c>
      <c r="BM220" s="223" t="s">
        <v>1030</v>
      </c>
    </row>
    <row r="221" spans="1:47" s="2" customFormat="1" ht="12">
      <c r="A221" s="38"/>
      <c r="B221" s="39"/>
      <c r="C221" s="40"/>
      <c r="D221" s="225" t="s">
        <v>151</v>
      </c>
      <c r="E221" s="40"/>
      <c r="F221" s="226" t="s">
        <v>282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151</v>
      </c>
      <c r="AU221" s="17" t="s">
        <v>78</v>
      </c>
    </row>
    <row r="222" spans="1:51" s="13" customFormat="1" ht="12">
      <c r="A222" s="13"/>
      <c r="B222" s="230"/>
      <c r="C222" s="231"/>
      <c r="D222" s="225" t="s">
        <v>167</v>
      </c>
      <c r="E222" s="232" t="s">
        <v>19</v>
      </c>
      <c r="F222" s="233" t="s">
        <v>1014</v>
      </c>
      <c r="G222" s="231"/>
      <c r="H222" s="234">
        <v>1462.5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167</v>
      </c>
      <c r="AU222" s="240" t="s">
        <v>78</v>
      </c>
      <c r="AV222" s="13" t="s">
        <v>80</v>
      </c>
      <c r="AW222" s="13" t="s">
        <v>33</v>
      </c>
      <c r="AX222" s="13" t="s">
        <v>78</v>
      </c>
      <c r="AY222" s="240" t="s">
        <v>142</v>
      </c>
    </row>
    <row r="223" spans="1:65" s="2" customFormat="1" ht="24.15" customHeight="1">
      <c r="A223" s="38"/>
      <c r="B223" s="39"/>
      <c r="C223" s="212" t="s">
        <v>423</v>
      </c>
      <c r="D223" s="212" t="s">
        <v>144</v>
      </c>
      <c r="E223" s="213" t="s">
        <v>1031</v>
      </c>
      <c r="F223" s="214" t="s">
        <v>1032</v>
      </c>
      <c r="G223" s="215" t="s">
        <v>147</v>
      </c>
      <c r="H223" s="216">
        <v>597.525</v>
      </c>
      <c r="I223" s="217"/>
      <c r="J223" s="218">
        <f>ROUND(I223*H223,2)</f>
        <v>0</v>
      </c>
      <c r="K223" s="214" t="s">
        <v>148</v>
      </c>
      <c r="L223" s="44"/>
      <c r="M223" s="219" t="s">
        <v>19</v>
      </c>
      <c r="N223" s="220" t="s">
        <v>42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149</v>
      </c>
      <c r="AT223" s="223" t="s">
        <v>144</v>
      </c>
      <c r="AU223" s="223" t="s">
        <v>78</v>
      </c>
      <c r="AY223" s="17" t="s">
        <v>142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78</v>
      </c>
      <c r="BK223" s="224">
        <f>ROUND(I223*H223,2)</f>
        <v>0</v>
      </c>
      <c r="BL223" s="17" t="s">
        <v>149</v>
      </c>
      <c r="BM223" s="223" t="s">
        <v>1033</v>
      </c>
    </row>
    <row r="224" spans="1:47" s="2" customFormat="1" ht="12">
      <c r="A224" s="38"/>
      <c r="B224" s="39"/>
      <c r="C224" s="40"/>
      <c r="D224" s="225" t="s">
        <v>151</v>
      </c>
      <c r="E224" s="40"/>
      <c r="F224" s="226" t="s">
        <v>1034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151</v>
      </c>
      <c r="AU224" s="17" t="s">
        <v>78</v>
      </c>
    </row>
    <row r="225" spans="1:51" s="13" customFormat="1" ht="12">
      <c r="A225" s="13"/>
      <c r="B225" s="230"/>
      <c r="C225" s="231"/>
      <c r="D225" s="225" t="s">
        <v>167</v>
      </c>
      <c r="E225" s="232" t="s">
        <v>19</v>
      </c>
      <c r="F225" s="233" t="s">
        <v>1029</v>
      </c>
      <c r="G225" s="231"/>
      <c r="H225" s="234">
        <v>597.525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167</v>
      </c>
      <c r="AU225" s="240" t="s">
        <v>78</v>
      </c>
      <c r="AV225" s="13" t="s">
        <v>80</v>
      </c>
      <c r="AW225" s="13" t="s">
        <v>33</v>
      </c>
      <c r="AX225" s="13" t="s">
        <v>78</v>
      </c>
      <c r="AY225" s="240" t="s">
        <v>142</v>
      </c>
    </row>
    <row r="226" spans="1:65" s="2" customFormat="1" ht="24.15" customHeight="1">
      <c r="A226" s="38"/>
      <c r="B226" s="39"/>
      <c r="C226" s="212" t="s">
        <v>429</v>
      </c>
      <c r="D226" s="212" t="s">
        <v>144</v>
      </c>
      <c r="E226" s="213" t="s">
        <v>1035</v>
      </c>
      <c r="F226" s="214" t="s">
        <v>1036</v>
      </c>
      <c r="G226" s="215" t="s">
        <v>155</v>
      </c>
      <c r="H226" s="216">
        <v>25</v>
      </c>
      <c r="I226" s="217"/>
      <c r="J226" s="218">
        <f>ROUND(I226*H226,2)</f>
        <v>0</v>
      </c>
      <c r="K226" s="214" t="s">
        <v>148</v>
      </c>
      <c r="L226" s="44"/>
      <c r="M226" s="219" t="s">
        <v>19</v>
      </c>
      <c r="N226" s="220" t="s">
        <v>42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149</v>
      </c>
      <c r="AT226" s="223" t="s">
        <v>144</v>
      </c>
      <c r="AU226" s="223" t="s">
        <v>78</v>
      </c>
      <c r="AY226" s="17" t="s">
        <v>142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78</v>
      </c>
      <c r="BK226" s="224">
        <f>ROUND(I226*H226,2)</f>
        <v>0</v>
      </c>
      <c r="BL226" s="17" t="s">
        <v>149</v>
      </c>
      <c r="BM226" s="223" t="s">
        <v>1037</v>
      </c>
    </row>
    <row r="227" spans="1:47" s="2" customFormat="1" ht="12">
      <c r="A227" s="38"/>
      <c r="B227" s="39"/>
      <c r="C227" s="40"/>
      <c r="D227" s="225" t="s">
        <v>151</v>
      </c>
      <c r="E227" s="40"/>
      <c r="F227" s="226" t="s">
        <v>1038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151</v>
      </c>
      <c r="AU227" s="17" t="s">
        <v>78</v>
      </c>
    </row>
    <row r="228" spans="1:65" s="2" customFormat="1" ht="24.15" customHeight="1">
      <c r="A228" s="38"/>
      <c r="B228" s="39"/>
      <c r="C228" s="212" t="s">
        <v>436</v>
      </c>
      <c r="D228" s="212" t="s">
        <v>144</v>
      </c>
      <c r="E228" s="213" t="s">
        <v>1039</v>
      </c>
      <c r="F228" s="214" t="s">
        <v>1040</v>
      </c>
      <c r="G228" s="215" t="s">
        <v>155</v>
      </c>
      <c r="H228" s="216">
        <v>25</v>
      </c>
      <c r="I228" s="217"/>
      <c r="J228" s="218">
        <f>ROUND(I228*H228,2)</f>
        <v>0</v>
      </c>
      <c r="K228" s="214" t="s">
        <v>148</v>
      </c>
      <c r="L228" s="44"/>
      <c r="M228" s="219" t="s">
        <v>19</v>
      </c>
      <c r="N228" s="220" t="s">
        <v>42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149</v>
      </c>
      <c r="AT228" s="223" t="s">
        <v>144</v>
      </c>
      <c r="AU228" s="223" t="s">
        <v>78</v>
      </c>
      <c r="AY228" s="17" t="s">
        <v>142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78</v>
      </c>
      <c r="BK228" s="224">
        <f>ROUND(I228*H228,2)</f>
        <v>0</v>
      </c>
      <c r="BL228" s="17" t="s">
        <v>149</v>
      </c>
      <c r="BM228" s="223" t="s">
        <v>1041</v>
      </c>
    </row>
    <row r="229" spans="1:47" s="2" customFormat="1" ht="12">
      <c r="A229" s="38"/>
      <c r="B229" s="39"/>
      <c r="C229" s="40"/>
      <c r="D229" s="225" t="s">
        <v>151</v>
      </c>
      <c r="E229" s="40"/>
      <c r="F229" s="226" t="s">
        <v>1042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151</v>
      </c>
      <c r="AU229" s="17" t="s">
        <v>78</v>
      </c>
    </row>
    <row r="230" spans="1:65" s="2" customFormat="1" ht="24.15" customHeight="1">
      <c r="A230" s="38"/>
      <c r="B230" s="39"/>
      <c r="C230" s="212" t="s">
        <v>442</v>
      </c>
      <c r="D230" s="212" t="s">
        <v>144</v>
      </c>
      <c r="E230" s="213" t="s">
        <v>1043</v>
      </c>
      <c r="F230" s="214" t="s">
        <v>387</v>
      </c>
      <c r="G230" s="215" t="s">
        <v>155</v>
      </c>
      <c r="H230" s="216">
        <v>25</v>
      </c>
      <c r="I230" s="217"/>
      <c r="J230" s="218">
        <f>ROUND(I230*H230,2)</f>
        <v>0</v>
      </c>
      <c r="K230" s="214" t="s">
        <v>148</v>
      </c>
      <c r="L230" s="44"/>
      <c r="M230" s="219" t="s">
        <v>19</v>
      </c>
      <c r="N230" s="220" t="s">
        <v>42</v>
      </c>
      <c r="O230" s="84"/>
      <c r="P230" s="221">
        <f>O230*H230</f>
        <v>0</v>
      </c>
      <c r="Q230" s="221">
        <v>0.0020824</v>
      </c>
      <c r="R230" s="221">
        <f>Q230*H230</f>
        <v>0.052059999999999995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149</v>
      </c>
      <c r="AT230" s="223" t="s">
        <v>144</v>
      </c>
      <c r="AU230" s="223" t="s">
        <v>78</v>
      </c>
      <c r="AY230" s="17" t="s">
        <v>142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78</v>
      </c>
      <c r="BK230" s="224">
        <f>ROUND(I230*H230,2)</f>
        <v>0</v>
      </c>
      <c r="BL230" s="17" t="s">
        <v>149</v>
      </c>
      <c r="BM230" s="223" t="s">
        <v>1044</v>
      </c>
    </row>
    <row r="231" spans="1:47" s="2" customFormat="1" ht="12">
      <c r="A231" s="38"/>
      <c r="B231" s="39"/>
      <c r="C231" s="40"/>
      <c r="D231" s="225" t="s">
        <v>151</v>
      </c>
      <c r="E231" s="40"/>
      <c r="F231" s="226" t="s">
        <v>389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151</v>
      </c>
      <c r="AU231" s="17" t="s">
        <v>78</v>
      </c>
    </row>
    <row r="232" spans="1:65" s="2" customFormat="1" ht="14.4" customHeight="1">
      <c r="A232" s="38"/>
      <c r="B232" s="39"/>
      <c r="C232" s="212" t="s">
        <v>448</v>
      </c>
      <c r="D232" s="212" t="s">
        <v>144</v>
      </c>
      <c r="E232" s="213" t="s">
        <v>1045</v>
      </c>
      <c r="F232" s="214" t="s">
        <v>1046</v>
      </c>
      <c r="G232" s="215" t="s">
        <v>147</v>
      </c>
      <c r="H232" s="216">
        <v>25</v>
      </c>
      <c r="I232" s="217"/>
      <c r="J232" s="218">
        <f>ROUND(I232*H232,2)</f>
        <v>0</v>
      </c>
      <c r="K232" s="214" t="s">
        <v>148</v>
      </c>
      <c r="L232" s="44"/>
      <c r="M232" s="219" t="s">
        <v>19</v>
      </c>
      <c r="N232" s="220" t="s">
        <v>42</v>
      </c>
      <c r="O232" s="84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149</v>
      </c>
      <c r="AT232" s="223" t="s">
        <v>144</v>
      </c>
      <c r="AU232" s="223" t="s">
        <v>78</v>
      </c>
      <c r="AY232" s="17" t="s">
        <v>142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78</v>
      </c>
      <c r="BK232" s="224">
        <f>ROUND(I232*H232,2)</f>
        <v>0</v>
      </c>
      <c r="BL232" s="17" t="s">
        <v>149</v>
      </c>
      <c r="BM232" s="223" t="s">
        <v>1047</v>
      </c>
    </row>
    <row r="233" spans="1:47" s="2" customFormat="1" ht="12">
      <c r="A233" s="38"/>
      <c r="B233" s="39"/>
      <c r="C233" s="40"/>
      <c r="D233" s="225" t="s">
        <v>151</v>
      </c>
      <c r="E233" s="40"/>
      <c r="F233" s="226" t="s">
        <v>1048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151</v>
      </c>
      <c r="AU233" s="17" t="s">
        <v>78</v>
      </c>
    </row>
    <row r="234" spans="1:65" s="2" customFormat="1" ht="24.15" customHeight="1">
      <c r="A234" s="38"/>
      <c r="B234" s="39"/>
      <c r="C234" s="212" t="s">
        <v>454</v>
      </c>
      <c r="D234" s="212" t="s">
        <v>144</v>
      </c>
      <c r="E234" s="213" t="s">
        <v>408</v>
      </c>
      <c r="F234" s="214" t="s">
        <v>409</v>
      </c>
      <c r="G234" s="215" t="s">
        <v>237</v>
      </c>
      <c r="H234" s="216">
        <v>0.005</v>
      </c>
      <c r="I234" s="217"/>
      <c r="J234" s="218">
        <f>ROUND(I234*H234,2)</f>
        <v>0</v>
      </c>
      <c r="K234" s="214" t="s">
        <v>148</v>
      </c>
      <c r="L234" s="44"/>
      <c r="M234" s="219" t="s">
        <v>19</v>
      </c>
      <c r="N234" s="220" t="s">
        <v>42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149</v>
      </c>
      <c r="AT234" s="223" t="s">
        <v>144</v>
      </c>
      <c r="AU234" s="223" t="s">
        <v>78</v>
      </c>
      <c r="AY234" s="17" t="s">
        <v>142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78</v>
      </c>
      <c r="BK234" s="224">
        <f>ROUND(I234*H234,2)</f>
        <v>0</v>
      </c>
      <c r="BL234" s="17" t="s">
        <v>149</v>
      </c>
      <c r="BM234" s="223" t="s">
        <v>1049</v>
      </c>
    </row>
    <row r="235" spans="1:47" s="2" customFormat="1" ht="12">
      <c r="A235" s="38"/>
      <c r="B235" s="39"/>
      <c r="C235" s="40"/>
      <c r="D235" s="225" t="s">
        <v>151</v>
      </c>
      <c r="E235" s="40"/>
      <c r="F235" s="226" t="s">
        <v>411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151</v>
      </c>
      <c r="AU235" s="17" t="s">
        <v>78</v>
      </c>
    </row>
    <row r="236" spans="1:65" s="2" customFormat="1" ht="14.4" customHeight="1">
      <c r="A236" s="38"/>
      <c r="B236" s="39"/>
      <c r="C236" s="253" t="s">
        <v>460</v>
      </c>
      <c r="D236" s="253" t="s">
        <v>261</v>
      </c>
      <c r="E236" s="254" t="s">
        <v>324</v>
      </c>
      <c r="F236" s="255" t="s">
        <v>325</v>
      </c>
      <c r="G236" s="256" t="s">
        <v>264</v>
      </c>
      <c r="H236" s="257">
        <v>1</v>
      </c>
      <c r="I236" s="258"/>
      <c r="J236" s="259">
        <f>ROUND(I236*H236,2)</f>
        <v>0</v>
      </c>
      <c r="K236" s="255" t="s">
        <v>148</v>
      </c>
      <c r="L236" s="260"/>
      <c r="M236" s="261" t="s">
        <v>19</v>
      </c>
      <c r="N236" s="262" t="s">
        <v>42</v>
      </c>
      <c r="O236" s="84"/>
      <c r="P236" s="221">
        <f>O236*H236</f>
        <v>0</v>
      </c>
      <c r="Q236" s="221">
        <v>0.001</v>
      </c>
      <c r="R236" s="221">
        <f>Q236*H236</f>
        <v>0.001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193</v>
      </c>
      <c r="AT236" s="223" t="s">
        <v>261</v>
      </c>
      <c r="AU236" s="223" t="s">
        <v>78</v>
      </c>
      <c r="AY236" s="17" t="s">
        <v>142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78</v>
      </c>
      <c r="BK236" s="224">
        <f>ROUND(I236*H236,2)</f>
        <v>0</v>
      </c>
      <c r="BL236" s="17" t="s">
        <v>149</v>
      </c>
      <c r="BM236" s="223" t="s">
        <v>1050</v>
      </c>
    </row>
    <row r="237" spans="1:47" s="2" customFormat="1" ht="12">
      <c r="A237" s="38"/>
      <c r="B237" s="39"/>
      <c r="C237" s="40"/>
      <c r="D237" s="225" t="s">
        <v>151</v>
      </c>
      <c r="E237" s="40"/>
      <c r="F237" s="226" t="s">
        <v>325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151</v>
      </c>
      <c r="AU237" s="17" t="s">
        <v>78</v>
      </c>
    </row>
    <row r="238" spans="1:65" s="2" customFormat="1" ht="14.4" customHeight="1">
      <c r="A238" s="38"/>
      <c r="B238" s="39"/>
      <c r="C238" s="212" t="s">
        <v>466</v>
      </c>
      <c r="D238" s="212" t="s">
        <v>144</v>
      </c>
      <c r="E238" s="213" t="s">
        <v>1051</v>
      </c>
      <c r="F238" s="214" t="s">
        <v>1052</v>
      </c>
      <c r="G238" s="215" t="s">
        <v>176</v>
      </c>
      <c r="H238" s="216">
        <v>2.5</v>
      </c>
      <c r="I238" s="217"/>
      <c r="J238" s="218">
        <f>ROUND(I238*H238,2)</f>
        <v>0</v>
      </c>
      <c r="K238" s="214" t="s">
        <v>148</v>
      </c>
      <c r="L238" s="44"/>
      <c r="M238" s="219" t="s">
        <v>19</v>
      </c>
      <c r="N238" s="220" t="s">
        <v>42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149</v>
      </c>
      <c r="AT238" s="223" t="s">
        <v>144</v>
      </c>
      <c r="AU238" s="223" t="s">
        <v>78</v>
      </c>
      <c r="AY238" s="17" t="s">
        <v>142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78</v>
      </c>
      <c r="BK238" s="224">
        <f>ROUND(I238*H238,2)</f>
        <v>0</v>
      </c>
      <c r="BL238" s="17" t="s">
        <v>149</v>
      </c>
      <c r="BM238" s="223" t="s">
        <v>1053</v>
      </c>
    </row>
    <row r="239" spans="1:47" s="2" customFormat="1" ht="12">
      <c r="A239" s="38"/>
      <c r="B239" s="39"/>
      <c r="C239" s="40"/>
      <c r="D239" s="225" t="s">
        <v>151</v>
      </c>
      <c r="E239" s="40"/>
      <c r="F239" s="226" t="s">
        <v>1054</v>
      </c>
      <c r="G239" s="40"/>
      <c r="H239" s="40"/>
      <c r="I239" s="227"/>
      <c r="J239" s="40"/>
      <c r="K239" s="40"/>
      <c r="L239" s="44"/>
      <c r="M239" s="228"/>
      <c r="N239" s="229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151</v>
      </c>
      <c r="AU239" s="17" t="s">
        <v>78</v>
      </c>
    </row>
    <row r="240" spans="1:47" s="2" customFormat="1" ht="12">
      <c r="A240" s="38"/>
      <c r="B240" s="39"/>
      <c r="C240" s="40"/>
      <c r="D240" s="225" t="s">
        <v>240</v>
      </c>
      <c r="E240" s="40"/>
      <c r="F240" s="252" t="s">
        <v>1055</v>
      </c>
      <c r="G240" s="40"/>
      <c r="H240" s="40"/>
      <c r="I240" s="227"/>
      <c r="J240" s="40"/>
      <c r="K240" s="40"/>
      <c r="L240" s="44"/>
      <c r="M240" s="228"/>
      <c r="N240" s="229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240</v>
      </c>
      <c r="AU240" s="17" t="s">
        <v>78</v>
      </c>
    </row>
    <row r="241" spans="1:51" s="13" customFormat="1" ht="12">
      <c r="A241" s="13"/>
      <c r="B241" s="230"/>
      <c r="C241" s="231"/>
      <c r="D241" s="225" t="s">
        <v>167</v>
      </c>
      <c r="E241" s="232" t="s">
        <v>19</v>
      </c>
      <c r="F241" s="233" t="s">
        <v>1056</v>
      </c>
      <c r="G241" s="231"/>
      <c r="H241" s="234">
        <v>2.5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167</v>
      </c>
      <c r="AU241" s="240" t="s">
        <v>78</v>
      </c>
      <c r="AV241" s="13" t="s">
        <v>80</v>
      </c>
      <c r="AW241" s="13" t="s">
        <v>33</v>
      </c>
      <c r="AX241" s="13" t="s">
        <v>78</v>
      </c>
      <c r="AY241" s="240" t="s">
        <v>142</v>
      </c>
    </row>
    <row r="242" spans="1:65" s="2" customFormat="1" ht="14.4" customHeight="1">
      <c r="A242" s="38"/>
      <c r="B242" s="39"/>
      <c r="C242" s="253" t="s">
        <v>472</v>
      </c>
      <c r="D242" s="253" t="s">
        <v>261</v>
      </c>
      <c r="E242" s="254" t="s">
        <v>262</v>
      </c>
      <c r="F242" s="255" t="s">
        <v>263</v>
      </c>
      <c r="G242" s="256" t="s">
        <v>264</v>
      </c>
      <c r="H242" s="257">
        <v>38.5</v>
      </c>
      <c r="I242" s="258"/>
      <c r="J242" s="259">
        <f>ROUND(I242*H242,2)</f>
        <v>0</v>
      </c>
      <c r="K242" s="255" t="s">
        <v>148</v>
      </c>
      <c r="L242" s="260"/>
      <c r="M242" s="261" t="s">
        <v>19</v>
      </c>
      <c r="N242" s="262" t="s">
        <v>42</v>
      </c>
      <c r="O242" s="84"/>
      <c r="P242" s="221">
        <f>O242*H242</f>
        <v>0</v>
      </c>
      <c r="Q242" s="221">
        <v>0.001</v>
      </c>
      <c r="R242" s="221">
        <f>Q242*H242</f>
        <v>0.0385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193</v>
      </c>
      <c r="AT242" s="223" t="s">
        <v>261</v>
      </c>
      <c r="AU242" s="223" t="s">
        <v>78</v>
      </c>
      <c r="AY242" s="17" t="s">
        <v>142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78</v>
      </c>
      <c r="BK242" s="224">
        <f>ROUND(I242*H242,2)</f>
        <v>0</v>
      </c>
      <c r="BL242" s="17" t="s">
        <v>149</v>
      </c>
      <c r="BM242" s="223" t="s">
        <v>1057</v>
      </c>
    </row>
    <row r="243" spans="1:47" s="2" customFormat="1" ht="12">
      <c r="A243" s="38"/>
      <c r="B243" s="39"/>
      <c r="C243" s="40"/>
      <c r="D243" s="225" t="s">
        <v>151</v>
      </c>
      <c r="E243" s="40"/>
      <c r="F243" s="226" t="s">
        <v>263</v>
      </c>
      <c r="G243" s="40"/>
      <c r="H243" s="40"/>
      <c r="I243" s="227"/>
      <c r="J243" s="40"/>
      <c r="K243" s="40"/>
      <c r="L243" s="44"/>
      <c r="M243" s="228"/>
      <c r="N243" s="229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151</v>
      </c>
      <c r="AU243" s="17" t="s">
        <v>78</v>
      </c>
    </row>
    <row r="244" spans="1:51" s="13" customFormat="1" ht="12">
      <c r="A244" s="13"/>
      <c r="B244" s="230"/>
      <c r="C244" s="231"/>
      <c r="D244" s="225" t="s">
        <v>167</v>
      </c>
      <c r="E244" s="232" t="s">
        <v>19</v>
      </c>
      <c r="F244" s="233" t="s">
        <v>1058</v>
      </c>
      <c r="G244" s="231"/>
      <c r="H244" s="234">
        <v>38.5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167</v>
      </c>
      <c r="AU244" s="240" t="s">
        <v>78</v>
      </c>
      <c r="AV244" s="13" t="s">
        <v>80</v>
      </c>
      <c r="AW244" s="13" t="s">
        <v>33</v>
      </c>
      <c r="AX244" s="13" t="s">
        <v>78</v>
      </c>
      <c r="AY244" s="240" t="s">
        <v>142</v>
      </c>
    </row>
    <row r="245" spans="1:65" s="2" customFormat="1" ht="24.15" customHeight="1">
      <c r="A245" s="38"/>
      <c r="B245" s="39"/>
      <c r="C245" s="212" t="s">
        <v>477</v>
      </c>
      <c r="D245" s="212" t="s">
        <v>144</v>
      </c>
      <c r="E245" s="213" t="s">
        <v>1059</v>
      </c>
      <c r="F245" s="214" t="s">
        <v>1060</v>
      </c>
      <c r="G245" s="215" t="s">
        <v>155</v>
      </c>
      <c r="H245" s="216">
        <v>75</v>
      </c>
      <c r="I245" s="217"/>
      <c r="J245" s="218">
        <f>ROUND(I245*H245,2)</f>
        <v>0</v>
      </c>
      <c r="K245" s="214" t="s">
        <v>148</v>
      </c>
      <c r="L245" s="44"/>
      <c r="M245" s="219" t="s">
        <v>19</v>
      </c>
      <c r="N245" s="220" t="s">
        <v>42</v>
      </c>
      <c r="O245" s="84"/>
      <c r="P245" s="221">
        <f>O245*H245</f>
        <v>0</v>
      </c>
      <c r="Q245" s="221">
        <v>2E-08</v>
      </c>
      <c r="R245" s="221">
        <f>Q245*H245</f>
        <v>1.5E-06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149</v>
      </c>
      <c r="AT245" s="223" t="s">
        <v>144</v>
      </c>
      <c r="AU245" s="223" t="s">
        <v>78</v>
      </c>
      <c r="AY245" s="17" t="s">
        <v>142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78</v>
      </c>
      <c r="BK245" s="224">
        <f>ROUND(I245*H245,2)</f>
        <v>0</v>
      </c>
      <c r="BL245" s="17" t="s">
        <v>149</v>
      </c>
      <c r="BM245" s="223" t="s">
        <v>1061</v>
      </c>
    </row>
    <row r="246" spans="1:47" s="2" customFormat="1" ht="12">
      <c r="A246" s="38"/>
      <c r="B246" s="39"/>
      <c r="C246" s="40"/>
      <c r="D246" s="225" t="s">
        <v>151</v>
      </c>
      <c r="E246" s="40"/>
      <c r="F246" s="226" t="s">
        <v>1062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151</v>
      </c>
      <c r="AU246" s="17" t="s">
        <v>78</v>
      </c>
    </row>
    <row r="247" spans="1:65" s="2" customFormat="1" ht="14.4" customHeight="1">
      <c r="A247" s="38"/>
      <c r="B247" s="39"/>
      <c r="C247" s="253" t="s">
        <v>483</v>
      </c>
      <c r="D247" s="253" t="s">
        <v>261</v>
      </c>
      <c r="E247" s="254" t="s">
        <v>1063</v>
      </c>
      <c r="F247" s="255" t="s">
        <v>1064</v>
      </c>
      <c r="G247" s="256" t="s">
        <v>155</v>
      </c>
      <c r="H247" s="257">
        <v>75</v>
      </c>
      <c r="I247" s="258"/>
      <c r="J247" s="259">
        <f>ROUND(I247*H247,2)</f>
        <v>0</v>
      </c>
      <c r="K247" s="255" t="s">
        <v>148</v>
      </c>
      <c r="L247" s="260"/>
      <c r="M247" s="261" t="s">
        <v>19</v>
      </c>
      <c r="N247" s="262" t="s">
        <v>42</v>
      </c>
      <c r="O247" s="84"/>
      <c r="P247" s="221">
        <f>O247*H247</f>
        <v>0</v>
      </c>
      <c r="Q247" s="221">
        <v>0.0059</v>
      </c>
      <c r="R247" s="221">
        <f>Q247*H247</f>
        <v>0.4425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193</v>
      </c>
      <c r="AT247" s="223" t="s">
        <v>261</v>
      </c>
      <c r="AU247" s="223" t="s">
        <v>78</v>
      </c>
      <c r="AY247" s="17" t="s">
        <v>142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78</v>
      </c>
      <c r="BK247" s="224">
        <f>ROUND(I247*H247,2)</f>
        <v>0</v>
      </c>
      <c r="BL247" s="17" t="s">
        <v>149</v>
      </c>
      <c r="BM247" s="223" t="s">
        <v>1065</v>
      </c>
    </row>
    <row r="248" spans="1:47" s="2" customFormat="1" ht="12">
      <c r="A248" s="38"/>
      <c r="B248" s="39"/>
      <c r="C248" s="40"/>
      <c r="D248" s="225" t="s">
        <v>151</v>
      </c>
      <c r="E248" s="40"/>
      <c r="F248" s="226" t="s">
        <v>1064</v>
      </c>
      <c r="G248" s="40"/>
      <c r="H248" s="40"/>
      <c r="I248" s="227"/>
      <c r="J248" s="40"/>
      <c r="K248" s="40"/>
      <c r="L248" s="44"/>
      <c r="M248" s="228"/>
      <c r="N248" s="229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151</v>
      </c>
      <c r="AU248" s="17" t="s">
        <v>78</v>
      </c>
    </row>
    <row r="249" spans="1:63" s="12" customFormat="1" ht="25.9" customHeight="1">
      <c r="A249" s="12"/>
      <c r="B249" s="196"/>
      <c r="C249" s="197"/>
      <c r="D249" s="198" t="s">
        <v>70</v>
      </c>
      <c r="E249" s="199" t="s">
        <v>80</v>
      </c>
      <c r="F249" s="199" t="s">
        <v>1066</v>
      </c>
      <c r="G249" s="197"/>
      <c r="H249" s="197"/>
      <c r="I249" s="200"/>
      <c r="J249" s="201">
        <f>BK249</f>
        <v>0</v>
      </c>
      <c r="K249" s="197"/>
      <c r="L249" s="202"/>
      <c r="M249" s="203"/>
      <c r="N249" s="204"/>
      <c r="O249" s="204"/>
      <c r="P249" s="205">
        <f>SUM(P250:P255)</f>
        <v>0</v>
      </c>
      <c r="Q249" s="204"/>
      <c r="R249" s="205">
        <f>SUM(R250:R255)</f>
        <v>364.89500000000004</v>
      </c>
      <c r="S249" s="204"/>
      <c r="T249" s="206">
        <f>SUM(T250:T255)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78</v>
      </c>
      <c r="AT249" s="208" t="s">
        <v>70</v>
      </c>
      <c r="AU249" s="208" t="s">
        <v>71</v>
      </c>
      <c r="AY249" s="207" t="s">
        <v>142</v>
      </c>
      <c r="BK249" s="209">
        <f>SUM(BK250:BK255)</f>
        <v>0</v>
      </c>
    </row>
    <row r="250" spans="1:65" s="2" customFormat="1" ht="24.15" customHeight="1">
      <c r="A250" s="38"/>
      <c r="B250" s="39"/>
      <c r="C250" s="212" t="s">
        <v>489</v>
      </c>
      <c r="D250" s="212" t="s">
        <v>144</v>
      </c>
      <c r="E250" s="213" t="s">
        <v>1067</v>
      </c>
      <c r="F250" s="214" t="s">
        <v>1068</v>
      </c>
      <c r="G250" s="215" t="s">
        <v>176</v>
      </c>
      <c r="H250" s="216">
        <v>190</v>
      </c>
      <c r="I250" s="217"/>
      <c r="J250" s="218">
        <f>ROUND(I250*H250,2)</f>
        <v>0</v>
      </c>
      <c r="K250" s="214" t="s">
        <v>148</v>
      </c>
      <c r="L250" s="44"/>
      <c r="M250" s="219" t="s">
        <v>19</v>
      </c>
      <c r="N250" s="220" t="s">
        <v>42</v>
      </c>
      <c r="O250" s="84"/>
      <c r="P250" s="221">
        <f>O250*H250</f>
        <v>0</v>
      </c>
      <c r="Q250" s="221">
        <v>1.9205</v>
      </c>
      <c r="R250" s="221">
        <f>Q250*H250</f>
        <v>364.89500000000004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149</v>
      </c>
      <c r="AT250" s="223" t="s">
        <v>144</v>
      </c>
      <c r="AU250" s="223" t="s">
        <v>78</v>
      </c>
      <c r="AY250" s="17" t="s">
        <v>142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78</v>
      </c>
      <c r="BK250" s="224">
        <f>ROUND(I250*H250,2)</f>
        <v>0</v>
      </c>
      <c r="BL250" s="17" t="s">
        <v>149</v>
      </c>
      <c r="BM250" s="223" t="s">
        <v>1069</v>
      </c>
    </row>
    <row r="251" spans="1:47" s="2" customFormat="1" ht="12">
      <c r="A251" s="38"/>
      <c r="B251" s="39"/>
      <c r="C251" s="40"/>
      <c r="D251" s="225" t="s">
        <v>151</v>
      </c>
      <c r="E251" s="40"/>
      <c r="F251" s="226" t="s">
        <v>1070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151</v>
      </c>
      <c r="AU251" s="17" t="s">
        <v>78</v>
      </c>
    </row>
    <row r="252" spans="1:51" s="13" customFormat="1" ht="12">
      <c r="A252" s="13"/>
      <c r="B252" s="230"/>
      <c r="C252" s="231"/>
      <c r="D252" s="225" t="s">
        <v>167</v>
      </c>
      <c r="E252" s="232" t="s">
        <v>19</v>
      </c>
      <c r="F252" s="233" t="s">
        <v>1071</v>
      </c>
      <c r="G252" s="231"/>
      <c r="H252" s="234">
        <v>190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167</v>
      </c>
      <c r="AU252" s="240" t="s">
        <v>78</v>
      </c>
      <c r="AV252" s="13" t="s">
        <v>80</v>
      </c>
      <c r="AW252" s="13" t="s">
        <v>33</v>
      </c>
      <c r="AX252" s="13" t="s">
        <v>78</v>
      </c>
      <c r="AY252" s="240" t="s">
        <v>142</v>
      </c>
    </row>
    <row r="253" spans="1:65" s="2" customFormat="1" ht="14.4" customHeight="1">
      <c r="A253" s="38"/>
      <c r="B253" s="39"/>
      <c r="C253" s="212" t="s">
        <v>495</v>
      </c>
      <c r="D253" s="212" t="s">
        <v>144</v>
      </c>
      <c r="E253" s="213" t="s">
        <v>1072</v>
      </c>
      <c r="F253" s="214" t="s">
        <v>1073</v>
      </c>
      <c r="G253" s="215" t="s">
        <v>176</v>
      </c>
      <c r="H253" s="216">
        <v>0.125</v>
      </c>
      <c r="I253" s="217"/>
      <c r="J253" s="218">
        <f>ROUND(I253*H253,2)</f>
        <v>0</v>
      </c>
      <c r="K253" s="214" t="s">
        <v>19</v>
      </c>
      <c r="L253" s="44"/>
      <c r="M253" s="219" t="s">
        <v>19</v>
      </c>
      <c r="N253" s="220" t="s">
        <v>42</v>
      </c>
      <c r="O253" s="84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149</v>
      </c>
      <c r="AT253" s="223" t="s">
        <v>144</v>
      </c>
      <c r="AU253" s="223" t="s">
        <v>78</v>
      </c>
      <c r="AY253" s="17" t="s">
        <v>142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78</v>
      </c>
      <c r="BK253" s="224">
        <f>ROUND(I253*H253,2)</f>
        <v>0</v>
      </c>
      <c r="BL253" s="17" t="s">
        <v>149</v>
      </c>
      <c r="BM253" s="223" t="s">
        <v>1074</v>
      </c>
    </row>
    <row r="254" spans="1:47" s="2" customFormat="1" ht="12">
      <c r="A254" s="38"/>
      <c r="B254" s="39"/>
      <c r="C254" s="40"/>
      <c r="D254" s="225" t="s">
        <v>151</v>
      </c>
      <c r="E254" s="40"/>
      <c r="F254" s="226" t="s">
        <v>1073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151</v>
      </c>
      <c r="AU254" s="17" t="s">
        <v>78</v>
      </c>
    </row>
    <row r="255" spans="1:51" s="13" customFormat="1" ht="12">
      <c r="A255" s="13"/>
      <c r="B255" s="230"/>
      <c r="C255" s="231"/>
      <c r="D255" s="225" t="s">
        <v>167</v>
      </c>
      <c r="E255" s="232" t="s">
        <v>19</v>
      </c>
      <c r="F255" s="233" t="s">
        <v>1075</v>
      </c>
      <c r="G255" s="231"/>
      <c r="H255" s="234">
        <v>0.125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167</v>
      </c>
      <c r="AU255" s="240" t="s">
        <v>78</v>
      </c>
      <c r="AV255" s="13" t="s">
        <v>80</v>
      </c>
      <c r="AW255" s="13" t="s">
        <v>33</v>
      </c>
      <c r="AX255" s="13" t="s">
        <v>78</v>
      </c>
      <c r="AY255" s="240" t="s">
        <v>142</v>
      </c>
    </row>
    <row r="256" spans="1:63" s="12" customFormat="1" ht="25.9" customHeight="1">
      <c r="A256" s="12"/>
      <c r="B256" s="196"/>
      <c r="C256" s="197"/>
      <c r="D256" s="198" t="s">
        <v>70</v>
      </c>
      <c r="E256" s="199" t="s">
        <v>158</v>
      </c>
      <c r="F256" s="199" t="s">
        <v>447</v>
      </c>
      <c r="G256" s="197"/>
      <c r="H256" s="197"/>
      <c r="I256" s="200"/>
      <c r="J256" s="201">
        <f>BK256</f>
        <v>0</v>
      </c>
      <c r="K256" s="197"/>
      <c r="L256" s="202"/>
      <c r="M256" s="203"/>
      <c r="N256" s="204"/>
      <c r="O256" s="204"/>
      <c r="P256" s="205">
        <f>SUM(P257:P312)</f>
        <v>0</v>
      </c>
      <c r="Q256" s="204"/>
      <c r="R256" s="205">
        <f>SUM(R257:R312)</f>
        <v>708.356373812865</v>
      </c>
      <c r="S256" s="204"/>
      <c r="T256" s="206">
        <f>SUM(T257:T312)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78</v>
      </c>
      <c r="AT256" s="208" t="s">
        <v>70</v>
      </c>
      <c r="AU256" s="208" t="s">
        <v>71</v>
      </c>
      <c r="AY256" s="207" t="s">
        <v>142</v>
      </c>
      <c r="BK256" s="209">
        <f>SUM(BK257:BK312)</f>
        <v>0</v>
      </c>
    </row>
    <row r="257" spans="1:65" s="2" customFormat="1" ht="24.15" customHeight="1">
      <c r="A257" s="38"/>
      <c r="B257" s="39"/>
      <c r="C257" s="212" t="s">
        <v>501</v>
      </c>
      <c r="D257" s="212" t="s">
        <v>144</v>
      </c>
      <c r="E257" s="213" t="s">
        <v>1076</v>
      </c>
      <c r="F257" s="214" t="s">
        <v>1077</v>
      </c>
      <c r="G257" s="215" t="s">
        <v>176</v>
      </c>
      <c r="H257" s="216">
        <v>21.5</v>
      </c>
      <c r="I257" s="217"/>
      <c r="J257" s="218">
        <f>ROUND(I257*H257,2)</f>
        <v>0</v>
      </c>
      <c r="K257" s="214" t="s">
        <v>148</v>
      </c>
      <c r="L257" s="44"/>
      <c r="M257" s="219" t="s">
        <v>19</v>
      </c>
      <c r="N257" s="220" t="s">
        <v>42</v>
      </c>
      <c r="O257" s="84"/>
      <c r="P257" s="221">
        <f>O257*H257</f>
        <v>0</v>
      </c>
      <c r="Q257" s="221">
        <v>3.11388382</v>
      </c>
      <c r="R257" s="221">
        <f>Q257*H257</f>
        <v>66.94850213</v>
      </c>
      <c r="S257" s="221">
        <v>0</v>
      </c>
      <c r="T257" s="22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3" t="s">
        <v>149</v>
      </c>
      <c r="AT257" s="223" t="s">
        <v>144</v>
      </c>
      <c r="AU257" s="223" t="s">
        <v>78</v>
      </c>
      <c r="AY257" s="17" t="s">
        <v>142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78</v>
      </c>
      <c r="BK257" s="224">
        <f>ROUND(I257*H257,2)</f>
        <v>0</v>
      </c>
      <c r="BL257" s="17" t="s">
        <v>149</v>
      </c>
      <c r="BM257" s="223" t="s">
        <v>1078</v>
      </c>
    </row>
    <row r="258" spans="1:47" s="2" customFormat="1" ht="12">
      <c r="A258" s="38"/>
      <c r="B258" s="39"/>
      <c r="C258" s="40"/>
      <c r="D258" s="225" t="s">
        <v>151</v>
      </c>
      <c r="E258" s="40"/>
      <c r="F258" s="226" t="s">
        <v>1079</v>
      </c>
      <c r="G258" s="40"/>
      <c r="H258" s="40"/>
      <c r="I258" s="227"/>
      <c r="J258" s="40"/>
      <c r="K258" s="40"/>
      <c r="L258" s="44"/>
      <c r="M258" s="228"/>
      <c r="N258" s="229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151</v>
      </c>
      <c r="AU258" s="17" t="s">
        <v>78</v>
      </c>
    </row>
    <row r="259" spans="1:51" s="13" customFormat="1" ht="12">
      <c r="A259" s="13"/>
      <c r="B259" s="230"/>
      <c r="C259" s="231"/>
      <c r="D259" s="225" t="s">
        <v>167</v>
      </c>
      <c r="E259" s="232" t="s">
        <v>19</v>
      </c>
      <c r="F259" s="233" t="s">
        <v>1080</v>
      </c>
      <c r="G259" s="231"/>
      <c r="H259" s="234">
        <v>21.5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167</v>
      </c>
      <c r="AU259" s="240" t="s">
        <v>78</v>
      </c>
      <c r="AV259" s="13" t="s">
        <v>80</v>
      </c>
      <c r="AW259" s="13" t="s">
        <v>33</v>
      </c>
      <c r="AX259" s="13" t="s">
        <v>78</v>
      </c>
      <c r="AY259" s="240" t="s">
        <v>142</v>
      </c>
    </row>
    <row r="260" spans="1:65" s="2" customFormat="1" ht="14.4" customHeight="1">
      <c r="A260" s="38"/>
      <c r="B260" s="39"/>
      <c r="C260" s="212" t="s">
        <v>507</v>
      </c>
      <c r="D260" s="212" t="s">
        <v>144</v>
      </c>
      <c r="E260" s="213" t="s">
        <v>1081</v>
      </c>
      <c r="F260" s="214" t="s">
        <v>1082</v>
      </c>
      <c r="G260" s="215" t="s">
        <v>147</v>
      </c>
      <c r="H260" s="216">
        <v>520.52</v>
      </c>
      <c r="I260" s="217"/>
      <c r="J260" s="218">
        <f>ROUND(I260*H260,2)</f>
        <v>0</v>
      </c>
      <c r="K260" s="214" t="s">
        <v>148</v>
      </c>
      <c r="L260" s="44"/>
      <c r="M260" s="219" t="s">
        <v>19</v>
      </c>
      <c r="N260" s="220" t="s">
        <v>42</v>
      </c>
      <c r="O260" s="84"/>
      <c r="P260" s="221">
        <f>O260*H260</f>
        <v>0</v>
      </c>
      <c r="Q260" s="221">
        <v>0.007258004</v>
      </c>
      <c r="R260" s="221">
        <f>Q260*H260</f>
        <v>3.77793624208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149</v>
      </c>
      <c r="AT260" s="223" t="s">
        <v>144</v>
      </c>
      <c r="AU260" s="223" t="s">
        <v>78</v>
      </c>
      <c r="AY260" s="17" t="s">
        <v>142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78</v>
      </c>
      <c r="BK260" s="224">
        <f>ROUND(I260*H260,2)</f>
        <v>0</v>
      </c>
      <c r="BL260" s="17" t="s">
        <v>149</v>
      </c>
      <c r="BM260" s="223" t="s">
        <v>1083</v>
      </c>
    </row>
    <row r="261" spans="1:47" s="2" customFormat="1" ht="12">
      <c r="A261" s="38"/>
      <c r="B261" s="39"/>
      <c r="C261" s="40"/>
      <c r="D261" s="225" t="s">
        <v>151</v>
      </c>
      <c r="E261" s="40"/>
      <c r="F261" s="226" t="s">
        <v>1084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151</v>
      </c>
      <c r="AU261" s="17" t="s">
        <v>78</v>
      </c>
    </row>
    <row r="262" spans="1:51" s="13" customFormat="1" ht="12">
      <c r="A262" s="13"/>
      <c r="B262" s="230"/>
      <c r="C262" s="231"/>
      <c r="D262" s="225" t="s">
        <v>167</v>
      </c>
      <c r="E262" s="232" t="s">
        <v>19</v>
      </c>
      <c r="F262" s="233" t="s">
        <v>1085</v>
      </c>
      <c r="G262" s="231"/>
      <c r="H262" s="234">
        <v>49.6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167</v>
      </c>
      <c r="AU262" s="240" t="s">
        <v>78</v>
      </c>
      <c r="AV262" s="13" t="s">
        <v>80</v>
      </c>
      <c r="AW262" s="13" t="s">
        <v>33</v>
      </c>
      <c r="AX262" s="13" t="s">
        <v>71</v>
      </c>
      <c r="AY262" s="240" t="s">
        <v>142</v>
      </c>
    </row>
    <row r="263" spans="1:51" s="13" customFormat="1" ht="12">
      <c r="A263" s="13"/>
      <c r="B263" s="230"/>
      <c r="C263" s="231"/>
      <c r="D263" s="225" t="s">
        <v>167</v>
      </c>
      <c r="E263" s="232" t="s">
        <v>19</v>
      </c>
      <c r="F263" s="233" t="s">
        <v>1086</v>
      </c>
      <c r="G263" s="231"/>
      <c r="H263" s="234">
        <v>60.75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167</v>
      </c>
      <c r="AU263" s="240" t="s">
        <v>78</v>
      </c>
      <c r="AV263" s="13" t="s">
        <v>80</v>
      </c>
      <c r="AW263" s="13" t="s">
        <v>33</v>
      </c>
      <c r="AX263" s="13" t="s">
        <v>71</v>
      </c>
      <c r="AY263" s="240" t="s">
        <v>142</v>
      </c>
    </row>
    <row r="264" spans="1:51" s="13" customFormat="1" ht="12">
      <c r="A264" s="13"/>
      <c r="B264" s="230"/>
      <c r="C264" s="231"/>
      <c r="D264" s="225" t="s">
        <v>167</v>
      </c>
      <c r="E264" s="232" t="s">
        <v>19</v>
      </c>
      <c r="F264" s="233" t="s">
        <v>1087</v>
      </c>
      <c r="G264" s="231"/>
      <c r="H264" s="234">
        <v>101.4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167</v>
      </c>
      <c r="AU264" s="240" t="s">
        <v>78</v>
      </c>
      <c r="AV264" s="13" t="s">
        <v>80</v>
      </c>
      <c r="AW264" s="13" t="s">
        <v>33</v>
      </c>
      <c r="AX264" s="13" t="s">
        <v>71</v>
      </c>
      <c r="AY264" s="240" t="s">
        <v>142</v>
      </c>
    </row>
    <row r="265" spans="1:51" s="13" customFormat="1" ht="12">
      <c r="A265" s="13"/>
      <c r="B265" s="230"/>
      <c r="C265" s="231"/>
      <c r="D265" s="225" t="s">
        <v>167</v>
      </c>
      <c r="E265" s="232" t="s">
        <v>19</v>
      </c>
      <c r="F265" s="233" t="s">
        <v>1088</v>
      </c>
      <c r="G265" s="231"/>
      <c r="H265" s="234">
        <v>52.93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167</v>
      </c>
      <c r="AU265" s="240" t="s">
        <v>78</v>
      </c>
      <c r="AV265" s="13" t="s">
        <v>80</v>
      </c>
      <c r="AW265" s="13" t="s">
        <v>33</v>
      </c>
      <c r="AX265" s="13" t="s">
        <v>71</v>
      </c>
      <c r="AY265" s="240" t="s">
        <v>142</v>
      </c>
    </row>
    <row r="266" spans="1:51" s="13" customFormat="1" ht="12">
      <c r="A266" s="13"/>
      <c r="B266" s="230"/>
      <c r="C266" s="231"/>
      <c r="D266" s="225" t="s">
        <v>167</v>
      </c>
      <c r="E266" s="232" t="s">
        <v>19</v>
      </c>
      <c r="F266" s="233" t="s">
        <v>1089</v>
      </c>
      <c r="G266" s="231"/>
      <c r="H266" s="234">
        <v>12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167</v>
      </c>
      <c r="AU266" s="240" t="s">
        <v>78</v>
      </c>
      <c r="AV266" s="13" t="s">
        <v>80</v>
      </c>
      <c r="AW266" s="13" t="s">
        <v>33</v>
      </c>
      <c r="AX266" s="13" t="s">
        <v>71</v>
      </c>
      <c r="AY266" s="240" t="s">
        <v>142</v>
      </c>
    </row>
    <row r="267" spans="1:51" s="13" customFormat="1" ht="12">
      <c r="A267" s="13"/>
      <c r="B267" s="230"/>
      <c r="C267" s="231"/>
      <c r="D267" s="225" t="s">
        <v>167</v>
      </c>
      <c r="E267" s="232" t="s">
        <v>19</v>
      </c>
      <c r="F267" s="233" t="s">
        <v>1090</v>
      </c>
      <c r="G267" s="231"/>
      <c r="H267" s="234">
        <v>205.6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167</v>
      </c>
      <c r="AU267" s="240" t="s">
        <v>78</v>
      </c>
      <c r="AV267" s="13" t="s">
        <v>80</v>
      </c>
      <c r="AW267" s="13" t="s">
        <v>33</v>
      </c>
      <c r="AX267" s="13" t="s">
        <v>71</v>
      </c>
      <c r="AY267" s="240" t="s">
        <v>142</v>
      </c>
    </row>
    <row r="268" spans="1:51" s="13" customFormat="1" ht="12">
      <c r="A268" s="13"/>
      <c r="B268" s="230"/>
      <c r="C268" s="231"/>
      <c r="D268" s="225" t="s">
        <v>167</v>
      </c>
      <c r="E268" s="232" t="s">
        <v>19</v>
      </c>
      <c r="F268" s="233" t="s">
        <v>1091</v>
      </c>
      <c r="G268" s="231"/>
      <c r="H268" s="234">
        <v>22.72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167</v>
      </c>
      <c r="AU268" s="240" t="s">
        <v>78</v>
      </c>
      <c r="AV268" s="13" t="s">
        <v>80</v>
      </c>
      <c r="AW268" s="13" t="s">
        <v>33</v>
      </c>
      <c r="AX268" s="13" t="s">
        <v>71</v>
      </c>
      <c r="AY268" s="240" t="s">
        <v>142</v>
      </c>
    </row>
    <row r="269" spans="1:51" s="13" customFormat="1" ht="12">
      <c r="A269" s="13"/>
      <c r="B269" s="230"/>
      <c r="C269" s="231"/>
      <c r="D269" s="225" t="s">
        <v>167</v>
      </c>
      <c r="E269" s="232" t="s">
        <v>19</v>
      </c>
      <c r="F269" s="233" t="s">
        <v>1092</v>
      </c>
      <c r="G269" s="231"/>
      <c r="H269" s="234">
        <v>15.52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167</v>
      </c>
      <c r="AU269" s="240" t="s">
        <v>78</v>
      </c>
      <c r="AV269" s="13" t="s">
        <v>80</v>
      </c>
      <c r="AW269" s="13" t="s">
        <v>33</v>
      </c>
      <c r="AX269" s="13" t="s">
        <v>71</v>
      </c>
      <c r="AY269" s="240" t="s">
        <v>142</v>
      </c>
    </row>
    <row r="270" spans="1:51" s="14" customFormat="1" ht="12">
      <c r="A270" s="14"/>
      <c r="B270" s="241"/>
      <c r="C270" s="242"/>
      <c r="D270" s="225" t="s">
        <v>167</v>
      </c>
      <c r="E270" s="243" t="s">
        <v>19</v>
      </c>
      <c r="F270" s="244" t="s">
        <v>172</v>
      </c>
      <c r="G270" s="242"/>
      <c r="H270" s="245">
        <v>520.52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167</v>
      </c>
      <c r="AU270" s="251" t="s">
        <v>78</v>
      </c>
      <c r="AV270" s="14" t="s">
        <v>149</v>
      </c>
      <c r="AW270" s="14" t="s">
        <v>33</v>
      </c>
      <c r="AX270" s="14" t="s">
        <v>78</v>
      </c>
      <c r="AY270" s="251" t="s">
        <v>142</v>
      </c>
    </row>
    <row r="271" spans="1:65" s="2" customFormat="1" ht="24.15" customHeight="1">
      <c r="A271" s="38"/>
      <c r="B271" s="39"/>
      <c r="C271" s="212" t="s">
        <v>512</v>
      </c>
      <c r="D271" s="212" t="s">
        <v>144</v>
      </c>
      <c r="E271" s="213" t="s">
        <v>1093</v>
      </c>
      <c r="F271" s="214" t="s">
        <v>1094</v>
      </c>
      <c r="G271" s="215" t="s">
        <v>147</v>
      </c>
      <c r="H271" s="216">
        <v>30.485</v>
      </c>
      <c r="I271" s="217"/>
      <c r="J271" s="218">
        <f>ROUND(I271*H271,2)</f>
        <v>0</v>
      </c>
      <c r="K271" s="214" t="s">
        <v>148</v>
      </c>
      <c r="L271" s="44"/>
      <c r="M271" s="219" t="s">
        <v>19</v>
      </c>
      <c r="N271" s="220" t="s">
        <v>42</v>
      </c>
      <c r="O271" s="84"/>
      <c r="P271" s="221">
        <f>O271*H271</f>
        <v>0</v>
      </c>
      <c r="Q271" s="221">
        <v>0.008876802</v>
      </c>
      <c r="R271" s="221">
        <f>Q271*H271</f>
        <v>0.27060930896999996</v>
      </c>
      <c r="S271" s="221">
        <v>0</v>
      </c>
      <c r="T271" s="22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3" t="s">
        <v>149</v>
      </c>
      <c r="AT271" s="223" t="s">
        <v>144</v>
      </c>
      <c r="AU271" s="223" t="s">
        <v>78</v>
      </c>
      <c r="AY271" s="17" t="s">
        <v>142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78</v>
      </c>
      <c r="BK271" s="224">
        <f>ROUND(I271*H271,2)</f>
        <v>0</v>
      </c>
      <c r="BL271" s="17" t="s">
        <v>149</v>
      </c>
      <c r="BM271" s="223" t="s">
        <v>1095</v>
      </c>
    </row>
    <row r="272" spans="1:47" s="2" customFormat="1" ht="12">
      <c r="A272" s="38"/>
      <c r="B272" s="39"/>
      <c r="C272" s="40"/>
      <c r="D272" s="225" t="s">
        <v>151</v>
      </c>
      <c r="E272" s="40"/>
      <c r="F272" s="226" t="s">
        <v>1096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151</v>
      </c>
      <c r="AU272" s="17" t="s">
        <v>78</v>
      </c>
    </row>
    <row r="273" spans="1:51" s="13" customFormat="1" ht="12">
      <c r="A273" s="13"/>
      <c r="B273" s="230"/>
      <c r="C273" s="231"/>
      <c r="D273" s="225" t="s">
        <v>167</v>
      </c>
      <c r="E273" s="232" t="s">
        <v>19</v>
      </c>
      <c r="F273" s="233" t="s">
        <v>1097</v>
      </c>
      <c r="G273" s="231"/>
      <c r="H273" s="234">
        <v>16.815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167</v>
      </c>
      <c r="AU273" s="240" t="s">
        <v>78</v>
      </c>
      <c r="AV273" s="13" t="s">
        <v>80</v>
      </c>
      <c r="AW273" s="13" t="s">
        <v>33</v>
      </c>
      <c r="AX273" s="13" t="s">
        <v>71</v>
      </c>
      <c r="AY273" s="240" t="s">
        <v>142</v>
      </c>
    </row>
    <row r="274" spans="1:51" s="13" customFormat="1" ht="12">
      <c r="A274" s="13"/>
      <c r="B274" s="230"/>
      <c r="C274" s="231"/>
      <c r="D274" s="225" t="s">
        <v>167</v>
      </c>
      <c r="E274" s="232" t="s">
        <v>19</v>
      </c>
      <c r="F274" s="233" t="s">
        <v>1098</v>
      </c>
      <c r="G274" s="231"/>
      <c r="H274" s="234">
        <v>4.71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167</v>
      </c>
      <c r="AU274" s="240" t="s">
        <v>78</v>
      </c>
      <c r="AV274" s="13" t="s">
        <v>80</v>
      </c>
      <c r="AW274" s="13" t="s">
        <v>33</v>
      </c>
      <c r="AX274" s="13" t="s">
        <v>71</v>
      </c>
      <c r="AY274" s="240" t="s">
        <v>142</v>
      </c>
    </row>
    <row r="275" spans="1:51" s="13" customFormat="1" ht="12">
      <c r="A275" s="13"/>
      <c r="B275" s="230"/>
      <c r="C275" s="231"/>
      <c r="D275" s="225" t="s">
        <v>167</v>
      </c>
      <c r="E275" s="232" t="s">
        <v>19</v>
      </c>
      <c r="F275" s="233" t="s">
        <v>1099</v>
      </c>
      <c r="G275" s="231"/>
      <c r="H275" s="234">
        <v>8.96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167</v>
      </c>
      <c r="AU275" s="240" t="s">
        <v>78</v>
      </c>
      <c r="AV275" s="13" t="s">
        <v>80</v>
      </c>
      <c r="AW275" s="13" t="s">
        <v>33</v>
      </c>
      <c r="AX275" s="13" t="s">
        <v>71</v>
      </c>
      <c r="AY275" s="240" t="s">
        <v>142</v>
      </c>
    </row>
    <row r="276" spans="1:51" s="14" customFormat="1" ht="12">
      <c r="A276" s="14"/>
      <c r="B276" s="241"/>
      <c r="C276" s="242"/>
      <c r="D276" s="225" t="s">
        <v>167</v>
      </c>
      <c r="E276" s="243" t="s">
        <v>19</v>
      </c>
      <c r="F276" s="244" t="s">
        <v>172</v>
      </c>
      <c r="G276" s="242"/>
      <c r="H276" s="245">
        <v>30.485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1" t="s">
        <v>167</v>
      </c>
      <c r="AU276" s="251" t="s">
        <v>78</v>
      </c>
      <c r="AV276" s="14" t="s">
        <v>149</v>
      </c>
      <c r="AW276" s="14" t="s">
        <v>33</v>
      </c>
      <c r="AX276" s="14" t="s">
        <v>78</v>
      </c>
      <c r="AY276" s="251" t="s">
        <v>142</v>
      </c>
    </row>
    <row r="277" spans="1:65" s="2" customFormat="1" ht="14.4" customHeight="1">
      <c r="A277" s="38"/>
      <c r="B277" s="39"/>
      <c r="C277" s="212" t="s">
        <v>517</v>
      </c>
      <c r="D277" s="212" t="s">
        <v>144</v>
      </c>
      <c r="E277" s="213" t="s">
        <v>1100</v>
      </c>
      <c r="F277" s="214" t="s">
        <v>1101</v>
      </c>
      <c r="G277" s="215" t="s">
        <v>147</v>
      </c>
      <c r="H277" s="216">
        <v>520.52</v>
      </c>
      <c r="I277" s="217"/>
      <c r="J277" s="218">
        <f>ROUND(I277*H277,2)</f>
        <v>0</v>
      </c>
      <c r="K277" s="214" t="s">
        <v>148</v>
      </c>
      <c r="L277" s="44"/>
      <c r="M277" s="219" t="s">
        <v>19</v>
      </c>
      <c r="N277" s="220" t="s">
        <v>42</v>
      </c>
      <c r="O277" s="84"/>
      <c r="P277" s="221">
        <f>O277*H277</f>
        <v>0</v>
      </c>
      <c r="Q277" s="221">
        <v>0.000856935</v>
      </c>
      <c r="R277" s="221">
        <f>Q277*H277</f>
        <v>0.44605180619999996</v>
      </c>
      <c r="S277" s="221">
        <v>0</v>
      </c>
      <c r="T277" s="222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3" t="s">
        <v>149</v>
      </c>
      <c r="AT277" s="223" t="s">
        <v>144</v>
      </c>
      <c r="AU277" s="223" t="s">
        <v>78</v>
      </c>
      <c r="AY277" s="17" t="s">
        <v>142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78</v>
      </c>
      <c r="BK277" s="224">
        <f>ROUND(I277*H277,2)</f>
        <v>0</v>
      </c>
      <c r="BL277" s="17" t="s">
        <v>149</v>
      </c>
      <c r="BM277" s="223" t="s">
        <v>1102</v>
      </c>
    </row>
    <row r="278" spans="1:47" s="2" customFormat="1" ht="12">
      <c r="A278" s="38"/>
      <c r="B278" s="39"/>
      <c r="C278" s="40"/>
      <c r="D278" s="225" t="s">
        <v>151</v>
      </c>
      <c r="E278" s="40"/>
      <c r="F278" s="226" t="s">
        <v>1103</v>
      </c>
      <c r="G278" s="40"/>
      <c r="H278" s="40"/>
      <c r="I278" s="227"/>
      <c r="J278" s="40"/>
      <c r="K278" s="40"/>
      <c r="L278" s="44"/>
      <c r="M278" s="228"/>
      <c r="N278" s="229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151</v>
      </c>
      <c r="AU278" s="17" t="s">
        <v>78</v>
      </c>
    </row>
    <row r="279" spans="1:51" s="13" customFormat="1" ht="12">
      <c r="A279" s="13"/>
      <c r="B279" s="230"/>
      <c r="C279" s="231"/>
      <c r="D279" s="225" t="s">
        <v>167</v>
      </c>
      <c r="E279" s="232" t="s">
        <v>19</v>
      </c>
      <c r="F279" s="233" t="s">
        <v>1085</v>
      </c>
      <c r="G279" s="231"/>
      <c r="H279" s="234">
        <v>49.6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167</v>
      </c>
      <c r="AU279" s="240" t="s">
        <v>78</v>
      </c>
      <c r="AV279" s="13" t="s">
        <v>80</v>
      </c>
      <c r="AW279" s="13" t="s">
        <v>33</v>
      </c>
      <c r="AX279" s="13" t="s">
        <v>71</v>
      </c>
      <c r="AY279" s="240" t="s">
        <v>142</v>
      </c>
    </row>
    <row r="280" spans="1:51" s="13" customFormat="1" ht="12">
      <c r="A280" s="13"/>
      <c r="B280" s="230"/>
      <c r="C280" s="231"/>
      <c r="D280" s="225" t="s">
        <v>167</v>
      </c>
      <c r="E280" s="232" t="s">
        <v>19</v>
      </c>
      <c r="F280" s="233" t="s">
        <v>1086</v>
      </c>
      <c r="G280" s="231"/>
      <c r="H280" s="234">
        <v>60.75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167</v>
      </c>
      <c r="AU280" s="240" t="s">
        <v>78</v>
      </c>
      <c r="AV280" s="13" t="s">
        <v>80</v>
      </c>
      <c r="AW280" s="13" t="s">
        <v>33</v>
      </c>
      <c r="AX280" s="13" t="s">
        <v>71</v>
      </c>
      <c r="AY280" s="240" t="s">
        <v>142</v>
      </c>
    </row>
    <row r="281" spans="1:51" s="13" customFormat="1" ht="12">
      <c r="A281" s="13"/>
      <c r="B281" s="230"/>
      <c r="C281" s="231"/>
      <c r="D281" s="225" t="s">
        <v>167</v>
      </c>
      <c r="E281" s="232" t="s">
        <v>19</v>
      </c>
      <c r="F281" s="233" t="s">
        <v>1087</v>
      </c>
      <c r="G281" s="231"/>
      <c r="H281" s="234">
        <v>101.4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167</v>
      </c>
      <c r="AU281" s="240" t="s">
        <v>78</v>
      </c>
      <c r="AV281" s="13" t="s">
        <v>80</v>
      </c>
      <c r="AW281" s="13" t="s">
        <v>33</v>
      </c>
      <c r="AX281" s="13" t="s">
        <v>71</v>
      </c>
      <c r="AY281" s="240" t="s">
        <v>142</v>
      </c>
    </row>
    <row r="282" spans="1:51" s="13" customFormat="1" ht="12">
      <c r="A282" s="13"/>
      <c r="B282" s="230"/>
      <c r="C282" s="231"/>
      <c r="D282" s="225" t="s">
        <v>167</v>
      </c>
      <c r="E282" s="232" t="s">
        <v>19</v>
      </c>
      <c r="F282" s="233" t="s">
        <v>1088</v>
      </c>
      <c r="G282" s="231"/>
      <c r="H282" s="234">
        <v>52.93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167</v>
      </c>
      <c r="AU282" s="240" t="s">
        <v>78</v>
      </c>
      <c r="AV282" s="13" t="s">
        <v>80</v>
      </c>
      <c r="AW282" s="13" t="s">
        <v>33</v>
      </c>
      <c r="AX282" s="13" t="s">
        <v>71</v>
      </c>
      <c r="AY282" s="240" t="s">
        <v>142</v>
      </c>
    </row>
    <row r="283" spans="1:51" s="13" customFormat="1" ht="12">
      <c r="A283" s="13"/>
      <c r="B283" s="230"/>
      <c r="C283" s="231"/>
      <c r="D283" s="225" t="s">
        <v>167</v>
      </c>
      <c r="E283" s="232" t="s">
        <v>19</v>
      </c>
      <c r="F283" s="233" t="s">
        <v>1089</v>
      </c>
      <c r="G283" s="231"/>
      <c r="H283" s="234">
        <v>12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167</v>
      </c>
      <c r="AU283" s="240" t="s">
        <v>78</v>
      </c>
      <c r="AV283" s="13" t="s">
        <v>80</v>
      </c>
      <c r="AW283" s="13" t="s">
        <v>33</v>
      </c>
      <c r="AX283" s="13" t="s">
        <v>71</v>
      </c>
      <c r="AY283" s="240" t="s">
        <v>142</v>
      </c>
    </row>
    <row r="284" spans="1:51" s="13" customFormat="1" ht="12">
      <c r="A284" s="13"/>
      <c r="B284" s="230"/>
      <c r="C284" s="231"/>
      <c r="D284" s="225" t="s">
        <v>167</v>
      </c>
      <c r="E284" s="232" t="s">
        <v>19</v>
      </c>
      <c r="F284" s="233" t="s">
        <v>1090</v>
      </c>
      <c r="G284" s="231"/>
      <c r="H284" s="234">
        <v>205.6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167</v>
      </c>
      <c r="AU284" s="240" t="s">
        <v>78</v>
      </c>
      <c r="AV284" s="13" t="s">
        <v>80</v>
      </c>
      <c r="AW284" s="13" t="s">
        <v>33</v>
      </c>
      <c r="AX284" s="13" t="s">
        <v>71</v>
      </c>
      <c r="AY284" s="240" t="s">
        <v>142</v>
      </c>
    </row>
    <row r="285" spans="1:51" s="13" customFormat="1" ht="12">
      <c r="A285" s="13"/>
      <c r="B285" s="230"/>
      <c r="C285" s="231"/>
      <c r="D285" s="225" t="s">
        <v>167</v>
      </c>
      <c r="E285" s="232" t="s">
        <v>19</v>
      </c>
      <c r="F285" s="233" t="s">
        <v>1091</v>
      </c>
      <c r="G285" s="231"/>
      <c r="H285" s="234">
        <v>22.72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167</v>
      </c>
      <c r="AU285" s="240" t="s">
        <v>78</v>
      </c>
      <c r="AV285" s="13" t="s">
        <v>80</v>
      </c>
      <c r="AW285" s="13" t="s">
        <v>33</v>
      </c>
      <c r="AX285" s="13" t="s">
        <v>71</v>
      </c>
      <c r="AY285" s="240" t="s">
        <v>142</v>
      </c>
    </row>
    <row r="286" spans="1:51" s="13" customFormat="1" ht="12">
      <c r="A286" s="13"/>
      <c r="B286" s="230"/>
      <c r="C286" s="231"/>
      <c r="D286" s="225" t="s">
        <v>167</v>
      </c>
      <c r="E286" s="232" t="s">
        <v>19</v>
      </c>
      <c r="F286" s="233" t="s">
        <v>1092</v>
      </c>
      <c r="G286" s="231"/>
      <c r="H286" s="234">
        <v>15.52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167</v>
      </c>
      <c r="AU286" s="240" t="s">
        <v>78</v>
      </c>
      <c r="AV286" s="13" t="s">
        <v>80</v>
      </c>
      <c r="AW286" s="13" t="s">
        <v>33</v>
      </c>
      <c r="AX286" s="13" t="s">
        <v>71</v>
      </c>
      <c r="AY286" s="240" t="s">
        <v>142</v>
      </c>
    </row>
    <row r="287" spans="1:51" s="14" customFormat="1" ht="12">
      <c r="A287" s="14"/>
      <c r="B287" s="241"/>
      <c r="C287" s="242"/>
      <c r="D287" s="225" t="s">
        <v>167</v>
      </c>
      <c r="E287" s="243" t="s">
        <v>19</v>
      </c>
      <c r="F287" s="244" t="s">
        <v>172</v>
      </c>
      <c r="G287" s="242"/>
      <c r="H287" s="245">
        <v>520.52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167</v>
      </c>
      <c r="AU287" s="251" t="s">
        <v>78</v>
      </c>
      <c r="AV287" s="14" t="s">
        <v>149</v>
      </c>
      <c r="AW287" s="14" t="s">
        <v>33</v>
      </c>
      <c r="AX287" s="14" t="s">
        <v>78</v>
      </c>
      <c r="AY287" s="251" t="s">
        <v>142</v>
      </c>
    </row>
    <row r="288" spans="1:65" s="2" customFormat="1" ht="24.15" customHeight="1">
      <c r="A288" s="38"/>
      <c r="B288" s="39"/>
      <c r="C288" s="212" t="s">
        <v>523</v>
      </c>
      <c r="D288" s="212" t="s">
        <v>144</v>
      </c>
      <c r="E288" s="213" t="s">
        <v>1104</v>
      </c>
      <c r="F288" s="214" t="s">
        <v>1105</v>
      </c>
      <c r="G288" s="215" t="s">
        <v>147</v>
      </c>
      <c r="H288" s="216">
        <v>30.485</v>
      </c>
      <c r="I288" s="217"/>
      <c r="J288" s="218">
        <f>ROUND(I288*H288,2)</f>
        <v>0</v>
      </c>
      <c r="K288" s="214" t="s">
        <v>148</v>
      </c>
      <c r="L288" s="44"/>
      <c r="M288" s="219" t="s">
        <v>19</v>
      </c>
      <c r="N288" s="220" t="s">
        <v>42</v>
      </c>
      <c r="O288" s="84"/>
      <c r="P288" s="221">
        <f>O288*H288</f>
        <v>0</v>
      </c>
      <c r="Q288" s="221">
        <v>0.001020645</v>
      </c>
      <c r="R288" s="221">
        <f>Q288*H288</f>
        <v>0.031114362825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149</v>
      </c>
      <c r="AT288" s="223" t="s">
        <v>144</v>
      </c>
      <c r="AU288" s="223" t="s">
        <v>78</v>
      </c>
      <c r="AY288" s="17" t="s">
        <v>142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78</v>
      </c>
      <c r="BK288" s="224">
        <f>ROUND(I288*H288,2)</f>
        <v>0</v>
      </c>
      <c r="BL288" s="17" t="s">
        <v>149</v>
      </c>
      <c r="BM288" s="223" t="s">
        <v>1106</v>
      </c>
    </row>
    <row r="289" spans="1:47" s="2" customFormat="1" ht="12">
      <c r="A289" s="38"/>
      <c r="B289" s="39"/>
      <c r="C289" s="40"/>
      <c r="D289" s="225" t="s">
        <v>151</v>
      </c>
      <c r="E289" s="40"/>
      <c r="F289" s="226" t="s">
        <v>1107</v>
      </c>
      <c r="G289" s="40"/>
      <c r="H289" s="40"/>
      <c r="I289" s="227"/>
      <c r="J289" s="40"/>
      <c r="K289" s="40"/>
      <c r="L289" s="44"/>
      <c r="M289" s="228"/>
      <c r="N289" s="229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151</v>
      </c>
      <c r="AU289" s="17" t="s">
        <v>78</v>
      </c>
    </row>
    <row r="290" spans="1:51" s="13" customFormat="1" ht="12">
      <c r="A290" s="13"/>
      <c r="B290" s="230"/>
      <c r="C290" s="231"/>
      <c r="D290" s="225" t="s">
        <v>167</v>
      </c>
      <c r="E290" s="232" t="s">
        <v>19</v>
      </c>
      <c r="F290" s="233" t="s">
        <v>1097</v>
      </c>
      <c r="G290" s="231"/>
      <c r="H290" s="234">
        <v>16.815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167</v>
      </c>
      <c r="AU290" s="240" t="s">
        <v>78</v>
      </c>
      <c r="AV290" s="13" t="s">
        <v>80</v>
      </c>
      <c r="AW290" s="13" t="s">
        <v>33</v>
      </c>
      <c r="AX290" s="13" t="s">
        <v>71</v>
      </c>
      <c r="AY290" s="240" t="s">
        <v>142</v>
      </c>
    </row>
    <row r="291" spans="1:51" s="13" customFormat="1" ht="12">
      <c r="A291" s="13"/>
      <c r="B291" s="230"/>
      <c r="C291" s="231"/>
      <c r="D291" s="225" t="s">
        <v>167</v>
      </c>
      <c r="E291" s="232" t="s">
        <v>19</v>
      </c>
      <c r="F291" s="233" t="s">
        <v>1098</v>
      </c>
      <c r="G291" s="231"/>
      <c r="H291" s="234">
        <v>4.71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167</v>
      </c>
      <c r="AU291" s="240" t="s">
        <v>78</v>
      </c>
      <c r="AV291" s="13" t="s">
        <v>80</v>
      </c>
      <c r="AW291" s="13" t="s">
        <v>33</v>
      </c>
      <c r="AX291" s="13" t="s">
        <v>71</v>
      </c>
      <c r="AY291" s="240" t="s">
        <v>142</v>
      </c>
    </row>
    <row r="292" spans="1:51" s="13" customFormat="1" ht="12">
      <c r="A292" s="13"/>
      <c r="B292" s="230"/>
      <c r="C292" s="231"/>
      <c r="D292" s="225" t="s">
        <v>167</v>
      </c>
      <c r="E292" s="232" t="s">
        <v>19</v>
      </c>
      <c r="F292" s="233" t="s">
        <v>1099</v>
      </c>
      <c r="G292" s="231"/>
      <c r="H292" s="234">
        <v>8.96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167</v>
      </c>
      <c r="AU292" s="240" t="s">
        <v>78</v>
      </c>
      <c r="AV292" s="13" t="s">
        <v>80</v>
      </c>
      <c r="AW292" s="13" t="s">
        <v>33</v>
      </c>
      <c r="AX292" s="13" t="s">
        <v>71</v>
      </c>
      <c r="AY292" s="240" t="s">
        <v>142</v>
      </c>
    </row>
    <row r="293" spans="1:51" s="14" customFormat="1" ht="12">
      <c r="A293" s="14"/>
      <c r="B293" s="241"/>
      <c r="C293" s="242"/>
      <c r="D293" s="225" t="s">
        <v>167</v>
      </c>
      <c r="E293" s="243" t="s">
        <v>19</v>
      </c>
      <c r="F293" s="244" t="s">
        <v>172</v>
      </c>
      <c r="G293" s="242"/>
      <c r="H293" s="245">
        <v>30.485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167</v>
      </c>
      <c r="AU293" s="251" t="s">
        <v>78</v>
      </c>
      <c r="AV293" s="14" t="s">
        <v>149</v>
      </c>
      <c r="AW293" s="14" t="s">
        <v>33</v>
      </c>
      <c r="AX293" s="14" t="s">
        <v>78</v>
      </c>
      <c r="AY293" s="251" t="s">
        <v>142</v>
      </c>
    </row>
    <row r="294" spans="1:65" s="2" customFormat="1" ht="24.15" customHeight="1">
      <c r="A294" s="38"/>
      <c r="B294" s="39"/>
      <c r="C294" s="212" t="s">
        <v>529</v>
      </c>
      <c r="D294" s="212" t="s">
        <v>144</v>
      </c>
      <c r="E294" s="213" t="s">
        <v>1108</v>
      </c>
      <c r="F294" s="214" t="s">
        <v>1109</v>
      </c>
      <c r="G294" s="215" t="s">
        <v>237</v>
      </c>
      <c r="H294" s="216">
        <v>2.5</v>
      </c>
      <c r="I294" s="217"/>
      <c r="J294" s="218">
        <f>ROUND(I294*H294,2)</f>
        <v>0</v>
      </c>
      <c r="K294" s="214" t="s">
        <v>148</v>
      </c>
      <c r="L294" s="44"/>
      <c r="M294" s="219" t="s">
        <v>19</v>
      </c>
      <c r="N294" s="220" t="s">
        <v>42</v>
      </c>
      <c r="O294" s="84"/>
      <c r="P294" s="221">
        <f>O294*H294</f>
        <v>0</v>
      </c>
      <c r="Q294" s="221">
        <v>1.085275</v>
      </c>
      <c r="R294" s="221">
        <f>Q294*H294</f>
        <v>2.7131875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149</v>
      </c>
      <c r="AT294" s="223" t="s">
        <v>144</v>
      </c>
      <c r="AU294" s="223" t="s">
        <v>78</v>
      </c>
      <c r="AY294" s="17" t="s">
        <v>142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78</v>
      </c>
      <c r="BK294" s="224">
        <f>ROUND(I294*H294,2)</f>
        <v>0</v>
      </c>
      <c r="BL294" s="17" t="s">
        <v>149</v>
      </c>
      <c r="BM294" s="223" t="s">
        <v>1110</v>
      </c>
    </row>
    <row r="295" spans="1:47" s="2" customFormat="1" ht="12">
      <c r="A295" s="38"/>
      <c r="B295" s="39"/>
      <c r="C295" s="40"/>
      <c r="D295" s="225" t="s">
        <v>151</v>
      </c>
      <c r="E295" s="40"/>
      <c r="F295" s="226" t="s">
        <v>1111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151</v>
      </c>
      <c r="AU295" s="17" t="s">
        <v>78</v>
      </c>
    </row>
    <row r="296" spans="1:65" s="2" customFormat="1" ht="24.15" customHeight="1">
      <c r="A296" s="38"/>
      <c r="B296" s="39"/>
      <c r="C296" s="212" t="s">
        <v>534</v>
      </c>
      <c r="D296" s="212" t="s">
        <v>144</v>
      </c>
      <c r="E296" s="213" t="s">
        <v>1112</v>
      </c>
      <c r="F296" s="214" t="s">
        <v>1113</v>
      </c>
      <c r="G296" s="215" t="s">
        <v>237</v>
      </c>
      <c r="H296" s="216">
        <v>3.5</v>
      </c>
      <c r="I296" s="217"/>
      <c r="J296" s="218">
        <f>ROUND(I296*H296,2)</f>
        <v>0</v>
      </c>
      <c r="K296" s="214" t="s">
        <v>148</v>
      </c>
      <c r="L296" s="44"/>
      <c r="M296" s="219" t="s">
        <v>19</v>
      </c>
      <c r="N296" s="220" t="s">
        <v>42</v>
      </c>
      <c r="O296" s="84"/>
      <c r="P296" s="221">
        <f>O296*H296</f>
        <v>0</v>
      </c>
      <c r="Q296" s="221">
        <v>1.095275</v>
      </c>
      <c r="R296" s="221">
        <f>Q296*H296</f>
        <v>3.8334625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149</v>
      </c>
      <c r="AT296" s="223" t="s">
        <v>144</v>
      </c>
      <c r="AU296" s="223" t="s">
        <v>78</v>
      </c>
      <c r="AY296" s="17" t="s">
        <v>142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78</v>
      </c>
      <c r="BK296" s="224">
        <f>ROUND(I296*H296,2)</f>
        <v>0</v>
      </c>
      <c r="BL296" s="17" t="s">
        <v>149</v>
      </c>
      <c r="BM296" s="223" t="s">
        <v>1114</v>
      </c>
    </row>
    <row r="297" spans="1:47" s="2" customFormat="1" ht="12">
      <c r="A297" s="38"/>
      <c r="B297" s="39"/>
      <c r="C297" s="40"/>
      <c r="D297" s="225" t="s">
        <v>151</v>
      </c>
      <c r="E297" s="40"/>
      <c r="F297" s="226" t="s">
        <v>1115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151</v>
      </c>
      <c r="AU297" s="17" t="s">
        <v>78</v>
      </c>
    </row>
    <row r="298" spans="1:65" s="2" customFormat="1" ht="24.15" customHeight="1">
      <c r="A298" s="38"/>
      <c r="B298" s="39"/>
      <c r="C298" s="212" t="s">
        <v>538</v>
      </c>
      <c r="D298" s="212" t="s">
        <v>144</v>
      </c>
      <c r="E298" s="213" t="s">
        <v>1116</v>
      </c>
      <c r="F298" s="214" t="s">
        <v>1117</v>
      </c>
      <c r="G298" s="215" t="s">
        <v>237</v>
      </c>
      <c r="H298" s="216">
        <v>0.9</v>
      </c>
      <c r="I298" s="217"/>
      <c r="J298" s="218">
        <f>ROUND(I298*H298,2)</f>
        <v>0</v>
      </c>
      <c r="K298" s="214" t="s">
        <v>148</v>
      </c>
      <c r="L298" s="44"/>
      <c r="M298" s="219" t="s">
        <v>19</v>
      </c>
      <c r="N298" s="220" t="s">
        <v>42</v>
      </c>
      <c r="O298" s="84"/>
      <c r="P298" s="221">
        <f>O298*H298</f>
        <v>0</v>
      </c>
      <c r="Q298" s="221">
        <v>1.0395514031</v>
      </c>
      <c r="R298" s="221">
        <f>Q298*H298</f>
        <v>0.93559626279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149</v>
      </c>
      <c r="AT298" s="223" t="s">
        <v>144</v>
      </c>
      <c r="AU298" s="223" t="s">
        <v>78</v>
      </c>
      <c r="AY298" s="17" t="s">
        <v>142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78</v>
      </c>
      <c r="BK298" s="224">
        <f>ROUND(I298*H298,2)</f>
        <v>0</v>
      </c>
      <c r="BL298" s="17" t="s">
        <v>149</v>
      </c>
      <c r="BM298" s="223" t="s">
        <v>1118</v>
      </c>
    </row>
    <row r="299" spans="1:47" s="2" customFormat="1" ht="12">
      <c r="A299" s="38"/>
      <c r="B299" s="39"/>
      <c r="C299" s="40"/>
      <c r="D299" s="225" t="s">
        <v>151</v>
      </c>
      <c r="E299" s="40"/>
      <c r="F299" s="226" t="s">
        <v>1119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151</v>
      </c>
      <c r="AU299" s="17" t="s">
        <v>78</v>
      </c>
    </row>
    <row r="300" spans="1:65" s="2" customFormat="1" ht="24.15" customHeight="1">
      <c r="A300" s="38"/>
      <c r="B300" s="39"/>
      <c r="C300" s="212" t="s">
        <v>544</v>
      </c>
      <c r="D300" s="212" t="s">
        <v>144</v>
      </c>
      <c r="E300" s="213" t="s">
        <v>1120</v>
      </c>
      <c r="F300" s="214" t="s">
        <v>1121</v>
      </c>
      <c r="G300" s="215" t="s">
        <v>176</v>
      </c>
      <c r="H300" s="216">
        <v>208.855</v>
      </c>
      <c r="I300" s="217"/>
      <c r="J300" s="218">
        <f>ROUND(I300*H300,2)</f>
        <v>0</v>
      </c>
      <c r="K300" s="214" t="s">
        <v>148</v>
      </c>
      <c r="L300" s="44"/>
      <c r="M300" s="219" t="s">
        <v>19</v>
      </c>
      <c r="N300" s="220" t="s">
        <v>42</v>
      </c>
      <c r="O300" s="84"/>
      <c r="P300" s="221">
        <f>O300*H300</f>
        <v>0</v>
      </c>
      <c r="Q300" s="221">
        <v>2.80894</v>
      </c>
      <c r="R300" s="221">
        <f>Q300*H300</f>
        <v>586.6611637</v>
      </c>
      <c r="S300" s="221">
        <v>0</v>
      </c>
      <c r="T300" s="22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3" t="s">
        <v>149</v>
      </c>
      <c r="AT300" s="223" t="s">
        <v>144</v>
      </c>
      <c r="AU300" s="223" t="s">
        <v>78</v>
      </c>
      <c r="AY300" s="17" t="s">
        <v>142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78</v>
      </c>
      <c r="BK300" s="224">
        <f>ROUND(I300*H300,2)</f>
        <v>0</v>
      </c>
      <c r="BL300" s="17" t="s">
        <v>149</v>
      </c>
      <c r="BM300" s="223" t="s">
        <v>1122</v>
      </c>
    </row>
    <row r="301" spans="1:47" s="2" customFormat="1" ht="12">
      <c r="A301" s="38"/>
      <c r="B301" s="39"/>
      <c r="C301" s="40"/>
      <c r="D301" s="225" t="s">
        <v>151</v>
      </c>
      <c r="E301" s="40"/>
      <c r="F301" s="226" t="s">
        <v>1123</v>
      </c>
      <c r="G301" s="40"/>
      <c r="H301" s="40"/>
      <c r="I301" s="227"/>
      <c r="J301" s="40"/>
      <c r="K301" s="40"/>
      <c r="L301" s="44"/>
      <c r="M301" s="228"/>
      <c r="N301" s="229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151</v>
      </c>
      <c r="AU301" s="17" t="s">
        <v>78</v>
      </c>
    </row>
    <row r="302" spans="1:51" s="13" customFormat="1" ht="12">
      <c r="A302" s="13"/>
      <c r="B302" s="230"/>
      <c r="C302" s="231"/>
      <c r="D302" s="225" t="s">
        <v>167</v>
      </c>
      <c r="E302" s="232" t="s">
        <v>19</v>
      </c>
      <c r="F302" s="233" t="s">
        <v>1124</v>
      </c>
      <c r="G302" s="231"/>
      <c r="H302" s="234">
        <v>76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167</v>
      </c>
      <c r="AU302" s="240" t="s">
        <v>78</v>
      </c>
      <c r="AV302" s="13" t="s">
        <v>80</v>
      </c>
      <c r="AW302" s="13" t="s">
        <v>33</v>
      </c>
      <c r="AX302" s="13" t="s">
        <v>71</v>
      </c>
      <c r="AY302" s="240" t="s">
        <v>142</v>
      </c>
    </row>
    <row r="303" spans="1:51" s="13" customFormat="1" ht="12">
      <c r="A303" s="13"/>
      <c r="B303" s="230"/>
      <c r="C303" s="231"/>
      <c r="D303" s="225" t="s">
        <v>167</v>
      </c>
      <c r="E303" s="232" t="s">
        <v>19</v>
      </c>
      <c r="F303" s="233" t="s">
        <v>1125</v>
      </c>
      <c r="G303" s="231"/>
      <c r="H303" s="234">
        <v>16.59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167</v>
      </c>
      <c r="AU303" s="240" t="s">
        <v>78</v>
      </c>
      <c r="AV303" s="13" t="s">
        <v>80</v>
      </c>
      <c r="AW303" s="13" t="s">
        <v>33</v>
      </c>
      <c r="AX303" s="13" t="s">
        <v>71</v>
      </c>
      <c r="AY303" s="240" t="s">
        <v>142</v>
      </c>
    </row>
    <row r="304" spans="1:51" s="13" customFormat="1" ht="12">
      <c r="A304" s="13"/>
      <c r="B304" s="230"/>
      <c r="C304" s="231"/>
      <c r="D304" s="225" t="s">
        <v>167</v>
      </c>
      <c r="E304" s="232" t="s">
        <v>19</v>
      </c>
      <c r="F304" s="233" t="s">
        <v>1126</v>
      </c>
      <c r="G304" s="231"/>
      <c r="H304" s="234">
        <v>15.66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0" t="s">
        <v>167</v>
      </c>
      <c r="AU304" s="240" t="s">
        <v>78</v>
      </c>
      <c r="AV304" s="13" t="s">
        <v>80</v>
      </c>
      <c r="AW304" s="13" t="s">
        <v>33</v>
      </c>
      <c r="AX304" s="13" t="s">
        <v>71</v>
      </c>
      <c r="AY304" s="240" t="s">
        <v>142</v>
      </c>
    </row>
    <row r="305" spans="1:51" s="13" customFormat="1" ht="12">
      <c r="A305" s="13"/>
      <c r="B305" s="230"/>
      <c r="C305" s="231"/>
      <c r="D305" s="225" t="s">
        <v>167</v>
      </c>
      <c r="E305" s="232" t="s">
        <v>19</v>
      </c>
      <c r="F305" s="233" t="s">
        <v>1127</v>
      </c>
      <c r="G305" s="231"/>
      <c r="H305" s="234">
        <v>6.656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167</v>
      </c>
      <c r="AU305" s="240" t="s">
        <v>78</v>
      </c>
      <c r="AV305" s="13" t="s">
        <v>80</v>
      </c>
      <c r="AW305" s="13" t="s">
        <v>33</v>
      </c>
      <c r="AX305" s="13" t="s">
        <v>71</v>
      </c>
      <c r="AY305" s="240" t="s">
        <v>142</v>
      </c>
    </row>
    <row r="306" spans="1:51" s="13" customFormat="1" ht="12">
      <c r="A306" s="13"/>
      <c r="B306" s="230"/>
      <c r="C306" s="231"/>
      <c r="D306" s="225" t="s">
        <v>167</v>
      </c>
      <c r="E306" s="232" t="s">
        <v>19</v>
      </c>
      <c r="F306" s="233" t="s">
        <v>1128</v>
      </c>
      <c r="G306" s="231"/>
      <c r="H306" s="234">
        <v>46.75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167</v>
      </c>
      <c r="AU306" s="240" t="s">
        <v>78</v>
      </c>
      <c r="AV306" s="13" t="s">
        <v>80</v>
      </c>
      <c r="AW306" s="13" t="s">
        <v>33</v>
      </c>
      <c r="AX306" s="13" t="s">
        <v>71</v>
      </c>
      <c r="AY306" s="240" t="s">
        <v>142</v>
      </c>
    </row>
    <row r="307" spans="1:51" s="13" customFormat="1" ht="12">
      <c r="A307" s="13"/>
      <c r="B307" s="230"/>
      <c r="C307" s="231"/>
      <c r="D307" s="225" t="s">
        <v>167</v>
      </c>
      <c r="E307" s="232" t="s">
        <v>19</v>
      </c>
      <c r="F307" s="233" t="s">
        <v>1129</v>
      </c>
      <c r="G307" s="231"/>
      <c r="H307" s="234">
        <v>11.84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167</v>
      </c>
      <c r="AU307" s="240" t="s">
        <v>78</v>
      </c>
      <c r="AV307" s="13" t="s">
        <v>80</v>
      </c>
      <c r="AW307" s="13" t="s">
        <v>33</v>
      </c>
      <c r="AX307" s="13" t="s">
        <v>71</v>
      </c>
      <c r="AY307" s="240" t="s">
        <v>142</v>
      </c>
    </row>
    <row r="308" spans="1:51" s="13" customFormat="1" ht="12">
      <c r="A308" s="13"/>
      <c r="B308" s="230"/>
      <c r="C308" s="231"/>
      <c r="D308" s="225" t="s">
        <v>167</v>
      </c>
      <c r="E308" s="232" t="s">
        <v>19</v>
      </c>
      <c r="F308" s="233" t="s">
        <v>1130</v>
      </c>
      <c r="G308" s="231"/>
      <c r="H308" s="234">
        <v>4.8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167</v>
      </c>
      <c r="AU308" s="240" t="s">
        <v>78</v>
      </c>
      <c r="AV308" s="13" t="s">
        <v>80</v>
      </c>
      <c r="AW308" s="13" t="s">
        <v>33</v>
      </c>
      <c r="AX308" s="13" t="s">
        <v>71</v>
      </c>
      <c r="AY308" s="240" t="s">
        <v>142</v>
      </c>
    </row>
    <row r="309" spans="1:51" s="13" customFormat="1" ht="12">
      <c r="A309" s="13"/>
      <c r="B309" s="230"/>
      <c r="C309" s="231"/>
      <c r="D309" s="225" t="s">
        <v>167</v>
      </c>
      <c r="E309" s="232" t="s">
        <v>19</v>
      </c>
      <c r="F309" s="233" t="s">
        <v>1131</v>
      </c>
      <c r="G309" s="231"/>
      <c r="H309" s="234">
        <v>30.559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167</v>
      </c>
      <c r="AU309" s="240" t="s">
        <v>78</v>
      </c>
      <c r="AV309" s="13" t="s">
        <v>80</v>
      </c>
      <c r="AW309" s="13" t="s">
        <v>33</v>
      </c>
      <c r="AX309" s="13" t="s">
        <v>71</v>
      </c>
      <c r="AY309" s="240" t="s">
        <v>142</v>
      </c>
    </row>
    <row r="310" spans="1:51" s="14" customFormat="1" ht="12">
      <c r="A310" s="14"/>
      <c r="B310" s="241"/>
      <c r="C310" s="242"/>
      <c r="D310" s="225" t="s">
        <v>167</v>
      </c>
      <c r="E310" s="243" t="s">
        <v>19</v>
      </c>
      <c r="F310" s="244" t="s">
        <v>172</v>
      </c>
      <c r="G310" s="242"/>
      <c r="H310" s="245">
        <v>208.855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167</v>
      </c>
      <c r="AU310" s="251" t="s">
        <v>78</v>
      </c>
      <c r="AV310" s="14" t="s">
        <v>149</v>
      </c>
      <c r="AW310" s="14" t="s">
        <v>33</v>
      </c>
      <c r="AX310" s="14" t="s">
        <v>78</v>
      </c>
      <c r="AY310" s="251" t="s">
        <v>142</v>
      </c>
    </row>
    <row r="311" spans="1:65" s="2" customFormat="1" ht="24.15" customHeight="1">
      <c r="A311" s="38"/>
      <c r="B311" s="39"/>
      <c r="C311" s="212" t="s">
        <v>548</v>
      </c>
      <c r="D311" s="212" t="s">
        <v>144</v>
      </c>
      <c r="E311" s="213" t="s">
        <v>1132</v>
      </c>
      <c r="F311" s="214" t="s">
        <v>1133</v>
      </c>
      <c r="G311" s="215" t="s">
        <v>147</v>
      </c>
      <c r="H311" s="216">
        <v>125</v>
      </c>
      <c r="I311" s="217"/>
      <c r="J311" s="218">
        <f>ROUND(I311*H311,2)</f>
        <v>0</v>
      </c>
      <c r="K311" s="214" t="s">
        <v>148</v>
      </c>
      <c r="L311" s="44"/>
      <c r="M311" s="219" t="s">
        <v>19</v>
      </c>
      <c r="N311" s="220" t="s">
        <v>42</v>
      </c>
      <c r="O311" s="84"/>
      <c r="P311" s="221">
        <f>O311*H311</f>
        <v>0</v>
      </c>
      <c r="Q311" s="221">
        <v>0.34191</v>
      </c>
      <c r="R311" s="221">
        <f>Q311*H311</f>
        <v>42.738749999999996</v>
      </c>
      <c r="S311" s="221">
        <v>0</v>
      </c>
      <c r="T311" s="222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3" t="s">
        <v>149</v>
      </c>
      <c r="AT311" s="223" t="s">
        <v>144</v>
      </c>
      <c r="AU311" s="223" t="s">
        <v>78</v>
      </c>
      <c r="AY311" s="17" t="s">
        <v>142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78</v>
      </c>
      <c r="BK311" s="224">
        <f>ROUND(I311*H311,2)</f>
        <v>0</v>
      </c>
      <c r="BL311" s="17" t="s">
        <v>149</v>
      </c>
      <c r="BM311" s="223" t="s">
        <v>1134</v>
      </c>
    </row>
    <row r="312" spans="1:47" s="2" customFormat="1" ht="12">
      <c r="A312" s="38"/>
      <c r="B312" s="39"/>
      <c r="C312" s="40"/>
      <c r="D312" s="225" t="s">
        <v>151</v>
      </c>
      <c r="E312" s="40"/>
      <c r="F312" s="226" t="s">
        <v>1135</v>
      </c>
      <c r="G312" s="40"/>
      <c r="H312" s="40"/>
      <c r="I312" s="227"/>
      <c r="J312" s="40"/>
      <c r="K312" s="40"/>
      <c r="L312" s="44"/>
      <c r="M312" s="228"/>
      <c r="N312" s="229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151</v>
      </c>
      <c r="AU312" s="17" t="s">
        <v>78</v>
      </c>
    </row>
    <row r="313" spans="1:63" s="12" customFormat="1" ht="25.9" customHeight="1">
      <c r="A313" s="12"/>
      <c r="B313" s="196"/>
      <c r="C313" s="197"/>
      <c r="D313" s="198" t="s">
        <v>70</v>
      </c>
      <c r="E313" s="199" t="s">
        <v>149</v>
      </c>
      <c r="F313" s="199" t="s">
        <v>459</v>
      </c>
      <c r="G313" s="197"/>
      <c r="H313" s="197"/>
      <c r="I313" s="200"/>
      <c r="J313" s="201">
        <f>BK313</f>
        <v>0</v>
      </c>
      <c r="K313" s="197"/>
      <c r="L313" s="202"/>
      <c r="M313" s="203"/>
      <c r="N313" s="204"/>
      <c r="O313" s="204"/>
      <c r="P313" s="205">
        <f>SUM(P314:P348)</f>
        <v>0</v>
      </c>
      <c r="Q313" s="204"/>
      <c r="R313" s="205">
        <f>SUM(R314:R348)</f>
        <v>1574.950944604</v>
      </c>
      <c r="S313" s="204"/>
      <c r="T313" s="206">
        <f>SUM(T314:T348)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7" t="s">
        <v>78</v>
      </c>
      <c r="AT313" s="208" t="s">
        <v>70</v>
      </c>
      <c r="AU313" s="208" t="s">
        <v>71</v>
      </c>
      <c r="AY313" s="207" t="s">
        <v>142</v>
      </c>
      <c r="BK313" s="209">
        <f>SUM(BK314:BK348)</f>
        <v>0</v>
      </c>
    </row>
    <row r="314" spans="1:65" s="2" customFormat="1" ht="24.15" customHeight="1">
      <c r="A314" s="38"/>
      <c r="B314" s="39"/>
      <c r="C314" s="212" t="s">
        <v>553</v>
      </c>
      <c r="D314" s="212" t="s">
        <v>144</v>
      </c>
      <c r="E314" s="213" t="s">
        <v>1136</v>
      </c>
      <c r="F314" s="214" t="s">
        <v>1137</v>
      </c>
      <c r="G314" s="215" t="s">
        <v>147</v>
      </c>
      <c r="H314" s="216">
        <v>45.5</v>
      </c>
      <c r="I314" s="217"/>
      <c r="J314" s="218">
        <f>ROUND(I314*H314,2)</f>
        <v>0</v>
      </c>
      <c r="K314" s="214" t="s">
        <v>148</v>
      </c>
      <c r="L314" s="44"/>
      <c r="M314" s="219" t="s">
        <v>19</v>
      </c>
      <c r="N314" s="220" t="s">
        <v>42</v>
      </c>
      <c r="O314" s="84"/>
      <c r="P314" s="221">
        <f>O314*H314</f>
        <v>0</v>
      </c>
      <c r="Q314" s="221">
        <v>0.4858</v>
      </c>
      <c r="R314" s="221">
        <f>Q314*H314</f>
        <v>22.1039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149</v>
      </c>
      <c r="AT314" s="223" t="s">
        <v>144</v>
      </c>
      <c r="AU314" s="223" t="s">
        <v>78</v>
      </c>
      <c r="AY314" s="17" t="s">
        <v>142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78</v>
      </c>
      <c r="BK314" s="224">
        <f>ROUND(I314*H314,2)</f>
        <v>0</v>
      </c>
      <c r="BL314" s="17" t="s">
        <v>149</v>
      </c>
      <c r="BM314" s="223" t="s">
        <v>1138</v>
      </c>
    </row>
    <row r="315" spans="1:47" s="2" customFormat="1" ht="12">
      <c r="A315" s="38"/>
      <c r="B315" s="39"/>
      <c r="C315" s="40"/>
      <c r="D315" s="225" t="s">
        <v>151</v>
      </c>
      <c r="E315" s="40"/>
      <c r="F315" s="226" t="s">
        <v>1139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151</v>
      </c>
      <c r="AU315" s="17" t="s">
        <v>78</v>
      </c>
    </row>
    <row r="316" spans="1:51" s="13" customFormat="1" ht="12">
      <c r="A316" s="13"/>
      <c r="B316" s="230"/>
      <c r="C316" s="231"/>
      <c r="D316" s="225" t="s">
        <v>167</v>
      </c>
      <c r="E316" s="232" t="s">
        <v>19</v>
      </c>
      <c r="F316" s="233" t="s">
        <v>1140</v>
      </c>
      <c r="G316" s="231"/>
      <c r="H316" s="234">
        <v>45.5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167</v>
      </c>
      <c r="AU316" s="240" t="s">
        <v>78</v>
      </c>
      <c r="AV316" s="13" t="s">
        <v>80</v>
      </c>
      <c r="AW316" s="13" t="s">
        <v>33</v>
      </c>
      <c r="AX316" s="13" t="s">
        <v>78</v>
      </c>
      <c r="AY316" s="240" t="s">
        <v>142</v>
      </c>
    </row>
    <row r="317" spans="1:65" s="2" customFormat="1" ht="14.4" customHeight="1">
      <c r="A317" s="38"/>
      <c r="B317" s="39"/>
      <c r="C317" s="212" t="s">
        <v>560</v>
      </c>
      <c r="D317" s="212" t="s">
        <v>144</v>
      </c>
      <c r="E317" s="213" t="s">
        <v>1141</v>
      </c>
      <c r="F317" s="214" t="s">
        <v>1142</v>
      </c>
      <c r="G317" s="215" t="s">
        <v>147</v>
      </c>
      <c r="H317" s="216">
        <v>6</v>
      </c>
      <c r="I317" s="217"/>
      <c r="J317" s="218">
        <f>ROUND(I317*H317,2)</f>
        <v>0</v>
      </c>
      <c r="K317" s="214" t="s">
        <v>148</v>
      </c>
      <c r="L317" s="44"/>
      <c r="M317" s="219" t="s">
        <v>19</v>
      </c>
      <c r="N317" s="220" t="s">
        <v>42</v>
      </c>
      <c r="O317" s="84"/>
      <c r="P317" s="221">
        <f>O317*H317</f>
        <v>0</v>
      </c>
      <c r="Q317" s="221">
        <v>0.21252</v>
      </c>
      <c r="R317" s="221">
        <f>Q317*H317</f>
        <v>1.2751199999999998</v>
      </c>
      <c r="S317" s="221">
        <v>0</v>
      </c>
      <c r="T317" s="222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3" t="s">
        <v>149</v>
      </c>
      <c r="AT317" s="223" t="s">
        <v>144</v>
      </c>
      <c r="AU317" s="223" t="s">
        <v>78</v>
      </c>
      <c r="AY317" s="17" t="s">
        <v>142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78</v>
      </c>
      <c r="BK317" s="224">
        <f>ROUND(I317*H317,2)</f>
        <v>0</v>
      </c>
      <c r="BL317" s="17" t="s">
        <v>149</v>
      </c>
      <c r="BM317" s="223" t="s">
        <v>1143</v>
      </c>
    </row>
    <row r="318" spans="1:47" s="2" customFormat="1" ht="12">
      <c r="A318" s="38"/>
      <c r="B318" s="39"/>
      <c r="C318" s="40"/>
      <c r="D318" s="225" t="s">
        <v>151</v>
      </c>
      <c r="E318" s="40"/>
      <c r="F318" s="226" t="s">
        <v>1144</v>
      </c>
      <c r="G318" s="40"/>
      <c r="H318" s="40"/>
      <c r="I318" s="227"/>
      <c r="J318" s="40"/>
      <c r="K318" s="40"/>
      <c r="L318" s="44"/>
      <c r="M318" s="228"/>
      <c r="N318" s="229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151</v>
      </c>
      <c r="AU318" s="17" t="s">
        <v>78</v>
      </c>
    </row>
    <row r="319" spans="1:51" s="13" customFormat="1" ht="12">
      <c r="A319" s="13"/>
      <c r="B319" s="230"/>
      <c r="C319" s="231"/>
      <c r="D319" s="225" t="s">
        <v>167</v>
      </c>
      <c r="E319" s="232" t="s">
        <v>19</v>
      </c>
      <c r="F319" s="233" t="s">
        <v>183</v>
      </c>
      <c r="G319" s="231"/>
      <c r="H319" s="234">
        <v>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167</v>
      </c>
      <c r="AU319" s="240" t="s">
        <v>78</v>
      </c>
      <c r="AV319" s="13" t="s">
        <v>80</v>
      </c>
      <c r="AW319" s="13" t="s">
        <v>33</v>
      </c>
      <c r="AX319" s="13" t="s">
        <v>78</v>
      </c>
      <c r="AY319" s="240" t="s">
        <v>142</v>
      </c>
    </row>
    <row r="320" spans="1:65" s="2" customFormat="1" ht="24.15" customHeight="1">
      <c r="A320" s="38"/>
      <c r="B320" s="39"/>
      <c r="C320" s="212" t="s">
        <v>565</v>
      </c>
      <c r="D320" s="212" t="s">
        <v>144</v>
      </c>
      <c r="E320" s="213" t="s">
        <v>1145</v>
      </c>
      <c r="F320" s="214" t="s">
        <v>1146</v>
      </c>
      <c r="G320" s="215" t="s">
        <v>176</v>
      </c>
      <c r="H320" s="216">
        <v>287.999</v>
      </c>
      <c r="I320" s="217"/>
      <c r="J320" s="218">
        <f>ROUND(I320*H320,2)</f>
        <v>0</v>
      </c>
      <c r="K320" s="214" t="s">
        <v>148</v>
      </c>
      <c r="L320" s="44"/>
      <c r="M320" s="219" t="s">
        <v>19</v>
      </c>
      <c r="N320" s="220" t="s">
        <v>42</v>
      </c>
      <c r="O320" s="84"/>
      <c r="P320" s="221">
        <f>O320*H320</f>
        <v>0</v>
      </c>
      <c r="Q320" s="221">
        <v>2.0875</v>
      </c>
      <c r="R320" s="221">
        <f>Q320*H320</f>
        <v>601.1979125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149</v>
      </c>
      <c r="AT320" s="223" t="s">
        <v>144</v>
      </c>
      <c r="AU320" s="223" t="s">
        <v>78</v>
      </c>
      <c r="AY320" s="17" t="s">
        <v>142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78</v>
      </c>
      <c r="BK320" s="224">
        <f>ROUND(I320*H320,2)</f>
        <v>0</v>
      </c>
      <c r="BL320" s="17" t="s">
        <v>149</v>
      </c>
      <c r="BM320" s="223" t="s">
        <v>1147</v>
      </c>
    </row>
    <row r="321" spans="1:47" s="2" customFormat="1" ht="12">
      <c r="A321" s="38"/>
      <c r="B321" s="39"/>
      <c r="C321" s="40"/>
      <c r="D321" s="225" t="s">
        <v>151</v>
      </c>
      <c r="E321" s="40"/>
      <c r="F321" s="226" t="s">
        <v>1148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151</v>
      </c>
      <c r="AU321" s="17" t="s">
        <v>78</v>
      </c>
    </row>
    <row r="322" spans="1:51" s="13" customFormat="1" ht="12">
      <c r="A322" s="13"/>
      <c r="B322" s="230"/>
      <c r="C322" s="231"/>
      <c r="D322" s="225" t="s">
        <v>167</v>
      </c>
      <c r="E322" s="232" t="s">
        <v>19</v>
      </c>
      <c r="F322" s="233" t="s">
        <v>1149</v>
      </c>
      <c r="G322" s="231"/>
      <c r="H322" s="234">
        <v>162.199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167</v>
      </c>
      <c r="AU322" s="240" t="s">
        <v>78</v>
      </c>
      <c r="AV322" s="13" t="s">
        <v>80</v>
      </c>
      <c r="AW322" s="13" t="s">
        <v>33</v>
      </c>
      <c r="AX322" s="13" t="s">
        <v>71</v>
      </c>
      <c r="AY322" s="240" t="s">
        <v>142</v>
      </c>
    </row>
    <row r="323" spans="1:51" s="13" customFormat="1" ht="12">
      <c r="A323" s="13"/>
      <c r="B323" s="230"/>
      <c r="C323" s="231"/>
      <c r="D323" s="225" t="s">
        <v>167</v>
      </c>
      <c r="E323" s="232" t="s">
        <v>19</v>
      </c>
      <c r="F323" s="233" t="s">
        <v>1150</v>
      </c>
      <c r="G323" s="231"/>
      <c r="H323" s="234">
        <v>125.8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167</v>
      </c>
      <c r="AU323" s="240" t="s">
        <v>78</v>
      </c>
      <c r="AV323" s="13" t="s">
        <v>80</v>
      </c>
      <c r="AW323" s="13" t="s">
        <v>33</v>
      </c>
      <c r="AX323" s="13" t="s">
        <v>71</v>
      </c>
      <c r="AY323" s="240" t="s">
        <v>142</v>
      </c>
    </row>
    <row r="324" spans="1:51" s="14" customFormat="1" ht="12">
      <c r="A324" s="14"/>
      <c r="B324" s="241"/>
      <c r="C324" s="242"/>
      <c r="D324" s="225" t="s">
        <v>167</v>
      </c>
      <c r="E324" s="243" t="s">
        <v>19</v>
      </c>
      <c r="F324" s="244" t="s">
        <v>172</v>
      </c>
      <c r="G324" s="242"/>
      <c r="H324" s="245">
        <v>287.999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1" t="s">
        <v>167</v>
      </c>
      <c r="AU324" s="251" t="s">
        <v>78</v>
      </c>
      <c r="AV324" s="14" t="s">
        <v>149</v>
      </c>
      <c r="AW324" s="14" t="s">
        <v>33</v>
      </c>
      <c r="AX324" s="14" t="s">
        <v>78</v>
      </c>
      <c r="AY324" s="251" t="s">
        <v>142</v>
      </c>
    </row>
    <row r="325" spans="1:65" s="2" customFormat="1" ht="24.15" customHeight="1">
      <c r="A325" s="38"/>
      <c r="B325" s="39"/>
      <c r="C325" s="212" t="s">
        <v>570</v>
      </c>
      <c r="D325" s="212" t="s">
        <v>144</v>
      </c>
      <c r="E325" s="213" t="s">
        <v>1151</v>
      </c>
      <c r="F325" s="214" t="s">
        <v>1152</v>
      </c>
      <c r="G325" s="215" t="s">
        <v>176</v>
      </c>
      <c r="H325" s="216">
        <v>77.1</v>
      </c>
      <c r="I325" s="217"/>
      <c r="J325" s="218">
        <f>ROUND(I325*H325,2)</f>
        <v>0</v>
      </c>
      <c r="K325" s="214" t="s">
        <v>148</v>
      </c>
      <c r="L325" s="44"/>
      <c r="M325" s="219" t="s">
        <v>19</v>
      </c>
      <c r="N325" s="220" t="s">
        <v>42</v>
      </c>
      <c r="O325" s="84"/>
      <c r="P325" s="221">
        <f>O325*H325</f>
        <v>0</v>
      </c>
      <c r="Q325" s="221">
        <v>2.00322</v>
      </c>
      <c r="R325" s="221">
        <f>Q325*H325</f>
        <v>154.44826199999997</v>
      </c>
      <c r="S325" s="221">
        <v>0</v>
      </c>
      <c r="T325" s="22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3" t="s">
        <v>149</v>
      </c>
      <c r="AT325" s="223" t="s">
        <v>144</v>
      </c>
      <c r="AU325" s="223" t="s">
        <v>78</v>
      </c>
      <c r="AY325" s="17" t="s">
        <v>142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78</v>
      </c>
      <c r="BK325" s="224">
        <f>ROUND(I325*H325,2)</f>
        <v>0</v>
      </c>
      <c r="BL325" s="17" t="s">
        <v>149</v>
      </c>
      <c r="BM325" s="223" t="s">
        <v>1153</v>
      </c>
    </row>
    <row r="326" spans="1:47" s="2" customFormat="1" ht="12">
      <c r="A326" s="38"/>
      <c r="B326" s="39"/>
      <c r="C326" s="40"/>
      <c r="D326" s="225" t="s">
        <v>151</v>
      </c>
      <c r="E326" s="40"/>
      <c r="F326" s="226" t="s">
        <v>1154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151</v>
      </c>
      <c r="AU326" s="17" t="s">
        <v>78</v>
      </c>
    </row>
    <row r="327" spans="1:51" s="13" customFormat="1" ht="12">
      <c r="A327" s="13"/>
      <c r="B327" s="230"/>
      <c r="C327" s="231"/>
      <c r="D327" s="225" t="s">
        <v>167</v>
      </c>
      <c r="E327" s="232" t="s">
        <v>19</v>
      </c>
      <c r="F327" s="233" t="s">
        <v>1155</v>
      </c>
      <c r="G327" s="231"/>
      <c r="H327" s="234">
        <v>77.1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167</v>
      </c>
      <c r="AU327" s="240" t="s">
        <v>78</v>
      </c>
      <c r="AV327" s="13" t="s">
        <v>80</v>
      </c>
      <c r="AW327" s="13" t="s">
        <v>33</v>
      </c>
      <c r="AX327" s="13" t="s">
        <v>78</v>
      </c>
      <c r="AY327" s="240" t="s">
        <v>142</v>
      </c>
    </row>
    <row r="328" spans="1:65" s="2" customFormat="1" ht="24.15" customHeight="1">
      <c r="A328" s="38"/>
      <c r="B328" s="39"/>
      <c r="C328" s="212" t="s">
        <v>575</v>
      </c>
      <c r="D328" s="212" t="s">
        <v>144</v>
      </c>
      <c r="E328" s="213" t="s">
        <v>1156</v>
      </c>
      <c r="F328" s="214" t="s">
        <v>1157</v>
      </c>
      <c r="G328" s="215" t="s">
        <v>176</v>
      </c>
      <c r="H328" s="216">
        <v>27.3</v>
      </c>
      <c r="I328" s="217"/>
      <c r="J328" s="218">
        <f>ROUND(I328*H328,2)</f>
        <v>0</v>
      </c>
      <c r="K328" s="214" t="s">
        <v>148</v>
      </c>
      <c r="L328" s="44"/>
      <c r="M328" s="219" t="s">
        <v>19</v>
      </c>
      <c r="N328" s="220" t="s">
        <v>42</v>
      </c>
      <c r="O328" s="84"/>
      <c r="P328" s="221">
        <f>O328*H328</f>
        <v>0</v>
      </c>
      <c r="Q328" s="221">
        <v>1.848</v>
      </c>
      <c r="R328" s="221">
        <f>Q328*H328</f>
        <v>50.4504</v>
      </c>
      <c r="S328" s="221">
        <v>0</v>
      </c>
      <c r="T328" s="222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3" t="s">
        <v>149</v>
      </c>
      <c r="AT328" s="223" t="s">
        <v>144</v>
      </c>
      <c r="AU328" s="223" t="s">
        <v>78</v>
      </c>
      <c r="AY328" s="17" t="s">
        <v>142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7" t="s">
        <v>78</v>
      </c>
      <c r="BK328" s="224">
        <f>ROUND(I328*H328,2)</f>
        <v>0</v>
      </c>
      <c r="BL328" s="17" t="s">
        <v>149</v>
      </c>
      <c r="BM328" s="223" t="s">
        <v>1158</v>
      </c>
    </row>
    <row r="329" spans="1:47" s="2" customFormat="1" ht="12">
      <c r="A329" s="38"/>
      <c r="B329" s="39"/>
      <c r="C329" s="40"/>
      <c r="D329" s="225" t="s">
        <v>151</v>
      </c>
      <c r="E329" s="40"/>
      <c r="F329" s="226" t="s">
        <v>1159</v>
      </c>
      <c r="G329" s="40"/>
      <c r="H329" s="40"/>
      <c r="I329" s="227"/>
      <c r="J329" s="40"/>
      <c r="K329" s="40"/>
      <c r="L329" s="44"/>
      <c r="M329" s="228"/>
      <c r="N329" s="229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151</v>
      </c>
      <c r="AU329" s="17" t="s">
        <v>78</v>
      </c>
    </row>
    <row r="330" spans="1:51" s="13" customFormat="1" ht="12">
      <c r="A330" s="13"/>
      <c r="B330" s="230"/>
      <c r="C330" s="231"/>
      <c r="D330" s="225" t="s">
        <v>167</v>
      </c>
      <c r="E330" s="232" t="s">
        <v>19</v>
      </c>
      <c r="F330" s="233" t="s">
        <v>1160</v>
      </c>
      <c r="G330" s="231"/>
      <c r="H330" s="234">
        <v>27.3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167</v>
      </c>
      <c r="AU330" s="240" t="s">
        <v>78</v>
      </c>
      <c r="AV330" s="13" t="s">
        <v>80</v>
      </c>
      <c r="AW330" s="13" t="s">
        <v>33</v>
      </c>
      <c r="AX330" s="13" t="s">
        <v>78</v>
      </c>
      <c r="AY330" s="240" t="s">
        <v>142</v>
      </c>
    </row>
    <row r="331" spans="1:65" s="2" customFormat="1" ht="24.15" customHeight="1">
      <c r="A331" s="38"/>
      <c r="B331" s="39"/>
      <c r="C331" s="212" t="s">
        <v>582</v>
      </c>
      <c r="D331" s="212" t="s">
        <v>144</v>
      </c>
      <c r="E331" s="213" t="s">
        <v>1161</v>
      </c>
      <c r="F331" s="214" t="s">
        <v>1162</v>
      </c>
      <c r="G331" s="215" t="s">
        <v>176</v>
      </c>
      <c r="H331" s="216">
        <v>18</v>
      </c>
      <c r="I331" s="217"/>
      <c r="J331" s="218">
        <f>ROUND(I331*H331,2)</f>
        <v>0</v>
      </c>
      <c r="K331" s="214" t="s">
        <v>148</v>
      </c>
      <c r="L331" s="44"/>
      <c r="M331" s="219" t="s">
        <v>19</v>
      </c>
      <c r="N331" s="220" t="s">
        <v>42</v>
      </c>
      <c r="O331" s="84"/>
      <c r="P331" s="221">
        <f>O331*H331</f>
        <v>0</v>
      </c>
      <c r="Q331" s="221">
        <v>1.9968</v>
      </c>
      <c r="R331" s="221">
        <f>Q331*H331</f>
        <v>35.9424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149</v>
      </c>
      <c r="AT331" s="223" t="s">
        <v>144</v>
      </c>
      <c r="AU331" s="223" t="s">
        <v>78</v>
      </c>
      <c r="AY331" s="17" t="s">
        <v>142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78</v>
      </c>
      <c r="BK331" s="224">
        <f>ROUND(I331*H331,2)</f>
        <v>0</v>
      </c>
      <c r="BL331" s="17" t="s">
        <v>149</v>
      </c>
      <c r="BM331" s="223" t="s">
        <v>1163</v>
      </c>
    </row>
    <row r="332" spans="1:47" s="2" customFormat="1" ht="12">
      <c r="A332" s="38"/>
      <c r="B332" s="39"/>
      <c r="C332" s="40"/>
      <c r="D332" s="225" t="s">
        <v>151</v>
      </c>
      <c r="E332" s="40"/>
      <c r="F332" s="226" t="s">
        <v>1164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151</v>
      </c>
      <c r="AU332" s="17" t="s">
        <v>78</v>
      </c>
    </row>
    <row r="333" spans="1:51" s="13" customFormat="1" ht="12">
      <c r="A333" s="13"/>
      <c r="B333" s="230"/>
      <c r="C333" s="231"/>
      <c r="D333" s="225" t="s">
        <v>167</v>
      </c>
      <c r="E333" s="232" t="s">
        <v>19</v>
      </c>
      <c r="F333" s="233" t="s">
        <v>1165</v>
      </c>
      <c r="G333" s="231"/>
      <c r="H333" s="234">
        <v>18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167</v>
      </c>
      <c r="AU333" s="240" t="s">
        <v>78</v>
      </c>
      <c r="AV333" s="13" t="s">
        <v>80</v>
      </c>
      <c r="AW333" s="13" t="s">
        <v>33</v>
      </c>
      <c r="AX333" s="13" t="s">
        <v>78</v>
      </c>
      <c r="AY333" s="240" t="s">
        <v>142</v>
      </c>
    </row>
    <row r="334" spans="1:65" s="2" customFormat="1" ht="14.4" customHeight="1">
      <c r="A334" s="38"/>
      <c r="B334" s="39"/>
      <c r="C334" s="212" t="s">
        <v>1166</v>
      </c>
      <c r="D334" s="212" t="s">
        <v>144</v>
      </c>
      <c r="E334" s="213" t="s">
        <v>1167</v>
      </c>
      <c r="F334" s="214" t="s">
        <v>1168</v>
      </c>
      <c r="G334" s="215" t="s">
        <v>176</v>
      </c>
      <c r="H334" s="216">
        <v>3</v>
      </c>
      <c r="I334" s="217"/>
      <c r="J334" s="218">
        <f>ROUND(I334*H334,2)</f>
        <v>0</v>
      </c>
      <c r="K334" s="214" t="s">
        <v>148</v>
      </c>
      <c r="L334" s="44"/>
      <c r="M334" s="219" t="s">
        <v>19</v>
      </c>
      <c r="N334" s="220" t="s">
        <v>42</v>
      </c>
      <c r="O334" s="84"/>
      <c r="P334" s="221">
        <f>O334*H334</f>
        <v>0</v>
      </c>
      <c r="Q334" s="221">
        <v>2.432787</v>
      </c>
      <c r="R334" s="221">
        <f>Q334*H334</f>
        <v>7.298361</v>
      </c>
      <c r="S334" s="221">
        <v>0</v>
      </c>
      <c r="T334" s="222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3" t="s">
        <v>149</v>
      </c>
      <c r="AT334" s="223" t="s">
        <v>144</v>
      </c>
      <c r="AU334" s="223" t="s">
        <v>78</v>
      </c>
      <c r="AY334" s="17" t="s">
        <v>142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78</v>
      </c>
      <c r="BK334" s="224">
        <f>ROUND(I334*H334,2)</f>
        <v>0</v>
      </c>
      <c r="BL334" s="17" t="s">
        <v>149</v>
      </c>
      <c r="BM334" s="223" t="s">
        <v>1169</v>
      </c>
    </row>
    <row r="335" spans="1:47" s="2" customFormat="1" ht="12">
      <c r="A335" s="38"/>
      <c r="B335" s="39"/>
      <c r="C335" s="40"/>
      <c r="D335" s="225" t="s">
        <v>151</v>
      </c>
      <c r="E335" s="40"/>
      <c r="F335" s="226" t="s">
        <v>1170</v>
      </c>
      <c r="G335" s="40"/>
      <c r="H335" s="40"/>
      <c r="I335" s="227"/>
      <c r="J335" s="40"/>
      <c r="K335" s="40"/>
      <c r="L335" s="44"/>
      <c r="M335" s="228"/>
      <c r="N335" s="229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151</v>
      </c>
      <c r="AU335" s="17" t="s">
        <v>78</v>
      </c>
    </row>
    <row r="336" spans="1:51" s="13" customFormat="1" ht="12">
      <c r="A336" s="13"/>
      <c r="B336" s="230"/>
      <c r="C336" s="231"/>
      <c r="D336" s="225" t="s">
        <v>167</v>
      </c>
      <c r="E336" s="232" t="s">
        <v>19</v>
      </c>
      <c r="F336" s="233" t="s">
        <v>158</v>
      </c>
      <c r="G336" s="231"/>
      <c r="H336" s="234">
        <v>3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167</v>
      </c>
      <c r="AU336" s="240" t="s">
        <v>78</v>
      </c>
      <c r="AV336" s="13" t="s">
        <v>80</v>
      </c>
      <c r="AW336" s="13" t="s">
        <v>33</v>
      </c>
      <c r="AX336" s="13" t="s">
        <v>78</v>
      </c>
      <c r="AY336" s="240" t="s">
        <v>142</v>
      </c>
    </row>
    <row r="337" spans="1:65" s="2" customFormat="1" ht="24.15" customHeight="1">
      <c r="A337" s="38"/>
      <c r="B337" s="39"/>
      <c r="C337" s="212" t="s">
        <v>1171</v>
      </c>
      <c r="D337" s="212" t="s">
        <v>144</v>
      </c>
      <c r="E337" s="213" t="s">
        <v>1172</v>
      </c>
      <c r="F337" s="214" t="s">
        <v>1173</v>
      </c>
      <c r="G337" s="215" t="s">
        <v>176</v>
      </c>
      <c r="H337" s="216">
        <v>292.595</v>
      </c>
      <c r="I337" s="217"/>
      <c r="J337" s="218">
        <f>ROUND(I337*H337,2)</f>
        <v>0</v>
      </c>
      <c r="K337" s="214" t="s">
        <v>148</v>
      </c>
      <c r="L337" s="44"/>
      <c r="M337" s="219" t="s">
        <v>19</v>
      </c>
      <c r="N337" s="220" t="s">
        <v>42</v>
      </c>
      <c r="O337" s="84"/>
      <c r="P337" s="221">
        <f>O337*H337</f>
        <v>0</v>
      </c>
      <c r="Q337" s="221">
        <v>2.16</v>
      </c>
      <c r="R337" s="221">
        <f>Q337*H337</f>
        <v>632.0052000000001</v>
      </c>
      <c r="S337" s="221">
        <v>0</v>
      </c>
      <c r="T337" s="222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3" t="s">
        <v>149</v>
      </c>
      <c r="AT337" s="223" t="s">
        <v>144</v>
      </c>
      <c r="AU337" s="223" t="s">
        <v>78</v>
      </c>
      <c r="AY337" s="17" t="s">
        <v>142</v>
      </c>
      <c r="BE337" s="224">
        <f>IF(N337="základní",J337,0)</f>
        <v>0</v>
      </c>
      <c r="BF337" s="224">
        <f>IF(N337="snížená",J337,0)</f>
        <v>0</v>
      </c>
      <c r="BG337" s="224">
        <f>IF(N337="zákl. přenesená",J337,0)</f>
        <v>0</v>
      </c>
      <c r="BH337" s="224">
        <f>IF(N337="sníž. přenesená",J337,0)</f>
        <v>0</v>
      </c>
      <c r="BI337" s="224">
        <f>IF(N337="nulová",J337,0)</f>
        <v>0</v>
      </c>
      <c r="BJ337" s="17" t="s">
        <v>78</v>
      </c>
      <c r="BK337" s="224">
        <f>ROUND(I337*H337,2)</f>
        <v>0</v>
      </c>
      <c r="BL337" s="17" t="s">
        <v>149</v>
      </c>
      <c r="BM337" s="223" t="s">
        <v>1174</v>
      </c>
    </row>
    <row r="338" spans="1:47" s="2" customFormat="1" ht="12">
      <c r="A338" s="38"/>
      <c r="B338" s="39"/>
      <c r="C338" s="40"/>
      <c r="D338" s="225" t="s">
        <v>151</v>
      </c>
      <c r="E338" s="40"/>
      <c r="F338" s="226" t="s">
        <v>1175</v>
      </c>
      <c r="G338" s="40"/>
      <c r="H338" s="40"/>
      <c r="I338" s="227"/>
      <c r="J338" s="40"/>
      <c r="K338" s="40"/>
      <c r="L338" s="44"/>
      <c r="M338" s="228"/>
      <c r="N338" s="229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151</v>
      </c>
      <c r="AU338" s="17" t="s">
        <v>78</v>
      </c>
    </row>
    <row r="339" spans="1:51" s="13" customFormat="1" ht="12">
      <c r="A339" s="13"/>
      <c r="B339" s="230"/>
      <c r="C339" s="231"/>
      <c r="D339" s="225" t="s">
        <v>167</v>
      </c>
      <c r="E339" s="232" t="s">
        <v>19</v>
      </c>
      <c r="F339" s="233" t="s">
        <v>1176</v>
      </c>
      <c r="G339" s="231"/>
      <c r="H339" s="234">
        <v>292.595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167</v>
      </c>
      <c r="AU339" s="240" t="s">
        <v>78</v>
      </c>
      <c r="AV339" s="13" t="s">
        <v>80</v>
      </c>
      <c r="AW339" s="13" t="s">
        <v>33</v>
      </c>
      <c r="AX339" s="13" t="s">
        <v>78</v>
      </c>
      <c r="AY339" s="240" t="s">
        <v>142</v>
      </c>
    </row>
    <row r="340" spans="1:65" s="2" customFormat="1" ht="24.15" customHeight="1">
      <c r="A340" s="38"/>
      <c r="B340" s="39"/>
      <c r="C340" s="212" t="s">
        <v>1177</v>
      </c>
      <c r="D340" s="212" t="s">
        <v>144</v>
      </c>
      <c r="E340" s="213" t="s">
        <v>1178</v>
      </c>
      <c r="F340" s="214" t="s">
        <v>1179</v>
      </c>
      <c r="G340" s="215" t="s">
        <v>147</v>
      </c>
      <c r="H340" s="216">
        <v>6</v>
      </c>
      <c r="I340" s="217"/>
      <c r="J340" s="218">
        <f>ROUND(I340*H340,2)</f>
        <v>0</v>
      </c>
      <c r="K340" s="214" t="s">
        <v>148</v>
      </c>
      <c r="L340" s="44"/>
      <c r="M340" s="219" t="s">
        <v>19</v>
      </c>
      <c r="N340" s="220" t="s">
        <v>42</v>
      </c>
      <c r="O340" s="84"/>
      <c r="P340" s="221">
        <f>O340*H340</f>
        <v>0</v>
      </c>
      <c r="Q340" s="221">
        <v>0.4</v>
      </c>
      <c r="R340" s="221">
        <f>Q340*H340</f>
        <v>2.4000000000000004</v>
      </c>
      <c r="S340" s="221">
        <v>0</v>
      </c>
      <c r="T340" s="222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3" t="s">
        <v>149</v>
      </c>
      <c r="AT340" s="223" t="s">
        <v>144</v>
      </c>
      <c r="AU340" s="223" t="s">
        <v>78</v>
      </c>
      <c r="AY340" s="17" t="s">
        <v>142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78</v>
      </c>
      <c r="BK340" s="224">
        <f>ROUND(I340*H340,2)</f>
        <v>0</v>
      </c>
      <c r="BL340" s="17" t="s">
        <v>149</v>
      </c>
      <c r="BM340" s="223" t="s">
        <v>1180</v>
      </c>
    </row>
    <row r="341" spans="1:47" s="2" customFormat="1" ht="12">
      <c r="A341" s="38"/>
      <c r="B341" s="39"/>
      <c r="C341" s="40"/>
      <c r="D341" s="225" t="s">
        <v>151</v>
      </c>
      <c r="E341" s="40"/>
      <c r="F341" s="226" t="s">
        <v>1181</v>
      </c>
      <c r="G341" s="40"/>
      <c r="H341" s="40"/>
      <c r="I341" s="227"/>
      <c r="J341" s="40"/>
      <c r="K341" s="40"/>
      <c r="L341" s="44"/>
      <c r="M341" s="228"/>
      <c r="N341" s="229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151</v>
      </c>
      <c r="AU341" s="17" t="s">
        <v>78</v>
      </c>
    </row>
    <row r="342" spans="1:51" s="13" customFormat="1" ht="12">
      <c r="A342" s="13"/>
      <c r="B342" s="230"/>
      <c r="C342" s="231"/>
      <c r="D342" s="225" t="s">
        <v>167</v>
      </c>
      <c r="E342" s="232" t="s">
        <v>19</v>
      </c>
      <c r="F342" s="233" t="s">
        <v>183</v>
      </c>
      <c r="G342" s="231"/>
      <c r="H342" s="234">
        <v>6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0" t="s">
        <v>167</v>
      </c>
      <c r="AU342" s="240" t="s">
        <v>78</v>
      </c>
      <c r="AV342" s="13" t="s">
        <v>80</v>
      </c>
      <c r="AW342" s="13" t="s">
        <v>33</v>
      </c>
      <c r="AX342" s="13" t="s">
        <v>78</v>
      </c>
      <c r="AY342" s="240" t="s">
        <v>142</v>
      </c>
    </row>
    <row r="343" spans="1:65" s="2" customFormat="1" ht="24.15" customHeight="1">
      <c r="A343" s="38"/>
      <c r="B343" s="39"/>
      <c r="C343" s="212" t="s">
        <v>1182</v>
      </c>
      <c r="D343" s="212" t="s">
        <v>144</v>
      </c>
      <c r="E343" s="213" t="s">
        <v>1183</v>
      </c>
      <c r="F343" s="214" t="s">
        <v>1184</v>
      </c>
      <c r="G343" s="215" t="s">
        <v>147</v>
      </c>
      <c r="H343" s="216">
        <v>44.6</v>
      </c>
      <c r="I343" s="217"/>
      <c r="J343" s="218">
        <f>ROUND(I343*H343,2)</f>
        <v>0</v>
      </c>
      <c r="K343" s="214" t="s">
        <v>148</v>
      </c>
      <c r="L343" s="44"/>
      <c r="M343" s="219" t="s">
        <v>19</v>
      </c>
      <c r="N343" s="220" t="s">
        <v>42</v>
      </c>
      <c r="O343" s="84"/>
      <c r="P343" s="221">
        <f>O343*H343</f>
        <v>0</v>
      </c>
      <c r="Q343" s="221">
        <v>0.90200424</v>
      </c>
      <c r="R343" s="221">
        <f>Q343*H343</f>
        <v>40.229389104</v>
      </c>
      <c r="S343" s="221">
        <v>0</v>
      </c>
      <c r="T343" s="22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3" t="s">
        <v>149</v>
      </c>
      <c r="AT343" s="223" t="s">
        <v>144</v>
      </c>
      <c r="AU343" s="223" t="s">
        <v>78</v>
      </c>
      <c r="AY343" s="17" t="s">
        <v>142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78</v>
      </c>
      <c r="BK343" s="224">
        <f>ROUND(I343*H343,2)</f>
        <v>0</v>
      </c>
      <c r="BL343" s="17" t="s">
        <v>149</v>
      </c>
      <c r="BM343" s="223" t="s">
        <v>1185</v>
      </c>
    </row>
    <row r="344" spans="1:47" s="2" customFormat="1" ht="12">
      <c r="A344" s="38"/>
      <c r="B344" s="39"/>
      <c r="C344" s="40"/>
      <c r="D344" s="225" t="s">
        <v>151</v>
      </c>
      <c r="E344" s="40"/>
      <c r="F344" s="226" t="s">
        <v>1186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151</v>
      </c>
      <c r="AU344" s="17" t="s">
        <v>78</v>
      </c>
    </row>
    <row r="345" spans="1:51" s="13" customFormat="1" ht="12">
      <c r="A345" s="13"/>
      <c r="B345" s="230"/>
      <c r="C345" s="231"/>
      <c r="D345" s="225" t="s">
        <v>167</v>
      </c>
      <c r="E345" s="232" t="s">
        <v>19</v>
      </c>
      <c r="F345" s="233" t="s">
        <v>1187</v>
      </c>
      <c r="G345" s="231"/>
      <c r="H345" s="234">
        <v>44.6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167</v>
      </c>
      <c r="AU345" s="240" t="s">
        <v>78</v>
      </c>
      <c r="AV345" s="13" t="s">
        <v>80</v>
      </c>
      <c r="AW345" s="13" t="s">
        <v>33</v>
      </c>
      <c r="AX345" s="13" t="s">
        <v>78</v>
      </c>
      <c r="AY345" s="240" t="s">
        <v>142</v>
      </c>
    </row>
    <row r="346" spans="1:65" s="2" customFormat="1" ht="14.4" customHeight="1">
      <c r="A346" s="38"/>
      <c r="B346" s="39"/>
      <c r="C346" s="212" t="s">
        <v>1188</v>
      </c>
      <c r="D346" s="212" t="s">
        <v>144</v>
      </c>
      <c r="E346" s="213" t="s">
        <v>484</v>
      </c>
      <c r="F346" s="214" t="s">
        <v>485</v>
      </c>
      <c r="G346" s="215" t="s">
        <v>147</v>
      </c>
      <c r="H346" s="216">
        <v>60</v>
      </c>
      <c r="I346" s="217"/>
      <c r="J346" s="218">
        <f>ROUND(I346*H346,2)</f>
        <v>0</v>
      </c>
      <c r="K346" s="214" t="s">
        <v>148</v>
      </c>
      <c r="L346" s="44"/>
      <c r="M346" s="219" t="s">
        <v>19</v>
      </c>
      <c r="N346" s="220" t="s">
        <v>42</v>
      </c>
      <c r="O346" s="84"/>
      <c r="P346" s="221">
        <f>O346*H346</f>
        <v>0</v>
      </c>
      <c r="Q346" s="221">
        <v>0.46</v>
      </c>
      <c r="R346" s="221">
        <f>Q346*H346</f>
        <v>27.6</v>
      </c>
      <c r="S346" s="221">
        <v>0</v>
      </c>
      <c r="T346" s="222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3" t="s">
        <v>149</v>
      </c>
      <c r="AT346" s="223" t="s">
        <v>144</v>
      </c>
      <c r="AU346" s="223" t="s">
        <v>78</v>
      </c>
      <c r="AY346" s="17" t="s">
        <v>142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78</v>
      </c>
      <c r="BK346" s="224">
        <f>ROUND(I346*H346,2)</f>
        <v>0</v>
      </c>
      <c r="BL346" s="17" t="s">
        <v>149</v>
      </c>
      <c r="BM346" s="223" t="s">
        <v>1189</v>
      </c>
    </row>
    <row r="347" spans="1:47" s="2" customFormat="1" ht="12">
      <c r="A347" s="38"/>
      <c r="B347" s="39"/>
      <c r="C347" s="40"/>
      <c r="D347" s="225" t="s">
        <v>151</v>
      </c>
      <c r="E347" s="40"/>
      <c r="F347" s="226" t="s">
        <v>487</v>
      </c>
      <c r="G347" s="40"/>
      <c r="H347" s="40"/>
      <c r="I347" s="227"/>
      <c r="J347" s="40"/>
      <c r="K347" s="40"/>
      <c r="L347" s="44"/>
      <c r="M347" s="228"/>
      <c r="N347" s="229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151</v>
      </c>
      <c r="AU347" s="17" t="s">
        <v>78</v>
      </c>
    </row>
    <row r="348" spans="1:51" s="13" customFormat="1" ht="12">
      <c r="A348" s="13"/>
      <c r="B348" s="230"/>
      <c r="C348" s="231"/>
      <c r="D348" s="225" t="s">
        <v>167</v>
      </c>
      <c r="E348" s="232" t="s">
        <v>19</v>
      </c>
      <c r="F348" s="233" t="s">
        <v>1190</v>
      </c>
      <c r="G348" s="231"/>
      <c r="H348" s="234">
        <v>60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167</v>
      </c>
      <c r="AU348" s="240" t="s">
        <v>78</v>
      </c>
      <c r="AV348" s="13" t="s">
        <v>80</v>
      </c>
      <c r="AW348" s="13" t="s">
        <v>33</v>
      </c>
      <c r="AX348" s="13" t="s">
        <v>78</v>
      </c>
      <c r="AY348" s="240" t="s">
        <v>142</v>
      </c>
    </row>
    <row r="349" spans="1:63" s="12" customFormat="1" ht="25.9" customHeight="1">
      <c r="A349" s="12"/>
      <c r="B349" s="196"/>
      <c r="C349" s="197"/>
      <c r="D349" s="198" t="s">
        <v>70</v>
      </c>
      <c r="E349" s="199" t="s">
        <v>173</v>
      </c>
      <c r="F349" s="199" t="s">
        <v>1191</v>
      </c>
      <c r="G349" s="197"/>
      <c r="H349" s="197"/>
      <c r="I349" s="200"/>
      <c r="J349" s="201">
        <f>BK349</f>
        <v>0</v>
      </c>
      <c r="K349" s="197"/>
      <c r="L349" s="202"/>
      <c r="M349" s="203"/>
      <c r="N349" s="204"/>
      <c r="O349" s="204"/>
      <c r="P349" s="205">
        <f>SUM(P350:P351)</f>
        <v>0</v>
      </c>
      <c r="Q349" s="204"/>
      <c r="R349" s="205">
        <f>SUM(R350:R351)</f>
        <v>0.16</v>
      </c>
      <c r="S349" s="204"/>
      <c r="T349" s="206">
        <f>SUM(T350:T351)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7" t="s">
        <v>78</v>
      </c>
      <c r="AT349" s="208" t="s">
        <v>70</v>
      </c>
      <c r="AU349" s="208" t="s">
        <v>71</v>
      </c>
      <c r="AY349" s="207" t="s">
        <v>142</v>
      </c>
      <c r="BK349" s="209">
        <f>SUM(BK350:BK351)</f>
        <v>0</v>
      </c>
    </row>
    <row r="350" spans="1:65" s="2" customFormat="1" ht="24.15" customHeight="1">
      <c r="A350" s="38"/>
      <c r="B350" s="39"/>
      <c r="C350" s="253" t="s">
        <v>1192</v>
      </c>
      <c r="D350" s="253" t="s">
        <v>261</v>
      </c>
      <c r="E350" s="254" t="s">
        <v>1193</v>
      </c>
      <c r="F350" s="255" t="s">
        <v>1194</v>
      </c>
      <c r="G350" s="256" t="s">
        <v>155</v>
      </c>
      <c r="H350" s="257">
        <v>2</v>
      </c>
      <c r="I350" s="258"/>
      <c r="J350" s="259">
        <f>ROUND(I350*H350,2)</f>
        <v>0</v>
      </c>
      <c r="K350" s="255" t="s">
        <v>19</v>
      </c>
      <c r="L350" s="260"/>
      <c r="M350" s="261" t="s">
        <v>19</v>
      </c>
      <c r="N350" s="262" t="s">
        <v>42</v>
      </c>
      <c r="O350" s="84"/>
      <c r="P350" s="221">
        <f>O350*H350</f>
        <v>0</v>
      </c>
      <c r="Q350" s="221">
        <v>0.08</v>
      </c>
      <c r="R350" s="221">
        <f>Q350*H350</f>
        <v>0.16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193</v>
      </c>
      <c r="AT350" s="223" t="s">
        <v>261</v>
      </c>
      <c r="AU350" s="223" t="s">
        <v>78</v>
      </c>
      <c r="AY350" s="17" t="s">
        <v>142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78</v>
      </c>
      <c r="BK350" s="224">
        <f>ROUND(I350*H350,2)</f>
        <v>0</v>
      </c>
      <c r="BL350" s="17" t="s">
        <v>149</v>
      </c>
      <c r="BM350" s="223" t="s">
        <v>1195</v>
      </c>
    </row>
    <row r="351" spans="1:47" s="2" customFormat="1" ht="12">
      <c r="A351" s="38"/>
      <c r="B351" s="39"/>
      <c r="C351" s="40"/>
      <c r="D351" s="225" t="s">
        <v>151</v>
      </c>
      <c r="E351" s="40"/>
      <c r="F351" s="226" t="s">
        <v>1194</v>
      </c>
      <c r="G351" s="40"/>
      <c r="H351" s="40"/>
      <c r="I351" s="227"/>
      <c r="J351" s="40"/>
      <c r="K351" s="40"/>
      <c r="L351" s="44"/>
      <c r="M351" s="228"/>
      <c r="N351" s="229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151</v>
      </c>
      <c r="AU351" s="17" t="s">
        <v>78</v>
      </c>
    </row>
    <row r="352" spans="1:63" s="12" customFormat="1" ht="25.9" customHeight="1">
      <c r="A352" s="12"/>
      <c r="B352" s="196"/>
      <c r="C352" s="197"/>
      <c r="D352" s="198" t="s">
        <v>70</v>
      </c>
      <c r="E352" s="199" t="s">
        <v>193</v>
      </c>
      <c r="F352" s="199" t="s">
        <v>528</v>
      </c>
      <c r="G352" s="197"/>
      <c r="H352" s="197"/>
      <c r="I352" s="200"/>
      <c r="J352" s="201">
        <f>BK352</f>
        <v>0</v>
      </c>
      <c r="K352" s="197"/>
      <c r="L352" s="202"/>
      <c r="M352" s="203"/>
      <c r="N352" s="204"/>
      <c r="O352" s="204"/>
      <c r="P352" s="205">
        <f>SUM(P353:P366)</f>
        <v>0</v>
      </c>
      <c r="Q352" s="204"/>
      <c r="R352" s="205">
        <f>SUM(R353:R366)</f>
        <v>13.9256885</v>
      </c>
      <c r="S352" s="204"/>
      <c r="T352" s="206">
        <f>SUM(T353:T366)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78</v>
      </c>
      <c r="AT352" s="208" t="s">
        <v>70</v>
      </c>
      <c r="AU352" s="208" t="s">
        <v>71</v>
      </c>
      <c r="AY352" s="207" t="s">
        <v>142</v>
      </c>
      <c r="BK352" s="209">
        <f>SUM(BK353:BK366)</f>
        <v>0</v>
      </c>
    </row>
    <row r="353" spans="1:65" s="2" customFormat="1" ht="24.15" customHeight="1">
      <c r="A353" s="38"/>
      <c r="B353" s="39"/>
      <c r="C353" s="212" t="s">
        <v>1196</v>
      </c>
      <c r="D353" s="212" t="s">
        <v>144</v>
      </c>
      <c r="E353" s="213" t="s">
        <v>1197</v>
      </c>
      <c r="F353" s="214" t="s">
        <v>1198</v>
      </c>
      <c r="G353" s="215" t="s">
        <v>155</v>
      </c>
      <c r="H353" s="216">
        <v>1</v>
      </c>
      <c r="I353" s="217"/>
      <c r="J353" s="218">
        <f>ROUND(I353*H353,2)</f>
        <v>0</v>
      </c>
      <c r="K353" s="214" t="s">
        <v>148</v>
      </c>
      <c r="L353" s="44"/>
      <c r="M353" s="219" t="s">
        <v>19</v>
      </c>
      <c r="N353" s="220" t="s">
        <v>42</v>
      </c>
      <c r="O353" s="84"/>
      <c r="P353" s="221">
        <f>O353*H353</f>
        <v>0</v>
      </c>
      <c r="Q353" s="221">
        <v>0</v>
      </c>
      <c r="R353" s="221">
        <f>Q353*H353</f>
        <v>0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149</v>
      </c>
      <c r="AT353" s="223" t="s">
        <v>144</v>
      </c>
      <c r="AU353" s="223" t="s">
        <v>78</v>
      </c>
      <c r="AY353" s="17" t="s">
        <v>142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78</v>
      </c>
      <c r="BK353" s="224">
        <f>ROUND(I353*H353,2)</f>
        <v>0</v>
      </c>
      <c r="BL353" s="17" t="s">
        <v>149</v>
      </c>
      <c r="BM353" s="223" t="s">
        <v>1199</v>
      </c>
    </row>
    <row r="354" spans="1:47" s="2" customFormat="1" ht="12">
      <c r="A354" s="38"/>
      <c r="B354" s="39"/>
      <c r="C354" s="40"/>
      <c r="D354" s="225" t="s">
        <v>151</v>
      </c>
      <c r="E354" s="40"/>
      <c r="F354" s="226" t="s">
        <v>1200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151</v>
      </c>
      <c r="AU354" s="17" t="s">
        <v>78</v>
      </c>
    </row>
    <row r="355" spans="1:65" s="2" customFormat="1" ht="24.15" customHeight="1">
      <c r="A355" s="38"/>
      <c r="B355" s="39"/>
      <c r="C355" s="212" t="s">
        <v>1201</v>
      </c>
      <c r="D355" s="212" t="s">
        <v>144</v>
      </c>
      <c r="E355" s="213" t="s">
        <v>1202</v>
      </c>
      <c r="F355" s="214" t="s">
        <v>1203</v>
      </c>
      <c r="G355" s="215" t="s">
        <v>451</v>
      </c>
      <c r="H355" s="216">
        <v>7.5</v>
      </c>
      <c r="I355" s="217"/>
      <c r="J355" s="218">
        <f>ROUND(I355*H355,2)</f>
        <v>0</v>
      </c>
      <c r="K355" s="214" t="s">
        <v>148</v>
      </c>
      <c r="L355" s="44"/>
      <c r="M355" s="219" t="s">
        <v>19</v>
      </c>
      <c r="N355" s="220" t="s">
        <v>42</v>
      </c>
      <c r="O355" s="84"/>
      <c r="P355" s="221">
        <f>O355*H355</f>
        <v>0</v>
      </c>
      <c r="Q355" s="221">
        <v>1.98E-05</v>
      </c>
      <c r="R355" s="221">
        <f>Q355*H355</f>
        <v>0.0001485</v>
      </c>
      <c r="S355" s="221">
        <v>0</v>
      </c>
      <c r="T355" s="222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3" t="s">
        <v>149</v>
      </c>
      <c r="AT355" s="223" t="s">
        <v>144</v>
      </c>
      <c r="AU355" s="223" t="s">
        <v>78</v>
      </c>
      <c r="AY355" s="17" t="s">
        <v>142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78</v>
      </c>
      <c r="BK355" s="224">
        <f>ROUND(I355*H355,2)</f>
        <v>0</v>
      </c>
      <c r="BL355" s="17" t="s">
        <v>149</v>
      </c>
      <c r="BM355" s="223" t="s">
        <v>1204</v>
      </c>
    </row>
    <row r="356" spans="1:47" s="2" customFormat="1" ht="12">
      <c r="A356" s="38"/>
      <c r="B356" s="39"/>
      <c r="C356" s="40"/>
      <c r="D356" s="225" t="s">
        <v>151</v>
      </c>
      <c r="E356" s="40"/>
      <c r="F356" s="226" t="s">
        <v>1205</v>
      </c>
      <c r="G356" s="40"/>
      <c r="H356" s="40"/>
      <c r="I356" s="227"/>
      <c r="J356" s="40"/>
      <c r="K356" s="40"/>
      <c r="L356" s="44"/>
      <c r="M356" s="228"/>
      <c r="N356" s="229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151</v>
      </c>
      <c r="AU356" s="17" t="s">
        <v>78</v>
      </c>
    </row>
    <row r="357" spans="1:65" s="2" customFormat="1" ht="14.4" customHeight="1">
      <c r="A357" s="38"/>
      <c r="B357" s="39"/>
      <c r="C357" s="253" t="s">
        <v>1206</v>
      </c>
      <c r="D357" s="253" t="s">
        <v>261</v>
      </c>
      <c r="E357" s="254" t="s">
        <v>1207</v>
      </c>
      <c r="F357" s="255" t="s">
        <v>1208</v>
      </c>
      <c r="G357" s="256" t="s">
        <v>451</v>
      </c>
      <c r="H357" s="257">
        <v>7.5</v>
      </c>
      <c r="I357" s="258"/>
      <c r="J357" s="259">
        <f>ROUND(I357*H357,2)</f>
        <v>0</v>
      </c>
      <c r="K357" s="255" t="s">
        <v>148</v>
      </c>
      <c r="L357" s="260"/>
      <c r="M357" s="261" t="s">
        <v>19</v>
      </c>
      <c r="N357" s="262" t="s">
        <v>42</v>
      </c>
      <c r="O357" s="84"/>
      <c r="P357" s="221">
        <f>O357*H357</f>
        <v>0</v>
      </c>
      <c r="Q357" s="221">
        <v>1.384</v>
      </c>
      <c r="R357" s="221">
        <f>Q357*H357</f>
        <v>10.379999999999999</v>
      </c>
      <c r="S357" s="221">
        <v>0</v>
      </c>
      <c r="T357" s="222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3" t="s">
        <v>193</v>
      </c>
      <c r="AT357" s="223" t="s">
        <v>261</v>
      </c>
      <c r="AU357" s="223" t="s">
        <v>78</v>
      </c>
      <c r="AY357" s="17" t="s">
        <v>142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78</v>
      </c>
      <c r="BK357" s="224">
        <f>ROUND(I357*H357,2)</f>
        <v>0</v>
      </c>
      <c r="BL357" s="17" t="s">
        <v>149</v>
      </c>
      <c r="BM357" s="223" t="s">
        <v>1209</v>
      </c>
    </row>
    <row r="358" spans="1:47" s="2" customFormat="1" ht="12">
      <c r="A358" s="38"/>
      <c r="B358" s="39"/>
      <c r="C358" s="40"/>
      <c r="D358" s="225" t="s">
        <v>151</v>
      </c>
      <c r="E358" s="40"/>
      <c r="F358" s="226" t="s">
        <v>1208</v>
      </c>
      <c r="G358" s="40"/>
      <c r="H358" s="40"/>
      <c r="I358" s="227"/>
      <c r="J358" s="40"/>
      <c r="K358" s="40"/>
      <c r="L358" s="44"/>
      <c r="M358" s="228"/>
      <c r="N358" s="229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151</v>
      </c>
      <c r="AU358" s="17" t="s">
        <v>78</v>
      </c>
    </row>
    <row r="359" spans="1:65" s="2" customFormat="1" ht="24.15" customHeight="1">
      <c r="A359" s="38"/>
      <c r="B359" s="39"/>
      <c r="C359" s="212" t="s">
        <v>1210</v>
      </c>
      <c r="D359" s="212" t="s">
        <v>144</v>
      </c>
      <c r="E359" s="213" t="s">
        <v>1211</v>
      </c>
      <c r="F359" s="214" t="s">
        <v>1212</v>
      </c>
      <c r="G359" s="215" t="s">
        <v>451</v>
      </c>
      <c r="H359" s="216">
        <v>185</v>
      </c>
      <c r="I359" s="217"/>
      <c r="J359" s="218">
        <f>ROUND(I359*H359,2)</f>
        <v>0</v>
      </c>
      <c r="K359" s="214" t="s">
        <v>148</v>
      </c>
      <c r="L359" s="44"/>
      <c r="M359" s="219" t="s">
        <v>19</v>
      </c>
      <c r="N359" s="220" t="s">
        <v>42</v>
      </c>
      <c r="O359" s="84"/>
      <c r="P359" s="221">
        <f>O359*H359</f>
        <v>0</v>
      </c>
      <c r="Q359" s="221">
        <v>0</v>
      </c>
      <c r="R359" s="221">
        <f>Q359*H359</f>
        <v>0</v>
      </c>
      <c r="S359" s="221">
        <v>0</v>
      </c>
      <c r="T359" s="222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3" t="s">
        <v>149</v>
      </c>
      <c r="AT359" s="223" t="s">
        <v>144</v>
      </c>
      <c r="AU359" s="223" t="s">
        <v>78</v>
      </c>
      <c r="AY359" s="17" t="s">
        <v>142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78</v>
      </c>
      <c r="BK359" s="224">
        <f>ROUND(I359*H359,2)</f>
        <v>0</v>
      </c>
      <c r="BL359" s="17" t="s">
        <v>149</v>
      </c>
      <c r="BM359" s="223" t="s">
        <v>1213</v>
      </c>
    </row>
    <row r="360" spans="1:47" s="2" customFormat="1" ht="12">
      <c r="A360" s="38"/>
      <c r="B360" s="39"/>
      <c r="C360" s="40"/>
      <c r="D360" s="225" t="s">
        <v>151</v>
      </c>
      <c r="E360" s="40"/>
      <c r="F360" s="226" t="s">
        <v>1214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151</v>
      </c>
      <c r="AU360" s="17" t="s">
        <v>78</v>
      </c>
    </row>
    <row r="361" spans="1:65" s="2" customFormat="1" ht="24.15" customHeight="1">
      <c r="A361" s="38"/>
      <c r="B361" s="39"/>
      <c r="C361" s="212" t="s">
        <v>1215</v>
      </c>
      <c r="D361" s="212" t="s">
        <v>144</v>
      </c>
      <c r="E361" s="213" t="s">
        <v>1216</v>
      </c>
      <c r="F361" s="214" t="s">
        <v>1217</v>
      </c>
      <c r="G361" s="215" t="s">
        <v>155</v>
      </c>
      <c r="H361" s="216">
        <v>2</v>
      </c>
      <c r="I361" s="217"/>
      <c r="J361" s="218">
        <f>ROUND(I361*H361,2)</f>
        <v>0</v>
      </c>
      <c r="K361" s="214" t="s">
        <v>148</v>
      </c>
      <c r="L361" s="44"/>
      <c r="M361" s="219" t="s">
        <v>19</v>
      </c>
      <c r="N361" s="220" t="s">
        <v>42</v>
      </c>
      <c r="O361" s="84"/>
      <c r="P361" s="221">
        <f>O361*H361</f>
        <v>0</v>
      </c>
      <c r="Q361" s="221">
        <v>1.51471</v>
      </c>
      <c r="R361" s="221">
        <f>Q361*H361</f>
        <v>3.02942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149</v>
      </c>
      <c r="AT361" s="223" t="s">
        <v>144</v>
      </c>
      <c r="AU361" s="223" t="s">
        <v>78</v>
      </c>
      <c r="AY361" s="17" t="s">
        <v>142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78</v>
      </c>
      <c r="BK361" s="224">
        <f>ROUND(I361*H361,2)</f>
        <v>0</v>
      </c>
      <c r="BL361" s="17" t="s">
        <v>149</v>
      </c>
      <c r="BM361" s="223" t="s">
        <v>1218</v>
      </c>
    </row>
    <row r="362" spans="1:47" s="2" customFormat="1" ht="12">
      <c r="A362" s="38"/>
      <c r="B362" s="39"/>
      <c r="C362" s="40"/>
      <c r="D362" s="225" t="s">
        <v>151</v>
      </c>
      <c r="E362" s="40"/>
      <c r="F362" s="226" t="s">
        <v>1219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151</v>
      </c>
      <c r="AU362" s="17" t="s">
        <v>78</v>
      </c>
    </row>
    <row r="363" spans="1:65" s="2" customFormat="1" ht="14.4" customHeight="1">
      <c r="A363" s="38"/>
      <c r="B363" s="39"/>
      <c r="C363" s="212" t="s">
        <v>1220</v>
      </c>
      <c r="D363" s="212" t="s">
        <v>144</v>
      </c>
      <c r="E363" s="213" t="s">
        <v>1221</v>
      </c>
      <c r="F363" s="214" t="s">
        <v>1222</v>
      </c>
      <c r="G363" s="215" t="s">
        <v>155</v>
      </c>
      <c r="H363" s="216">
        <v>2</v>
      </c>
      <c r="I363" s="217"/>
      <c r="J363" s="218">
        <f>ROUND(I363*H363,2)</f>
        <v>0</v>
      </c>
      <c r="K363" s="214" t="s">
        <v>148</v>
      </c>
      <c r="L363" s="44"/>
      <c r="M363" s="219" t="s">
        <v>19</v>
      </c>
      <c r="N363" s="220" t="s">
        <v>42</v>
      </c>
      <c r="O363" s="84"/>
      <c r="P363" s="221">
        <f>O363*H363</f>
        <v>0</v>
      </c>
      <c r="Q363" s="221">
        <v>0.21006</v>
      </c>
      <c r="R363" s="221">
        <f>Q363*H363</f>
        <v>0.42012</v>
      </c>
      <c r="S363" s="221">
        <v>0</v>
      </c>
      <c r="T363" s="222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3" t="s">
        <v>149</v>
      </c>
      <c r="AT363" s="223" t="s">
        <v>144</v>
      </c>
      <c r="AU363" s="223" t="s">
        <v>78</v>
      </c>
      <c r="AY363" s="17" t="s">
        <v>142</v>
      </c>
      <c r="BE363" s="224">
        <f>IF(N363="základní",J363,0)</f>
        <v>0</v>
      </c>
      <c r="BF363" s="224">
        <f>IF(N363="snížená",J363,0)</f>
        <v>0</v>
      </c>
      <c r="BG363" s="224">
        <f>IF(N363="zákl. přenesená",J363,0)</f>
        <v>0</v>
      </c>
      <c r="BH363" s="224">
        <f>IF(N363="sníž. přenesená",J363,0)</f>
        <v>0</v>
      </c>
      <c r="BI363" s="224">
        <f>IF(N363="nulová",J363,0)</f>
        <v>0</v>
      </c>
      <c r="BJ363" s="17" t="s">
        <v>78</v>
      </c>
      <c r="BK363" s="224">
        <f>ROUND(I363*H363,2)</f>
        <v>0</v>
      </c>
      <c r="BL363" s="17" t="s">
        <v>149</v>
      </c>
      <c r="BM363" s="223" t="s">
        <v>1223</v>
      </c>
    </row>
    <row r="364" spans="1:47" s="2" customFormat="1" ht="12">
      <c r="A364" s="38"/>
      <c r="B364" s="39"/>
      <c r="C364" s="40"/>
      <c r="D364" s="225" t="s">
        <v>151</v>
      </c>
      <c r="E364" s="40"/>
      <c r="F364" s="226" t="s">
        <v>1224</v>
      </c>
      <c r="G364" s="40"/>
      <c r="H364" s="40"/>
      <c r="I364" s="227"/>
      <c r="J364" s="40"/>
      <c r="K364" s="40"/>
      <c r="L364" s="44"/>
      <c r="M364" s="228"/>
      <c r="N364" s="229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151</v>
      </c>
      <c r="AU364" s="17" t="s">
        <v>78</v>
      </c>
    </row>
    <row r="365" spans="1:65" s="2" customFormat="1" ht="14.4" customHeight="1">
      <c r="A365" s="38"/>
      <c r="B365" s="39"/>
      <c r="C365" s="253" t="s">
        <v>1225</v>
      </c>
      <c r="D365" s="253" t="s">
        <v>261</v>
      </c>
      <c r="E365" s="254" t="s">
        <v>535</v>
      </c>
      <c r="F365" s="255" t="s">
        <v>536</v>
      </c>
      <c r="G365" s="256" t="s">
        <v>451</v>
      </c>
      <c r="H365" s="257">
        <v>192</v>
      </c>
      <c r="I365" s="258"/>
      <c r="J365" s="259">
        <f>ROUND(I365*H365,2)</f>
        <v>0</v>
      </c>
      <c r="K365" s="255" t="s">
        <v>19</v>
      </c>
      <c r="L365" s="260"/>
      <c r="M365" s="261" t="s">
        <v>19</v>
      </c>
      <c r="N365" s="262" t="s">
        <v>42</v>
      </c>
      <c r="O365" s="84"/>
      <c r="P365" s="221">
        <f>O365*H365</f>
        <v>0</v>
      </c>
      <c r="Q365" s="221">
        <v>0.0005</v>
      </c>
      <c r="R365" s="221">
        <f>Q365*H365</f>
        <v>0.096</v>
      </c>
      <c r="S365" s="221">
        <v>0</v>
      </c>
      <c r="T365" s="222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3" t="s">
        <v>193</v>
      </c>
      <c r="AT365" s="223" t="s">
        <v>261</v>
      </c>
      <c r="AU365" s="223" t="s">
        <v>78</v>
      </c>
      <c r="AY365" s="17" t="s">
        <v>142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78</v>
      </c>
      <c r="BK365" s="224">
        <f>ROUND(I365*H365,2)</f>
        <v>0</v>
      </c>
      <c r="BL365" s="17" t="s">
        <v>149</v>
      </c>
      <c r="BM365" s="223" t="s">
        <v>1226</v>
      </c>
    </row>
    <row r="366" spans="1:47" s="2" customFormat="1" ht="12">
      <c r="A366" s="38"/>
      <c r="B366" s="39"/>
      <c r="C366" s="40"/>
      <c r="D366" s="225" t="s">
        <v>151</v>
      </c>
      <c r="E366" s="40"/>
      <c r="F366" s="226" t="s">
        <v>536</v>
      </c>
      <c r="G366" s="40"/>
      <c r="H366" s="40"/>
      <c r="I366" s="227"/>
      <c r="J366" s="40"/>
      <c r="K366" s="40"/>
      <c r="L366" s="44"/>
      <c r="M366" s="228"/>
      <c r="N366" s="229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151</v>
      </c>
      <c r="AU366" s="17" t="s">
        <v>78</v>
      </c>
    </row>
    <row r="367" spans="1:63" s="12" customFormat="1" ht="25.9" customHeight="1">
      <c r="A367" s="12"/>
      <c r="B367" s="196"/>
      <c r="C367" s="197"/>
      <c r="D367" s="198" t="s">
        <v>70</v>
      </c>
      <c r="E367" s="199" t="s">
        <v>198</v>
      </c>
      <c r="F367" s="199" t="s">
        <v>543</v>
      </c>
      <c r="G367" s="197"/>
      <c r="H367" s="197"/>
      <c r="I367" s="200"/>
      <c r="J367" s="201">
        <f>BK367</f>
        <v>0</v>
      </c>
      <c r="K367" s="197"/>
      <c r="L367" s="202"/>
      <c r="M367" s="203"/>
      <c r="N367" s="204"/>
      <c r="O367" s="204"/>
      <c r="P367" s="205">
        <f>SUM(P368:P373)</f>
        <v>0</v>
      </c>
      <c r="Q367" s="204"/>
      <c r="R367" s="205">
        <f>SUM(R368:R373)</f>
        <v>0.014834414399999999</v>
      </c>
      <c r="S367" s="204"/>
      <c r="T367" s="206">
        <f>SUM(T368:T373)</f>
        <v>21.42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78</v>
      </c>
      <c r="AT367" s="208" t="s">
        <v>70</v>
      </c>
      <c r="AU367" s="208" t="s">
        <v>71</v>
      </c>
      <c r="AY367" s="207" t="s">
        <v>142</v>
      </c>
      <c r="BK367" s="209">
        <f>SUM(BK368:BK373)</f>
        <v>0</v>
      </c>
    </row>
    <row r="368" spans="1:65" s="2" customFormat="1" ht="24.15" customHeight="1">
      <c r="A368" s="38"/>
      <c r="B368" s="39"/>
      <c r="C368" s="212" t="s">
        <v>1227</v>
      </c>
      <c r="D368" s="212" t="s">
        <v>144</v>
      </c>
      <c r="E368" s="213" t="s">
        <v>1228</v>
      </c>
      <c r="F368" s="214" t="s">
        <v>1229</v>
      </c>
      <c r="G368" s="215" t="s">
        <v>451</v>
      </c>
      <c r="H368" s="216">
        <v>50</v>
      </c>
      <c r="I368" s="217"/>
      <c r="J368" s="218">
        <f>ROUND(I368*H368,2)</f>
        <v>0</v>
      </c>
      <c r="K368" s="214" t="s">
        <v>148</v>
      </c>
      <c r="L368" s="44"/>
      <c r="M368" s="219" t="s">
        <v>19</v>
      </c>
      <c r="N368" s="220" t="s">
        <v>42</v>
      </c>
      <c r="O368" s="84"/>
      <c r="P368" s="221">
        <f>O368*H368</f>
        <v>0</v>
      </c>
      <c r="Q368" s="221">
        <v>0.000243</v>
      </c>
      <c r="R368" s="221">
        <f>Q368*H368</f>
        <v>0.01215</v>
      </c>
      <c r="S368" s="221">
        <v>0</v>
      </c>
      <c r="T368" s="22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3" t="s">
        <v>149</v>
      </c>
      <c r="AT368" s="223" t="s">
        <v>144</v>
      </c>
      <c r="AU368" s="223" t="s">
        <v>78</v>
      </c>
      <c r="AY368" s="17" t="s">
        <v>142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78</v>
      </c>
      <c r="BK368" s="224">
        <f>ROUND(I368*H368,2)</f>
        <v>0</v>
      </c>
      <c r="BL368" s="17" t="s">
        <v>149</v>
      </c>
      <c r="BM368" s="223" t="s">
        <v>1230</v>
      </c>
    </row>
    <row r="369" spans="1:47" s="2" customFormat="1" ht="12">
      <c r="A369" s="38"/>
      <c r="B369" s="39"/>
      <c r="C369" s="40"/>
      <c r="D369" s="225" t="s">
        <v>151</v>
      </c>
      <c r="E369" s="40"/>
      <c r="F369" s="226" t="s">
        <v>1231</v>
      </c>
      <c r="G369" s="40"/>
      <c r="H369" s="40"/>
      <c r="I369" s="227"/>
      <c r="J369" s="40"/>
      <c r="K369" s="40"/>
      <c r="L369" s="44"/>
      <c r="M369" s="228"/>
      <c r="N369" s="229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151</v>
      </c>
      <c r="AU369" s="17" t="s">
        <v>78</v>
      </c>
    </row>
    <row r="370" spans="1:65" s="2" customFormat="1" ht="24.15" customHeight="1">
      <c r="A370" s="38"/>
      <c r="B370" s="39"/>
      <c r="C370" s="212" t="s">
        <v>1232</v>
      </c>
      <c r="D370" s="212" t="s">
        <v>144</v>
      </c>
      <c r="E370" s="213" t="s">
        <v>1233</v>
      </c>
      <c r="F370" s="214" t="s">
        <v>1234</v>
      </c>
      <c r="G370" s="215" t="s">
        <v>155</v>
      </c>
      <c r="H370" s="216">
        <v>188</v>
      </c>
      <c r="I370" s="217"/>
      <c r="J370" s="218">
        <f>ROUND(I370*H370,2)</f>
        <v>0</v>
      </c>
      <c r="K370" s="214" t="s">
        <v>148</v>
      </c>
      <c r="L370" s="44"/>
      <c r="M370" s="219" t="s">
        <v>19</v>
      </c>
      <c r="N370" s="220" t="s">
        <v>42</v>
      </c>
      <c r="O370" s="84"/>
      <c r="P370" s="221">
        <f>O370*H370</f>
        <v>0</v>
      </c>
      <c r="Q370" s="221">
        <v>1.42788E-05</v>
      </c>
      <c r="R370" s="221">
        <f>Q370*H370</f>
        <v>0.0026844144</v>
      </c>
      <c r="S370" s="221">
        <v>0</v>
      </c>
      <c r="T370" s="222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3" t="s">
        <v>149</v>
      </c>
      <c r="AT370" s="223" t="s">
        <v>144</v>
      </c>
      <c r="AU370" s="223" t="s">
        <v>78</v>
      </c>
      <c r="AY370" s="17" t="s">
        <v>142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78</v>
      </c>
      <c r="BK370" s="224">
        <f>ROUND(I370*H370,2)</f>
        <v>0</v>
      </c>
      <c r="BL370" s="17" t="s">
        <v>149</v>
      </c>
      <c r="BM370" s="223" t="s">
        <v>1235</v>
      </c>
    </row>
    <row r="371" spans="1:47" s="2" customFormat="1" ht="12">
      <c r="A371" s="38"/>
      <c r="B371" s="39"/>
      <c r="C371" s="40"/>
      <c r="D371" s="225" t="s">
        <v>151</v>
      </c>
      <c r="E371" s="40"/>
      <c r="F371" s="226" t="s">
        <v>1236</v>
      </c>
      <c r="G371" s="40"/>
      <c r="H371" s="40"/>
      <c r="I371" s="227"/>
      <c r="J371" s="40"/>
      <c r="K371" s="40"/>
      <c r="L371" s="44"/>
      <c r="M371" s="228"/>
      <c r="N371" s="229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151</v>
      </c>
      <c r="AU371" s="17" t="s">
        <v>78</v>
      </c>
    </row>
    <row r="372" spans="1:65" s="2" customFormat="1" ht="14.4" customHeight="1">
      <c r="A372" s="38"/>
      <c r="B372" s="39"/>
      <c r="C372" s="212" t="s">
        <v>1237</v>
      </c>
      <c r="D372" s="212" t="s">
        <v>144</v>
      </c>
      <c r="E372" s="213" t="s">
        <v>1238</v>
      </c>
      <c r="F372" s="214" t="s">
        <v>1239</v>
      </c>
      <c r="G372" s="215" t="s">
        <v>451</v>
      </c>
      <c r="H372" s="216">
        <v>7</v>
      </c>
      <c r="I372" s="217"/>
      <c r="J372" s="218">
        <f>ROUND(I372*H372,2)</f>
        <v>0</v>
      </c>
      <c r="K372" s="214" t="s">
        <v>148</v>
      </c>
      <c r="L372" s="44"/>
      <c r="M372" s="219" t="s">
        <v>19</v>
      </c>
      <c r="N372" s="220" t="s">
        <v>42</v>
      </c>
      <c r="O372" s="84"/>
      <c r="P372" s="221">
        <f>O372*H372</f>
        <v>0</v>
      </c>
      <c r="Q372" s="221">
        <v>0</v>
      </c>
      <c r="R372" s="221">
        <f>Q372*H372</f>
        <v>0</v>
      </c>
      <c r="S372" s="221">
        <v>3.06</v>
      </c>
      <c r="T372" s="222">
        <f>S372*H372</f>
        <v>21.42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3" t="s">
        <v>149</v>
      </c>
      <c r="AT372" s="223" t="s">
        <v>144</v>
      </c>
      <c r="AU372" s="223" t="s">
        <v>78</v>
      </c>
      <c r="AY372" s="17" t="s">
        <v>142</v>
      </c>
      <c r="BE372" s="224">
        <f>IF(N372="základní",J372,0)</f>
        <v>0</v>
      </c>
      <c r="BF372" s="224">
        <f>IF(N372="snížená",J372,0)</f>
        <v>0</v>
      </c>
      <c r="BG372" s="224">
        <f>IF(N372="zákl. přenesená",J372,0)</f>
        <v>0</v>
      </c>
      <c r="BH372" s="224">
        <f>IF(N372="sníž. přenesená",J372,0)</f>
        <v>0</v>
      </c>
      <c r="BI372" s="224">
        <f>IF(N372="nulová",J372,0)</f>
        <v>0</v>
      </c>
      <c r="BJ372" s="17" t="s">
        <v>78</v>
      </c>
      <c r="BK372" s="224">
        <f>ROUND(I372*H372,2)</f>
        <v>0</v>
      </c>
      <c r="BL372" s="17" t="s">
        <v>149</v>
      </c>
      <c r="BM372" s="223" t="s">
        <v>1240</v>
      </c>
    </row>
    <row r="373" spans="1:47" s="2" customFormat="1" ht="12">
      <c r="A373" s="38"/>
      <c r="B373" s="39"/>
      <c r="C373" s="40"/>
      <c r="D373" s="225" t="s">
        <v>151</v>
      </c>
      <c r="E373" s="40"/>
      <c r="F373" s="226" t="s">
        <v>1241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151</v>
      </c>
      <c r="AU373" s="17" t="s">
        <v>78</v>
      </c>
    </row>
    <row r="374" spans="1:63" s="12" customFormat="1" ht="25.9" customHeight="1">
      <c r="A374" s="12"/>
      <c r="B374" s="196"/>
      <c r="C374" s="197"/>
      <c r="D374" s="198" t="s">
        <v>70</v>
      </c>
      <c r="E374" s="199" t="s">
        <v>1232</v>
      </c>
      <c r="F374" s="199" t="s">
        <v>1242</v>
      </c>
      <c r="G374" s="197"/>
      <c r="H374" s="197"/>
      <c r="I374" s="200"/>
      <c r="J374" s="201">
        <f>BK374</f>
        <v>0</v>
      </c>
      <c r="K374" s="197"/>
      <c r="L374" s="202"/>
      <c r="M374" s="203"/>
      <c r="N374" s="204"/>
      <c r="O374" s="204"/>
      <c r="P374" s="205">
        <f>SUM(P375:P382)</f>
        <v>0</v>
      </c>
      <c r="Q374" s="204"/>
      <c r="R374" s="205">
        <f>SUM(R375:R382)</f>
        <v>0.6487137119999999</v>
      </c>
      <c r="S374" s="204"/>
      <c r="T374" s="206">
        <f>SUM(T375:T382)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78</v>
      </c>
      <c r="AT374" s="208" t="s">
        <v>70</v>
      </c>
      <c r="AU374" s="208" t="s">
        <v>71</v>
      </c>
      <c r="AY374" s="207" t="s">
        <v>142</v>
      </c>
      <c r="BK374" s="209">
        <f>SUM(BK375:BK382)</f>
        <v>0</v>
      </c>
    </row>
    <row r="375" spans="1:65" s="2" customFormat="1" ht="24.15" customHeight="1">
      <c r="A375" s="38"/>
      <c r="B375" s="39"/>
      <c r="C375" s="212" t="s">
        <v>1243</v>
      </c>
      <c r="D375" s="212" t="s">
        <v>144</v>
      </c>
      <c r="E375" s="213" t="s">
        <v>1244</v>
      </c>
      <c r="F375" s="214" t="s">
        <v>1245</v>
      </c>
      <c r="G375" s="215" t="s">
        <v>451</v>
      </c>
      <c r="H375" s="216">
        <v>7.6</v>
      </c>
      <c r="I375" s="217"/>
      <c r="J375" s="218">
        <f>ROUND(I375*H375,2)</f>
        <v>0</v>
      </c>
      <c r="K375" s="214" t="s">
        <v>148</v>
      </c>
      <c r="L375" s="44"/>
      <c r="M375" s="219" t="s">
        <v>19</v>
      </c>
      <c r="N375" s="220" t="s">
        <v>42</v>
      </c>
      <c r="O375" s="84"/>
      <c r="P375" s="221">
        <f>O375*H375</f>
        <v>0</v>
      </c>
      <c r="Q375" s="221">
        <v>0.02350412</v>
      </c>
      <c r="R375" s="221">
        <f>Q375*H375</f>
        <v>0.178631312</v>
      </c>
      <c r="S375" s="221">
        <v>0</v>
      </c>
      <c r="T375" s="222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3" t="s">
        <v>149</v>
      </c>
      <c r="AT375" s="223" t="s">
        <v>144</v>
      </c>
      <c r="AU375" s="223" t="s">
        <v>78</v>
      </c>
      <c r="AY375" s="17" t="s">
        <v>142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78</v>
      </c>
      <c r="BK375" s="224">
        <f>ROUND(I375*H375,2)</f>
        <v>0</v>
      </c>
      <c r="BL375" s="17" t="s">
        <v>149</v>
      </c>
      <c r="BM375" s="223" t="s">
        <v>1246</v>
      </c>
    </row>
    <row r="376" spans="1:47" s="2" customFormat="1" ht="12">
      <c r="A376" s="38"/>
      <c r="B376" s="39"/>
      <c r="C376" s="40"/>
      <c r="D376" s="225" t="s">
        <v>151</v>
      </c>
      <c r="E376" s="40"/>
      <c r="F376" s="226" t="s">
        <v>1247</v>
      </c>
      <c r="G376" s="40"/>
      <c r="H376" s="40"/>
      <c r="I376" s="227"/>
      <c r="J376" s="40"/>
      <c r="K376" s="40"/>
      <c r="L376" s="44"/>
      <c r="M376" s="228"/>
      <c r="N376" s="229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151</v>
      </c>
      <c r="AU376" s="17" t="s">
        <v>78</v>
      </c>
    </row>
    <row r="377" spans="1:51" s="13" customFormat="1" ht="12">
      <c r="A377" s="13"/>
      <c r="B377" s="230"/>
      <c r="C377" s="231"/>
      <c r="D377" s="225" t="s">
        <v>167</v>
      </c>
      <c r="E377" s="232" t="s">
        <v>19</v>
      </c>
      <c r="F377" s="233" t="s">
        <v>1248</v>
      </c>
      <c r="G377" s="231"/>
      <c r="H377" s="234">
        <v>7.6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167</v>
      </c>
      <c r="AU377" s="240" t="s">
        <v>78</v>
      </c>
      <c r="AV377" s="13" t="s">
        <v>80</v>
      </c>
      <c r="AW377" s="13" t="s">
        <v>33</v>
      </c>
      <c r="AX377" s="13" t="s">
        <v>78</v>
      </c>
      <c r="AY377" s="240" t="s">
        <v>142</v>
      </c>
    </row>
    <row r="378" spans="1:65" s="2" customFormat="1" ht="24.15" customHeight="1">
      <c r="A378" s="38"/>
      <c r="B378" s="39"/>
      <c r="C378" s="212" t="s">
        <v>1249</v>
      </c>
      <c r="D378" s="212" t="s">
        <v>144</v>
      </c>
      <c r="E378" s="213" t="s">
        <v>1250</v>
      </c>
      <c r="F378" s="214" t="s">
        <v>1251</v>
      </c>
      <c r="G378" s="215" t="s">
        <v>451</v>
      </c>
      <c r="H378" s="216">
        <v>20</v>
      </c>
      <c r="I378" s="217"/>
      <c r="J378" s="218">
        <f>ROUND(I378*H378,2)</f>
        <v>0</v>
      </c>
      <c r="K378" s="214" t="s">
        <v>148</v>
      </c>
      <c r="L378" s="44"/>
      <c r="M378" s="219" t="s">
        <v>19</v>
      </c>
      <c r="N378" s="220" t="s">
        <v>42</v>
      </c>
      <c r="O378" s="84"/>
      <c r="P378" s="221">
        <f>O378*H378</f>
        <v>0</v>
      </c>
      <c r="Q378" s="221">
        <v>0.02350412</v>
      </c>
      <c r="R378" s="221">
        <f>Q378*H378</f>
        <v>0.4700824</v>
      </c>
      <c r="S378" s="221">
        <v>0</v>
      </c>
      <c r="T378" s="222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3" t="s">
        <v>149</v>
      </c>
      <c r="AT378" s="223" t="s">
        <v>144</v>
      </c>
      <c r="AU378" s="223" t="s">
        <v>78</v>
      </c>
      <c r="AY378" s="17" t="s">
        <v>142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78</v>
      </c>
      <c r="BK378" s="224">
        <f>ROUND(I378*H378,2)</f>
        <v>0</v>
      </c>
      <c r="BL378" s="17" t="s">
        <v>149</v>
      </c>
      <c r="BM378" s="223" t="s">
        <v>1252</v>
      </c>
    </row>
    <row r="379" spans="1:47" s="2" customFormat="1" ht="12">
      <c r="A379" s="38"/>
      <c r="B379" s="39"/>
      <c r="C379" s="40"/>
      <c r="D379" s="225" t="s">
        <v>151</v>
      </c>
      <c r="E379" s="40"/>
      <c r="F379" s="226" t="s">
        <v>1253</v>
      </c>
      <c r="G379" s="40"/>
      <c r="H379" s="40"/>
      <c r="I379" s="227"/>
      <c r="J379" s="40"/>
      <c r="K379" s="40"/>
      <c r="L379" s="44"/>
      <c r="M379" s="228"/>
      <c r="N379" s="229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151</v>
      </c>
      <c r="AU379" s="17" t="s">
        <v>78</v>
      </c>
    </row>
    <row r="380" spans="1:51" s="13" customFormat="1" ht="12">
      <c r="A380" s="13"/>
      <c r="B380" s="230"/>
      <c r="C380" s="231"/>
      <c r="D380" s="225" t="s">
        <v>167</v>
      </c>
      <c r="E380" s="232" t="s">
        <v>19</v>
      </c>
      <c r="F380" s="233" t="s">
        <v>267</v>
      </c>
      <c r="G380" s="231"/>
      <c r="H380" s="234">
        <v>20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0" t="s">
        <v>167</v>
      </c>
      <c r="AU380" s="240" t="s">
        <v>78</v>
      </c>
      <c r="AV380" s="13" t="s">
        <v>80</v>
      </c>
      <c r="AW380" s="13" t="s">
        <v>33</v>
      </c>
      <c r="AX380" s="13" t="s">
        <v>78</v>
      </c>
      <c r="AY380" s="240" t="s">
        <v>142</v>
      </c>
    </row>
    <row r="381" spans="1:65" s="2" customFormat="1" ht="14.4" customHeight="1">
      <c r="A381" s="38"/>
      <c r="B381" s="39"/>
      <c r="C381" s="253" t="s">
        <v>1254</v>
      </c>
      <c r="D381" s="253" t="s">
        <v>261</v>
      </c>
      <c r="E381" s="254" t="s">
        <v>1255</v>
      </c>
      <c r="F381" s="255" t="s">
        <v>1256</v>
      </c>
      <c r="G381" s="256" t="s">
        <v>451</v>
      </c>
      <c r="H381" s="257">
        <v>27.6</v>
      </c>
      <c r="I381" s="258"/>
      <c r="J381" s="259">
        <f>ROUND(I381*H381,2)</f>
        <v>0</v>
      </c>
      <c r="K381" s="255" t="s">
        <v>1257</v>
      </c>
      <c r="L381" s="260"/>
      <c r="M381" s="261" t="s">
        <v>19</v>
      </c>
      <c r="N381" s="262" t="s">
        <v>42</v>
      </c>
      <c r="O381" s="84"/>
      <c r="P381" s="221">
        <f>O381*H381</f>
        <v>0</v>
      </c>
      <c r="Q381" s="221">
        <v>0</v>
      </c>
      <c r="R381" s="221">
        <f>Q381*H381</f>
        <v>0</v>
      </c>
      <c r="S381" s="221">
        <v>0</v>
      </c>
      <c r="T381" s="222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3" t="s">
        <v>193</v>
      </c>
      <c r="AT381" s="223" t="s">
        <v>261</v>
      </c>
      <c r="AU381" s="223" t="s">
        <v>78</v>
      </c>
      <c r="AY381" s="17" t="s">
        <v>142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78</v>
      </c>
      <c r="BK381" s="224">
        <f>ROUND(I381*H381,2)</f>
        <v>0</v>
      </c>
      <c r="BL381" s="17" t="s">
        <v>149</v>
      </c>
      <c r="BM381" s="223" t="s">
        <v>1258</v>
      </c>
    </row>
    <row r="382" spans="1:47" s="2" customFormat="1" ht="12">
      <c r="A382" s="38"/>
      <c r="B382" s="39"/>
      <c r="C382" s="40"/>
      <c r="D382" s="225" t="s">
        <v>151</v>
      </c>
      <c r="E382" s="40"/>
      <c r="F382" s="226" t="s">
        <v>1256</v>
      </c>
      <c r="G382" s="40"/>
      <c r="H382" s="40"/>
      <c r="I382" s="227"/>
      <c r="J382" s="40"/>
      <c r="K382" s="40"/>
      <c r="L382" s="44"/>
      <c r="M382" s="228"/>
      <c r="N382" s="229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151</v>
      </c>
      <c r="AU382" s="17" t="s">
        <v>78</v>
      </c>
    </row>
    <row r="383" spans="1:63" s="12" customFormat="1" ht="25.9" customHeight="1">
      <c r="A383" s="12"/>
      <c r="B383" s="196"/>
      <c r="C383" s="197"/>
      <c r="D383" s="198" t="s">
        <v>70</v>
      </c>
      <c r="E383" s="199" t="s">
        <v>1259</v>
      </c>
      <c r="F383" s="199" t="s">
        <v>1260</v>
      </c>
      <c r="G383" s="197"/>
      <c r="H383" s="197"/>
      <c r="I383" s="200"/>
      <c r="J383" s="201">
        <f>BK383</f>
        <v>0</v>
      </c>
      <c r="K383" s="197"/>
      <c r="L383" s="202"/>
      <c r="M383" s="203"/>
      <c r="N383" s="204"/>
      <c r="O383" s="204"/>
      <c r="P383" s="205">
        <f>SUM(P384:P392)</f>
        <v>0</v>
      </c>
      <c r="Q383" s="204"/>
      <c r="R383" s="205">
        <f>SUM(R384:R392)</f>
        <v>0</v>
      </c>
      <c r="S383" s="204"/>
      <c r="T383" s="206">
        <f>SUM(T384:T392)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78</v>
      </c>
      <c r="AT383" s="208" t="s">
        <v>70</v>
      </c>
      <c r="AU383" s="208" t="s">
        <v>71</v>
      </c>
      <c r="AY383" s="207" t="s">
        <v>142</v>
      </c>
      <c r="BK383" s="209">
        <f>SUM(BK384:BK392)</f>
        <v>0</v>
      </c>
    </row>
    <row r="384" spans="1:65" s="2" customFormat="1" ht="24.15" customHeight="1">
      <c r="A384" s="38"/>
      <c r="B384" s="39"/>
      <c r="C384" s="212" t="s">
        <v>1261</v>
      </c>
      <c r="D384" s="212" t="s">
        <v>144</v>
      </c>
      <c r="E384" s="213" t="s">
        <v>1262</v>
      </c>
      <c r="F384" s="214" t="s">
        <v>1263</v>
      </c>
      <c r="G384" s="215" t="s">
        <v>237</v>
      </c>
      <c r="H384" s="216">
        <v>107.1</v>
      </c>
      <c r="I384" s="217"/>
      <c r="J384" s="218">
        <f>ROUND(I384*H384,2)</f>
        <v>0</v>
      </c>
      <c r="K384" s="214" t="s">
        <v>148</v>
      </c>
      <c r="L384" s="44"/>
      <c r="M384" s="219" t="s">
        <v>19</v>
      </c>
      <c r="N384" s="220" t="s">
        <v>42</v>
      </c>
      <c r="O384" s="84"/>
      <c r="P384" s="221">
        <f>O384*H384</f>
        <v>0</v>
      </c>
      <c r="Q384" s="221">
        <v>0</v>
      </c>
      <c r="R384" s="221">
        <f>Q384*H384</f>
        <v>0</v>
      </c>
      <c r="S384" s="221">
        <v>0</v>
      </c>
      <c r="T384" s="222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3" t="s">
        <v>149</v>
      </c>
      <c r="AT384" s="223" t="s">
        <v>144</v>
      </c>
      <c r="AU384" s="223" t="s">
        <v>78</v>
      </c>
      <c r="AY384" s="17" t="s">
        <v>142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78</v>
      </c>
      <c r="BK384" s="224">
        <f>ROUND(I384*H384,2)</f>
        <v>0</v>
      </c>
      <c r="BL384" s="17" t="s">
        <v>149</v>
      </c>
      <c r="BM384" s="223" t="s">
        <v>1264</v>
      </c>
    </row>
    <row r="385" spans="1:47" s="2" customFormat="1" ht="12">
      <c r="A385" s="38"/>
      <c r="B385" s="39"/>
      <c r="C385" s="40"/>
      <c r="D385" s="225" t="s">
        <v>151</v>
      </c>
      <c r="E385" s="40"/>
      <c r="F385" s="226" t="s">
        <v>1265</v>
      </c>
      <c r="G385" s="40"/>
      <c r="H385" s="40"/>
      <c r="I385" s="227"/>
      <c r="J385" s="40"/>
      <c r="K385" s="40"/>
      <c r="L385" s="44"/>
      <c r="M385" s="228"/>
      <c r="N385" s="229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151</v>
      </c>
      <c r="AU385" s="17" t="s">
        <v>78</v>
      </c>
    </row>
    <row r="386" spans="1:51" s="13" customFormat="1" ht="12">
      <c r="A386" s="13"/>
      <c r="B386" s="230"/>
      <c r="C386" s="231"/>
      <c r="D386" s="225" t="s">
        <v>167</v>
      </c>
      <c r="E386" s="231"/>
      <c r="F386" s="233" t="s">
        <v>1266</v>
      </c>
      <c r="G386" s="231"/>
      <c r="H386" s="234">
        <v>107.1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167</v>
      </c>
      <c r="AU386" s="240" t="s">
        <v>78</v>
      </c>
      <c r="AV386" s="13" t="s">
        <v>80</v>
      </c>
      <c r="AW386" s="13" t="s">
        <v>4</v>
      </c>
      <c r="AX386" s="13" t="s">
        <v>78</v>
      </c>
      <c r="AY386" s="240" t="s">
        <v>142</v>
      </c>
    </row>
    <row r="387" spans="1:65" s="2" customFormat="1" ht="37.8" customHeight="1">
      <c r="A387" s="38"/>
      <c r="B387" s="39"/>
      <c r="C387" s="212" t="s">
        <v>1267</v>
      </c>
      <c r="D387" s="212" t="s">
        <v>144</v>
      </c>
      <c r="E387" s="213" t="s">
        <v>1268</v>
      </c>
      <c r="F387" s="214" t="s">
        <v>1269</v>
      </c>
      <c r="G387" s="215" t="s">
        <v>237</v>
      </c>
      <c r="H387" s="216">
        <v>21.42</v>
      </c>
      <c r="I387" s="217"/>
      <c r="J387" s="218">
        <f>ROUND(I387*H387,2)</f>
        <v>0</v>
      </c>
      <c r="K387" s="214" t="s">
        <v>148</v>
      </c>
      <c r="L387" s="44"/>
      <c r="M387" s="219" t="s">
        <v>19</v>
      </c>
      <c r="N387" s="220" t="s">
        <v>42</v>
      </c>
      <c r="O387" s="84"/>
      <c r="P387" s="221">
        <f>O387*H387</f>
        <v>0</v>
      </c>
      <c r="Q387" s="221">
        <v>0</v>
      </c>
      <c r="R387" s="221">
        <f>Q387*H387</f>
        <v>0</v>
      </c>
      <c r="S387" s="221">
        <v>0</v>
      </c>
      <c r="T387" s="222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3" t="s">
        <v>149</v>
      </c>
      <c r="AT387" s="223" t="s">
        <v>144</v>
      </c>
      <c r="AU387" s="223" t="s">
        <v>78</v>
      </c>
      <c r="AY387" s="17" t="s">
        <v>142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78</v>
      </c>
      <c r="BK387" s="224">
        <f>ROUND(I387*H387,2)</f>
        <v>0</v>
      </c>
      <c r="BL387" s="17" t="s">
        <v>149</v>
      </c>
      <c r="BM387" s="223" t="s">
        <v>1270</v>
      </c>
    </row>
    <row r="388" spans="1:47" s="2" customFormat="1" ht="12">
      <c r="A388" s="38"/>
      <c r="B388" s="39"/>
      <c r="C388" s="40"/>
      <c r="D388" s="225" t="s">
        <v>151</v>
      </c>
      <c r="E388" s="40"/>
      <c r="F388" s="226" t="s">
        <v>1271</v>
      </c>
      <c r="G388" s="40"/>
      <c r="H388" s="40"/>
      <c r="I388" s="227"/>
      <c r="J388" s="40"/>
      <c r="K388" s="40"/>
      <c r="L388" s="44"/>
      <c r="M388" s="228"/>
      <c r="N388" s="229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151</v>
      </c>
      <c r="AU388" s="17" t="s">
        <v>78</v>
      </c>
    </row>
    <row r="389" spans="1:65" s="2" customFormat="1" ht="14.4" customHeight="1">
      <c r="A389" s="38"/>
      <c r="B389" s="39"/>
      <c r="C389" s="212" t="s">
        <v>1272</v>
      </c>
      <c r="D389" s="212" t="s">
        <v>144</v>
      </c>
      <c r="E389" s="213" t="s">
        <v>1273</v>
      </c>
      <c r="F389" s="214" t="s">
        <v>1274</v>
      </c>
      <c r="G389" s="215" t="s">
        <v>237</v>
      </c>
      <c r="H389" s="216">
        <v>21.42</v>
      </c>
      <c r="I389" s="217"/>
      <c r="J389" s="218">
        <f>ROUND(I389*H389,2)</f>
        <v>0</v>
      </c>
      <c r="K389" s="214" t="s">
        <v>148</v>
      </c>
      <c r="L389" s="44"/>
      <c r="M389" s="219" t="s">
        <v>19</v>
      </c>
      <c r="N389" s="220" t="s">
        <v>42</v>
      </c>
      <c r="O389" s="84"/>
      <c r="P389" s="221">
        <f>O389*H389</f>
        <v>0</v>
      </c>
      <c r="Q389" s="221">
        <v>0</v>
      </c>
      <c r="R389" s="221">
        <f>Q389*H389</f>
        <v>0</v>
      </c>
      <c r="S389" s="221">
        <v>0</v>
      </c>
      <c r="T389" s="222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3" t="s">
        <v>149</v>
      </c>
      <c r="AT389" s="223" t="s">
        <v>144</v>
      </c>
      <c r="AU389" s="223" t="s">
        <v>78</v>
      </c>
      <c r="AY389" s="17" t="s">
        <v>142</v>
      </c>
      <c r="BE389" s="224">
        <f>IF(N389="základní",J389,0)</f>
        <v>0</v>
      </c>
      <c r="BF389" s="224">
        <f>IF(N389="snížená",J389,0)</f>
        <v>0</v>
      </c>
      <c r="BG389" s="224">
        <f>IF(N389="zákl. přenesená",J389,0)</f>
        <v>0</v>
      </c>
      <c r="BH389" s="224">
        <f>IF(N389="sníž. přenesená",J389,0)</f>
        <v>0</v>
      </c>
      <c r="BI389" s="224">
        <f>IF(N389="nulová",J389,0)</f>
        <v>0</v>
      </c>
      <c r="BJ389" s="17" t="s">
        <v>78</v>
      </c>
      <c r="BK389" s="224">
        <f>ROUND(I389*H389,2)</f>
        <v>0</v>
      </c>
      <c r="BL389" s="17" t="s">
        <v>149</v>
      </c>
      <c r="BM389" s="223" t="s">
        <v>1275</v>
      </c>
    </row>
    <row r="390" spans="1:47" s="2" customFormat="1" ht="12">
      <c r="A390" s="38"/>
      <c r="B390" s="39"/>
      <c r="C390" s="40"/>
      <c r="D390" s="225" t="s">
        <v>151</v>
      </c>
      <c r="E390" s="40"/>
      <c r="F390" s="226" t="s">
        <v>1276</v>
      </c>
      <c r="G390" s="40"/>
      <c r="H390" s="40"/>
      <c r="I390" s="227"/>
      <c r="J390" s="40"/>
      <c r="K390" s="40"/>
      <c r="L390" s="44"/>
      <c r="M390" s="228"/>
      <c r="N390" s="229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151</v>
      </c>
      <c r="AU390" s="17" t="s">
        <v>78</v>
      </c>
    </row>
    <row r="391" spans="1:65" s="2" customFormat="1" ht="14.4" customHeight="1">
      <c r="A391" s="38"/>
      <c r="B391" s="39"/>
      <c r="C391" s="212" t="s">
        <v>1277</v>
      </c>
      <c r="D391" s="212" t="s">
        <v>144</v>
      </c>
      <c r="E391" s="213" t="s">
        <v>1278</v>
      </c>
      <c r="F391" s="214" t="s">
        <v>1279</v>
      </c>
      <c r="G391" s="215" t="s">
        <v>237</v>
      </c>
      <c r="H391" s="216">
        <v>21.42</v>
      </c>
      <c r="I391" s="217"/>
      <c r="J391" s="218">
        <f>ROUND(I391*H391,2)</f>
        <v>0</v>
      </c>
      <c r="K391" s="214" t="s">
        <v>148</v>
      </c>
      <c r="L391" s="44"/>
      <c r="M391" s="219" t="s">
        <v>19</v>
      </c>
      <c r="N391" s="220" t="s">
        <v>42</v>
      </c>
      <c r="O391" s="84"/>
      <c r="P391" s="221">
        <f>O391*H391</f>
        <v>0</v>
      </c>
      <c r="Q391" s="221">
        <v>0</v>
      </c>
      <c r="R391" s="221">
        <f>Q391*H391</f>
        <v>0</v>
      </c>
      <c r="S391" s="221">
        <v>0</v>
      </c>
      <c r="T391" s="222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3" t="s">
        <v>149</v>
      </c>
      <c r="AT391" s="223" t="s">
        <v>144</v>
      </c>
      <c r="AU391" s="223" t="s">
        <v>78</v>
      </c>
      <c r="AY391" s="17" t="s">
        <v>142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78</v>
      </c>
      <c r="BK391" s="224">
        <f>ROUND(I391*H391,2)</f>
        <v>0</v>
      </c>
      <c r="BL391" s="17" t="s">
        <v>149</v>
      </c>
      <c r="BM391" s="223" t="s">
        <v>1280</v>
      </c>
    </row>
    <row r="392" spans="1:47" s="2" customFormat="1" ht="12">
      <c r="A392" s="38"/>
      <c r="B392" s="39"/>
      <c r="C392" s="40"/>
      <c r="D392" s="225" t="s">
        <v>151</v>
      </c>
      <c r="E392" s="40"/>
      <c r="F392" s="226" t="s">
        <v>1281</v>
      </c>
      <c r="G392" s="40"/>
      <c r="H392" s="40"/>
      <c r="I392" s="227"/>
      <c r="J392" s="40"/>
      <c r="K392" s="40"/>
      <c r="L392" s="44"/>
      <c r="M392" s="228"/>
      <c r="N392" s="229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151</v>
      </c>
      <c r="AU392" s="17" t="s">
        <v>78</v>
      </c>
    </row>
    <row r="393" spans="1:63" s="12" customFormat="1" ht="25.9" customHeight="1">
      <c r="A393" s="12"/>
      <c r="B393" s="196"/>
      <c r="C393" s="197"/>
      <c r="D393" s="198" t="s">
        <v>70</v>
      </c>
      <c r="E393" s="199" t="s">
        <v>580</v>
      </c>
      <c r="F393" s="199" t="s">
        <v>581</v>
      </c>
      <c r="G393" s="197"/>
      <c r="H393" s="197"/>
      <c r="I393" s="200"/>
      <c r="J393" s="201">
        <f>BK393</f>
        <v>0</v>
      </c>
      <c r="K393" s="197"/>
      <c r="L393" s="202"/>
      <c r="M393" s="203"/>
      <c r="N393" s="204"/>
      <c r="O393" s="204"/>
      <c r="P393" s="205">
        <f>SUM(P394:P395)</f>
        <v>0</v>
      </c>
      <c r="Q393" s="204"/>
      <c r="R393" s="205">
        <f>SUM(R394:R395)</f>
        <v>0</v>
      </c>
      <c r="S393" s="204"/>
      <c r="T393" s="206">
        <f>SUM(T394:T395)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7" t="s">
        <v>78</v>
      </c>
      <c r="AT393" s="208" t="s">
        <v>70</v>
      </c>
      <c r="AU393" s="208" t="s">
        <v>71</v>
      </c>
      <c r="AY393" s="207" t="s">
        <v>142</v>
      </c>
      <c r="BK393" s="209">
        <f>SUM(BK394:BK395)</f>
        <v>0</v>
      </c>
    </row>
    <row r="394" spans="1:65" s="2" customFormat="1" ht="14.4" customHeight="1">
      <c r="A394" s="38"/>
      <c r="B394" s="39"/>
      <c r="C394" s="212" t="s">
        <v>1282</v>
      </c>
      <c r="D394" s="212" t="s">
        <v>144</v>
      </c>
      <c r="E394" s="213" t="s">
        <v>1283</v>
      </c>
      <c r="F394" s="214" t="s">
        <v>1284</v>
      </c>
      <c r="G394" s="215" t="s">
        <v>237</v>
      </c>
      <c r="H394" s="216">
        <v>2664.041</v>
      </c>
      <c r="I394" s="217"/>
      <c r="J394" s="218">
        <f>ROUND(I394*H394,2)</f>
        <v>0</v>
      </c>
      <c r="K394" s="214" t="s">
        <v>148</v>
      </c>
      <c r="L394" s="44"/>
      <c r="M394" s="219" t="s">
        <v>19</v>
      </c>
      <c r="N394" s="220" t="s">
        <v>42</v>
      </c>
      <c r="O394" s="84"/>
      <c r="P394" s="221">
        <f>O394*H394</f>
        <v>0</v>
      </c>
      <c r="Q394" s="221">
        <v>0</v>
      </c>
      <c r="R394" s="221">
        <f>Q394*H394</f>
        <v>0</v>
      </c>
      <c r="S394" s="221">
        <v>0</v>
      </c>
      <c r="T394" s="222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3" t="s">
        <v>149</v>
      </c>
      <c r="AT394" s="223" t="s">
        <v>144</v>
      </c>
      <c r="AU394" s="223" t="s">
        <v>78</v>
      </c>
      <c r="AY394" s="17" t="s">
        <v>142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7" t="s">
        <v>78</v>
      </c>
      <c r="BK394" s="224">
        <f>ROUND(I394*H394,2)</f>
        <v>0</v>
      </c>
      <c r="BL394" s="17" t="s">
        <v>149</v>
      </c>
      <c r="BM394" s="223" t="s">
        <v>1285</v>
      </c>
    </row>
    <row r="395" spans="1:47" s="2" customFormat="1" ht="12">
      <c r="A395" s="38"/>
      <c r="B395" s="39"/>
      <c r="C395" s="40"/>
      <c r="D395" s="225" t="s">
        <v>151</v>
      </c>
      <c r="E395" s="40"/>
      <c r="F395" s="226" t="s">
        <v>1286</v>
      </c>
      <c r="G395" s="40"/>
      <c r="H395" s="40"/>
      <c r="I395" s="227"/>
      <c r="J395" s="40"/>
      <c r="K395" s="40"/>
      <c r="L395" s="44"/>
      <c r="M395" s="228"/>
      <c r="N395" s="229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151</v>
      </c>
      <c r="AU395" s="17" t="s">
        <v>78</v>
      </c>
    </row>
    <row r="396" spans="1:63" s="12" customFormat="1" ht="25.9" customHeight="1">
      <c r="A396" s="12"/>
      <c r="B396" s="196"/>
      <c r="C396" s="197"/>
      <c r="D396" s="198" t="s">
        <v>70</v>
      </c>
      <c r="E396" s="199" t="s">
        <v>1287</v>
      </c>
      <c r="F396" s="199" t="s">
        <v>1288</v>
      </c>
      <c r="G396" s="197"/>
      <c r="H396" s="197"/>
      <c r="I396" s="200"/>
      <c r="J396" s="201">
        <f>BK396</f>
        <v>0</v>
      </c>
      <c r="K396" s="197"/>
      <c r="L396" s="202"/>
      <c r="M396" s="203"/>
      <c r="N396" s="204"/>
      <c r="O396" s="204"/>
      <c r="P396" s="205">
        <f>SUM(P397:P402)</f>
        <v>0</v>
      </c>
      <c r="Q396" s="204"/>
      <c r="R396" s="205">
        <f>SUM(R397:R402)</f>
        <v>0.0356</v>
      </c>
      <c r="S396" s="204"/>
      <c r="T396" s="206">
        <f>SUM(T397:T402)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78</v>
      </c>
      <c r="AT396" s="208" t="s">
        <v>70</v>
      </c>
      <c r="AU396" s="208" t="s">
        <v>71</v>
      </c>
      <c r="AY396" s="207" t="s">
        <v>142</v>
      </c>
      <c r="BK396" s="209">
        <f>SUM(BK397:BK402)</f>
        <v>0</v>
      </c>
    </row>
    <row r="397" spans="1:65" s="2" customFormat="1" ht="14.4" customHeight="1">
      <c r="A397" s="38"/>
      <c r="B397" s="39"/>
      <c r="C397" s="212" t="s">
        <v>1289</v>
      </c>
      <c r="D397" s="212" t="s">
        <v>144</v>
      </c>
      <c r="E397" s="213" t="s">
        <v>1290</v>
      </c>
      <c r="F397" s="214" t="s">
        <v>1291</v>
      </c>
      <c r="G397" s="215" t="s">
        <v>451</v>
      </c>
      <c r="H397" s="216">
        <v>2</v>
      </c>
      <c r="I397" s="217"/>
      <c r="J397" s="218">
        <f>ROUND(I397*H397,2)</f>
        <v>0</v>
      </c>
      <c r="K397" s="214" t="s">
        <v>19</v>
      </c>
      <c r="L397" s="44"/>
      <c r="M397" s="219" t="s">
        <v>19</v>
      </c>
      <c r="N397" s="220" t="s">
        <v>42</v>
      </c>
      <c r="O397" s="84"/>
      <c r="P397" s="221">
        <f>O397*H397</f>
        <v>0</v>
      </c>
      <c r="Q397" s="221">
        <v>0</v>
      </c>
      <c r="R397" s="221">
        <f>Q397*H397</f>
        <v>0</v>
      </c>
      <c r="S397" s="221">
        <v>0</v>
      </c>
      <c r="T397" s="222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3" t="s">
        <v>149</v>
      </c>
      <c r="AT397" s="223" t="s">
        <v>144</v>
      </c>
      <c r="AU397" s="223" t="s">
        <v>78</v>
      </c>
      <c r="AY397" s="17" t="s">
        <v>142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78</v>
      </c>
      <c r="BK397" s="224">
        <f>ROUND(I397*H397,2)</f>
        <v>0</v>
      </c>
      <c r="BL397" s="17" t="s">
        <v>149</v>
      </c>
      <c r="BM397" s="223" t="s">
        <v>1292</v>
      </c>
    </row>
    <row r="398" spans="1:47" s="2" customFormat="1" ht="12">
      <c r="A398" s="38"/>
      <c r="B398" s="39"/>
      <c r="C398" s="40"/>
      <c r="D398" s="225" t="s">
        <v>151</v>
      </c>
      <c r="E398" s="40"/>
      <c r="F398" s="226" t="s">
        <v>1293</v>
      </c>
      <c r="G398" s="40"/>
      <c r="H398" s="40"/>
      <c r="I398" s="227"/>
      <c r="J398" s="40"/>
      <c r="K398" s="40"/>
      <c r="L398" s="44"/>
      <c r="M398" s="228"/>
      <c r="N398" s="229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151</v>
      </c>
      <c r="AU398" s="17" t="s">
        <v>78</v>
      </c>
    </row>
    <row r="399" spans="1:65" s="2" customFormat="1" ht="24.15" customHeight="1">
      <c r="A399" s="38"/>
      <c r="B399" s="39"/>
      <c r="C399" s="253" t="s">
        <v>1294</v>
      </c>
      <c r="D399" s="253" t="s">
        <v>261</v>
      </c>
      <c r="E399" s="254" t="s">
        <v>1295</v>
      </c>
      <c r="F399" s="255" t="s">
        <v>1296</v>
      </c>
      <c r="G399" s="256" t="s">
        <v>451</v>
      </c>
      <c r="H399" s="257">
        <v>2</v>
      </c>
      <c r="I399" s="258"/>
      <c r="J399" s="259">
        <f>ROUND(I399*H399,2)</f>
        <v>0</v>
      </c>
      <c r="K399" s="255" t="s">
        <v>148</v>
      </c>
      <c r="L399" s="260"/>
      <c r="M399" s="261" t="s">
        <v>19</v>
      </c>
      <c r="N399" s="262" t="s">
        <v>42</v>
      </c>
      <c r="O399" s="84"/>
      <c r="P399" s="221">
        <f>O399*H399</f>
        <v>0</v>
      </c>
      <c r="Q399" s="221">
        <v>0.0178</v>
      </c>
      <c r="R399" s="221">
        <f>Q399*H399</f>
        <v>0.0356</v>
      </c>
      <c r="S399" s="221">
        <v>0</v>
      </c>
      <c r="T399" s="222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3" t="s">
        <v>193</v>
      </c>
      <c r="AT399" s="223" t="s">
        <v>261</v>
      </c>
      <c r="AU399" s="223" t="s">
        <v>78</v>
      </c>
      <c r="AY399" s="17" t="s">
        <v>142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78</v>
      </c>
      <c r="BK399" s="224">
        <f>ROUND(I399*H399,2)</f>
        <v>0</v>
      </c>
      <c r="BL399" s="17" t="s">
        <v>149</v>
      </c>
      <c r="BM399" s="223" t="s">
        <v>1297</v>
      </c>
    </row>
    <row r="400" spans="1:47" s="2" customFormat="1" ht="12">
      <c r="A400" s="38"/>
      <c r="B400" s="39"/>
      <c r="C400" s="40"/>
      <c r="D400" s="225" t="s">
        <v>151</v>
      </c>
      <c r="E400" s="40"/>
      <c r="F400" s="226" t="s">
        <v>1296</v>
      </c>
      <c r="G400" s="40"/>
      <c r="H400" s="40"/>
      <c r="I400" s="227"/>
      <c r="J400" s="40"/>
      <c r="K400" s="40"/>
      <c r="L400" s="44"/>
      <c r="M400" s="228"/>
      <c r="N400" s="229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151</v>
      </c>
      <c r="AU400" s="17" t="s">
        <v>78</v>
      </c>
    </row>
    <row r="401" spans="1:65" s="2" customFormat="1" ht="14.4" customHeight="1">
      <c r="A401" s="38"/>
      <c r="B401" s="39"/>
      <c r="C401" s="212" t="s">
        <v>1298</v>
      </c>
      <c r="D401" s="212" t="s">
        <v>144</v>
      </c>
      <c r="E401" s="213" t="s">
        <v>1299</v>
      </c>
      <c r="F401" s="214" t="s">
        <v>1300</v>
      </c>
      <c r="G401" s="215" t="s">
        <v>1301</v>
      </c>
      <c r="H401" s="216">
        <v>1</v>
      </c>
      <c r="I401" s="217"/>
      <c r="J401" s="218">
        <f>ROUND(I401*H401,2)</f>
        <v>0</v>
      </c>
      <c r="K401" s="214" t="s">
        <v>19</v>
      </c>
      <c r="L401" s="44"/>
      <c r="M401" s="219" t="s">
        <v>19</v>
      </c>
      <c r="N401" s="220" t="s">
        <v>42</v>
      </c>
      <c r="O401" s="84"/>
      <c r="P401" s="221">
        <f>O401*H401</f>
        <v>0</v>
      </c>
      <c r="Q401" s="221">
        <v>0</v>
      </c>
      <c r="R401" s="221">
        <f>Q401*H401</f>
        <v>0</v>
      </c>
      <c r="S401" s="221">
        <v>0</v>
      </c>
      <c r="T401" s="222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3" t="s">
        <v>149</v>
      </c>
      <c r="AT401" s="223" t="s">
        <v>144</v>
      </c>
      <c r="AU401" s="223" t="s">
        <v>78</v>
      </c>
      <c r="AY401" s="17" t="s">
        <v>142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78</v>
      </c>
      <c r="BK401" s="224">
        <f>ROUND(I401*H401,2)</f>
        <v>0</v>
      </c>
      <c r="BL401" s="17" t="s">
        <v>149</v>
      </c>
      <c r="BM401" s="223" t="s">
        <v>1302</v>
      </c>
    </row>
    <row r="402" spans="1:47" s="2" customFormat="1" ht="12">
      <c r="A402" s="38"/>
      <c r="B402" s="39"/>
      <c r="C402" s="40"/>
      <c r="D402" s="225" t="s">
        <v>151</v>
      </c>
      <c r="E402" s="40"/>
      <c r="F402" s="226" t="s">
        <v>1303</v>
      </c>
      <c r="G402" s="40"/>
      <c r="H402" s="40"/>
      <c r="I402" s="227"/>
      <c r="J402" s="40"/>
      <c r="K402" s="40"/>
      <c r="L402" s="44"/>
      <c r="M402" s="228"/>
      <c r="N402" s="229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151</v>
      </c>
      <c r="AU402" s="17" t="s">
        <v>78</v>
      </c>
    </row>
    <row r="403" spans="1:63" s="12" customFormat="1" ht="25.9" customHeight="1">
      <c r="A403" s="12"/>
      <c r="B403" s="196"/>
      <c r="C403" s="197"/>
      <c r="D403" s="198" t="s">
        <v>70</v>
      </c>
      <c r="E403" s="199" t="s">
        <v>1304</v>
      </c>
      <c r="F403" s="199" t="s">
        <v>1305</v>
      </c>
      <c r="G403" s="197"/>
      <c r="H403" s="197"/>
      <c r="I403" s="200"/>
      <c r="J403" s="201">
        <f>BK403</f>
        <v>0</v>
      </c>
      <c r="K403" s="197"/>
      <c r="L403" s="202"/>
      <c r="M403" s="203"/>
      <c r="N403" s="204"/>
      <c r="O403" s="204"/>
      <c r="P403" s="205">
        <f>SUM(P404:P408)</f>
        <v>0</v>
      </c>
      <c r="Q403" s="204"/>
      <c r="R403" s="205">
        <f>SUM(R404:R408)</f>
        <v>0</v>
      </c>
      <c r="S403" s="204"/>
      <c r="T403" s="206">
        <f>SUM(T404:T408)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7" t="s">
        <v>80</v>
      </c>
      <c r="AT403" s="208" t="s">
        <v>70</v>
      </c>
      <c r="AU403" s="208" t="s">
        <v>71</v>
      </c>
      <c r="AY403" s="207" t="s">
        <v>142</v>
      </c>
      <c r="BK403" s="209">
        <f>SUM(BK404:BK408)</f>
        <v>0</v>
      </c>
    </row>
    <row r="404" spans="1:65" s="2" customFormat="1" ht="14.4" customHeight="1">
      <c r="A404" s="38"/>
      <c r="B404" s="39"/>
      <c r="C404" s="212" t="s">
        <v>1306</v>
      </c>
      <c r="D404" s="212" t="s">
        <v>144</v>
      </c>
      <c r="E404" s="213" t="s">
        <v>1307</v>
      </c>
      <c r="F404" s="214" t="s">
        <v>1308</v>
      </c>
      <c r="G404" s="215" t="s">
        <v>176</v>
      </c>
      <c r="H404" s="216">
        <v>0.12</v>
      </c>
      <c r="I404" s="217"/>
      <c r="J404" s="218">
        <f>ROUND(I404*H404,2)</f>
        <v>0</v>
      </c>
      <c r="K404" s="214" t="s">
        <v>19</v>
      </c>
      <c r="L404" s="44"/>
      <c r="M404" s="219" t="s">
        <v>19</v>
      </c>
      <c r="N404" s="220" t="s">
        <v>42</v>
      </c>
      <c r="O404" s="84"/>
      <c r="P404" s="221">
        <f>O404*H404</f>
        <v>0</v>
      </c>
      <c r="Q404" s="221">
        <v>0</v>
      </c>
      <c r="R404" s="221">
        <f>Q404*H404</f>
        <v>0</v>
      </c>
      <c r="S404" s="221">
        <v>0</v>
      </c>
      <c r="T404" s="222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3" t="s">
        <v>234</v>
      </c>
      <c r="AT404" s="223" t="s">
        <v>144</v>
      </c>
      <c r="AU404" s="223" t="s">
        <v>78</v>
      </c>
      <c r="AY404" s="17" t="s">
        <v>142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7" t="s">
        <v>78</v>
      </c>
      <c r="BK404" s="224">
        <f>ROUND(I404*H404,2)</f>
        <v>0</v>
      </c>
      <c r="BL404" s="17" t="s">
        <v>234</v>
      </c>
      <c r="BM404" s="223" t="s">
        <v>1309</v>
      </c>
    </row>
    <row r="405" spans="1:47" s="2" customFormat="1" ht="12">
      <c r="A405" s="38"/>
      <c r="B405" s="39"/>
      <c r="C405" s="40"/>
      <c r="D405" s="225" t="s">
        <v>151</v>
      </c>
      <c r="E405" s="40"/>
      <c r="F405" s="226" t="s">
        <v>1308</v>
      </c>
      <c r="G405" s="40"/>
      <c r="H405" s="40"/>
      <c r="I405" s="227"/>
      <c r="J405" s="40"/>
      <c r="K405" s="40"/>
      <c r="L405" s="44"/>
      <c r="M405" s="228"/>
      <c r="N405" s="229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151</v>
      </c>
      <c r="AU405" s="17" t="s">
        <v>78</v>
      </c>
    </row>
    <row r="406" spans="1:47" s="2" customFormat="1" ht="12">
      <c r="A406" s="38"/>
      <c r="B406" s="39"/>
      <c r="C406" s="40"/>
      <c r="D406" s="225" t="s">
        <v>240</v>
      </c>
      <c r="E406" s="40"/>
      <c r="F406" s="252" t="s">
        <v>1310</v>
      </c>
      <c r="G406" s="40"/>
      <c r="H406" s="40"/>
      <c r="I406" s="227"/>
      <c r="J406" s="40"/>
      <c r="K406" s="40"/>
      <c r="L406" s="44"/>
      <c r="M406" s="228"/>
      <c r="N406" s="229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240</v>
      </c>
      <c r="AU406" s="17" t="s">
        <v>78</v>
      </c>
    </row>
    <row r="407" spans="1:65" s="2" customFormat="1" ht="24.15" customHeight="1">
      <c r="A407" s="38"/>
      <c r="B407" s="39"/>
      <c r="C407" s="212" t="s">
        <v>1311</v>
      </c>
      <c r="D407" s="212" t="s">
        <v>144</v>
      </c>
      <c r="E407" s="213" t="s">
        <v>1312</v>
      </c>
      <c r="F407" s="214" t="s">
        <v>1313</v>
      </c>
      <c r="G407" s="215" t="s">
        <v>237</v>
      </c>
      <c r="H407" s="216">
        <v>0.1</v>
      </c>
      <c r="I407" s="217"/>
      <c r="J407" s="218">
        <f>ROUND(I407*H407,2)</f>
        <v>0</v>
      </c>
      <c r="K407" s="214" t="s">
        <v>148</v>
      </c>
      <c r="L407" s="44"/>
      <c r="M407" s="219" t="s">
        <v>19</v>
      </c>
      <c r="N407" s="220" t="s">
        <v>42</v>
      </c>
      <c r="O407" s="84"/>
      <c r="P407" s="221">
        <f>O407*H407</f>
        <v>0</v>
      </c>
      <c r="Q407" s="221">
        <v>0</v>
      </c>
      <c r="R407" s="221">
        <f>Q407*H407</f>
        <v>0</v>
      </c>
      <c r="S407" s="221">
        <v>0</v>
      </c>
      <c r="T407" s="222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3" t="s">
        <v>234</v>
      </c>
      <c r="AT407" s="223" t="s">
        <v>144</v>
      </c>
      <c r="AU407" s="223" t="s">
        <v>78</v>
      </c>
      <c r="AY407" s="17" t="s">
        <v>142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7" t="s">
        <v>78</v>
      </c>
      <c r="BK407" s="224">
        <f>ROUND(I407*H407,2)</f>
        <v>0</v>
      </c>
      <c r="BL407" s="17" t="s">
        <v>234</v>
      </c>
      <c r="BM407" s="223" t="s">
        <v>1314</v>
      </c>
    </row>
    <row r="408" spans="1:47" s="2" customFormat="1" ht="12">
      <c r="A408" s="38"/>
      <c r="B408" s="39"/>
      <c r="C408" s="40"/>
      <c r="D408" s="225" t="s">
        <v>151</v>
      </c>
      <c r="E408" s="40"/>
      <c r="F408" s="226" t="s">
        <v>1315</v>
      </c>
      <c r="G408" s="40"/>
      <c r="H408" s="40"/>
      <c r="I408" s="227"/>
      <c r="J408" s="40"/>
      <c r="K408" s="40"/>
      <c r="L408" s="44"/>
      <c r="M408" s="228"/>
      <c r="N408" s="229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151</v>
      </c>
      <c r="AU408" s="17" t="s">
        <v>78</v>
      </c>
    </row>
    <row r="409" spans="1:63" s="12" customFormat="1" ht="25.9" customHeight="1">
      <c r="A409" s="12"/>
      <c r="B409" s="196"/>
      <c r="C409" s="197"/>
      <c r="D409" s="198" t="s">
        <v>70</v>
      </c>
      <c r="E409" s="199" t="s">
        <v>1316</v>
      </c>
      <c r="F409" s="199" t="s">
        <v>1317</v>
      </c>
      <c r="G409" s="197"/>
      <c r="H409" s="197"/>
      <c r="I409" s="200"/>
      <c r="J409" s="201">
        <f>BK409</f>
        <v>0</v>
      </c>
      <c r="K409" s="197"/>
      <c r="L409" s="202"/>
      <c r="M409" s="203"/>
      <c r="N409" s="204"/>
      <c r="O409" s="204"/>
      <c r="P409" s="205">
        <f>SUM(P410:P415)</f>
        <v>0</v>
      </c>
      <c r="Q409" s="204"/>
      <c r="R409" s="205">
        <f>SUM(R410:R415)</f>
        <v>0.0424242</v>
      </c>
      <c r="S409" s="204"/>
      <c r="T409" s="206">
        <f>SUM(T410:T415)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7" t="s">
        <v>80</v>
      </c>
      <c r="AT409" s="208" t="s">
        <v>70</v>
      </c>
      <c r="AU409" s="208" t="s">
        <v>71</v>
      </c>
      <c r="AY409" s="207" t="s">
        <v>142</v>
      </c>
      <c r="BK409" s="209">
        <f>SUM(BK410:BK415)</f>
        <v>0</v>
      </c>
    </row>
    <row r="410" spans="1:65" s="2" customFormat="1" ht="24.15" customHeight="1">
      <c r="A410" s="38"/>
      <c r="B410" s="39"/>
      <c r="C410" s="212" t="s">
        <v>1318</v>
      </c>
      <c r="D410" s="212" t="s">
        <v>144</v>
      </c>
      <c r="E410" s="213" t="s">
        <v>1319</v>
      </c>
      <c r="F410" s="214" t="s">
        <v>1320</v>
      </c>
      <c r="G410" s="215" t="s">
        <v>264</v>
      </c>
      <c r="H410" s="216">
        <v>728</v>
      </c>
      <c r="I410" s="217"/>
      <c r="J410" s="218">
        <f>ROUND(I410*H410,2)</f>
        <v>0</v>
      </c>
      <c r="K410" s="214" t="s">
        <v>148</v>
      </c>
      <c r="L410" s="44"/>
      <c r="M410" s="219" t="s">
        <v>19</v>
      </c>
      <c r="N410" s="220" t="s">
        <v>42</v>
      </c>
      <c r="O410" s="84"/>
      <c r="P410" s="221">
        <f>O410*H410</f>
        <v>0</v>
      </c>
      <c r="Q410" s="221">
        <v>5.8275E-05</v>
      </c>
      <c r="R410" s="221">
        <f>Q410*H410</f>
        <v>0.0424242</v>
      </c>
      <c r="S410" s="221">
        <v>0</v>
      </c>
      <c r="T410" s="222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3" t="s">
        <v>234</v>
      </c>
      <c r="AT410" s="223" t="s">
        <v>144</v>
      </c>
      <c r="AU410" s="223" t="s">
        <v>78</v>
      </c>
      <c r="AY410" s="17" t="s">
        <v>142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78</v>
      </c>
      <c r="BK410" s="224">
        <f>ROUND(I410*H410,2)</f>
        <v>0</v>
      </c>
      <c r="BL410" s="17" t="s">
        <v>234</v>
      </c>
      <c r="BM410" s="223" t="s">
        <v>1321</v>
      </c>
    </row>
    <row r="411" spans="1:47" s="2" customFormat="1" ht="12">
      <c r="A411" s="38"/>
      <c r="B411" s="39"/>
      <c r="C411" s="40"/>
      <c r="D411" s="225" t="s">
        <v>151</v>
      </c>
      <c r="E411" s="40"/>
      <c r="F411" s="226" t="s">
        <v>1322</v>
      </c>
      <c r="G411" s="40"/>
      <c r="H411" s="40"/>
      <c r="I411" s="227"/>
      <c r="J411" s="40"/>
      <c r="K411" s="40"/>
      <c r="L411" s="44"/>
      <c r="M411" s="228"/>
      <c r="N411" s="229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151</v>
      </c>
      <c r="AU411" s="17" t="s">
        <v>78</v>
      </c>
    </row>
    <row r="412" spans="1:65" s="2" customFormat="1" ht="24.15" customHeight="1">
      <c r="A412" s="38"/>
      <c r="B412" s="39"/>
      <c r="C412" s="253" t="s">
        <v>1323</v>
      </c>
      <c r="D412" s="253" t="s">
        <v>261</v>
      </c>
      <c r="E412" s="254" t="s">
        <v>1324</v>
      </c>
      <c r="F412" s="255" t="s">
        <v>1325</v>
      </c>
      <c r="G412" s="256" t="s">
        <v>264</v>
      </c>
      <c r="H412" s="257">
        <v>728</v>
      </c>
      <c r="I412" s="258"/>
      <c r="J412" s="259">
        <f>ROUND(I412*H412,2)</f>
        <v>0</v>
      </c>
      <c r="K412" s="255" t="s">
        <v>19</v>
      </c>
      <c r="L412" s="260"/>
      <c r="M412" s="261" t="s">
        <v>19</v>
      </c>
      <c r="N412" s="262" t="s">
        <v>42</v>
      </c>
      <c r="O412" s="84"/>
      <c r="P412" s="221">
        <f>O412*H412</f>
        <v>0</v>
      </c>
      <c r="Q412" s="221">
        <v>0</v>
      </c>
      <c r="R412" s="221">
        <f>Q412*H412</f>
        <v>0</v>
      </c>
      <c r="S412" s="221">
        <v>0</v>
      </c>
      <c r="T412" s="222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3" t="s">
        <v>333</v>
      </c>
      <c r="AT412" s="223" t="s">
        <v>261</v>
      </c>
      <c r="AU412" s="223" t="s">
        <v>78</v>
      </c>
      <c r="AY412" s="17" t="s">
        <v>142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78</v>
      </c>
      <c r="BK412" s="224">
        <f>ROUND(I412*H412,2)</f>
        <v>0</v>
      </c>
      <c r="BL412" s="17" t="s">
        <v>234</v>
      </c>
      <c r="BM412" s="223" t="s">
        <v>1326</v>
      </c>
    </row>
    <row r="413" spans="1:47" s="2" customFormat="1" ht="12">
      <c r="A413" s="38"/>
      <c r="B413" s="39"/>
      <c r="C413" s="40"/>
      <c r="D413" s="225" t="s">
        <v>151</v>
      </c>
      <c r="E413" s="40"/>
      <c r="F413" s="226" t="s">
        <v>1325</v>
      </c>
      <c r="G413" s="40"/>
      <c r="H413" s="40"/>
      <c r="I413" s="227"/>
      <c r="J413" s="40"/>
      <c r="K413" s="40"/>
      <c r="L413" s="44"/>
      <c r="M413" s="228"/>
      <c r="N413" s="229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151</v>
      </c>
      <c r="AU413" s="17" t="s">
        <v>78</v>
      </c>
    </row>
    <row r="414" spans="1:65" s="2" customFormat="1" ht="24.15" customHeight="1">
      <c r="A414" s="38"/>
      <c r="B414" s="39"/>
      <c r="C414" s="212" t="s">
        <v>1327</v>
      </c>
      <c r="D414" s="212" t="s">
        <v>144</v>
      </c>
      <c r="E414" s="213" t="s">
        <v>1328</v>
      </c>
      <c r="F414" s="214" t="s">
        <v>1329</v>
      </c>
      <c r="G414" s="215" t="s">
        <v>237</v>
      </c>
      <c r="H414" s="216">
        <v>0.728</v>
      </c>
      <c r="I414" s="217"/>
      <c r="J414" s="218">
        <f>ROUND(I414*H414,2)</f>
        <v>0</v>
      </c>
      <c r="K414" s="214" t="s">
        <v>148</v>
      </c>
      <c r="L414" s="44"/>
      <c r="M414" s="219" t="s">
        <v>19</v>
      </c>
      <c r="N414" s="220" t="s">
        <v>42</v>
      </c>
      <c r="O414" s="84"/>
      <c r="P414" s="221">
        <f>O414*H414</f>
        <v>0</v>
      </c>
      <c r="Q414" s="221">
        <v>0</v>
      </c>
      <c r="R414" s="221">
        <f>Q414*H414</f>
        <v>0</v>
      </c>
      <c r="S414" s="221">
        <v>0</v>
      </c>
      <c r="T414" s="222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3" t="s">
        <v>234</v>
      </c>
      <c r="AT414" s="223" t="s">
        <v>144</v>
      </c>
      <c r="AU414" s="223" t="s">
        <v>78</v>
      </c>
      <c r="AY414" s="17" t="s">
        <v>142</v>
      </c>
      <c r="BE414" s="224">
        <f>IF(N414="základní",J414,0)</f>
        <v>0</v>
      </c>
      <c r="BF414" s="224">
        <f>IF(N414="snížená",J414,0)</f>
        <v>0</v>
      </c>
      <c r="BG414" s="224">
        <f>IF(N414="zákl. přenesená",J414,0)</f>
        <v>0</v>
      </c>
      <c r="BH414" s="224">
        <f>IF(N414="sníž. přenesená",J414,0)</f>
        <v>0</v>
      </c>
      <c r="BI414" s="224">
        <f>IF(N414="nulová",J414,0)</f>
        <v>0</v>
      </c>
      <c r="BJ414" s="17" t="s">
        <v>78</v>
      </c>
      <c r="BK414" s="224">
        <f>ROUND(I414*H414,2)</f>
        <v>0</v>
      </c>
      <c r="BL414" s="17" t="s">
        <v>234</v>
      </c>
      <c r="BM414" s="223" t="s">
        <v>1330</v>
      </c>
    </row>
    <row r="415" spans="1:47" s="2" customFormat="1" ht="12">
      <c r="A415" s="38"/>
      <c r="B415" s="39"/>
      <c r="C415" s="40"/>
      <c r="D415" s="225" t="s">
        <v>151</v>
      </c>
      <c r="E415" s="40"/>
      <c r="F415" s="226" t="s">
        <v>1331</v>
      </c>
      <c r="G415" s="40"/>
      <c r="H415" s="40"/>
      <c r="I415" s="227"/>
      <c r="J415" s="40"/>
      <c r="K415" s="40"/>
      <c r="L415" s="44"/>
      <c r="M415" s="263"/>
      <c r="N415" s="264"/>
      <c r="O415" s="265"/>
      <c r="P415" s="265"/>
      <c r="Q415" s="265"/>
      <c r="R415" s="265"/>
      <c r="S415" s="265"/>
      <c r="T415" s="266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151</v>
      </c>
      <c r="AU415" s="17" t="s">
        <v>78</v>
      </c>
    </row>
    <row r="416" spans="1:31" s="2" customFormat="1" ht="6.95" customHeight="1">
      <c r="A416" s="38"/>
      <c r="B416" s="59"/>
      <c r="C416" s="60"/>
      <c r="D416" s="60"/>
      <c r="E416" s="60"/>
      <c r="F416" s="60"/>
      <c r="G416" s="60"/>
      <c r="H416" s="60"/>
      <c r="I416" s="60"/>
      <c r="J416" s="60"/>
      <c r="K416" s="60"/>
      <c r="L416" s="44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sheetProtection password="CC35" sheet="1" objects="1" scenarios="1" formatColumns="0" formatRows="0" autoFilter="0"/>
  <autoFilter ref="C97:K4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2:12" s="1" customFormat="1" ht="12" customHeight="1">
      <c r="B8" s="20"/>
      <c r="D8" s="142" t="s">
        <v>108</v>
      </c>
      <c r="L8" s="20"/>
    </row>
    <row r="9" spans="1:31" s="2" customFormat="1" ht="16.5" customHeight="1">
      <c r="A9" s="38"/>
      <c r="B9" s="44"/>
      <c r="C9" s="38"/>
      <c r="D9" s="38"/>
      <c r="E9" s="143" t="s">
        <v>840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110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1332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19. 11. 2020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>AGROPROJEKT PSO, s.r.o.</v>
      </c>
      <c r="F23" s="38"/>
      <c r="G23" s="38"/>
      <c r="H23" s="38"/>
      <c r="I23" s="142" t="s">
        <v>28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113</v>
      </c>
      <c r="F26" s="38"/>
      <c r="G26" s="38"/>
      <c r="H26" s="38"/>
      <c r="I26" s="142" t="s">
        <v>28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35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37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39</v>
      </c>
      <c r="G34" s="38"/>
      <c r="H34" s="38"/>
      <c r="I34" s="154" t="s">
        <v>38</v>
      </c>
      <c r="J34" s="154" t="s">
        <v>40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41</v>
      </c>
      <c r="E35" s="142" t="s">
        <v>42</v>
      </c>
      <c r="F35" s="156">
        <f>ROUND((SUM(BE89:BE139)),2)</f>
        <v>0</v>
      </c>
      <c r="G35" s="38"/>
      <c r="H35" s="38"/>
      <c r="I35" s="157">
        <v>0.21</v>
      </c>
      <c r="J35" s="156">
        <f>ROUND(((SUM(BE89:BE139))*I35),2)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43</v>
      </c>
      <c r="F36" s="156">
        <f>ROUND((SUM(BF89:BF139)),2)</f>
        <v>0</v>
      </c>
      <c r="G36" s="38"/>
      <c r="H36" s="38"/>
      <c r="I36" s="157">
        <v>0.15</v>
      </c>
      <c r="J36" s="156">
        <f>ROUND(((SUM(BF89:BF139))*I36),2)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44</v>
      </c>
      <c r="F37" s="156">
        <f>ROUND((SUM(BG89:BG139)),2)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45</v>
      </c>
      <c r="F38" s="156">
        <f>ROUND((SUM(BH89:BH139)),2)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46</v>
      </c>
      <c r="F39" s="156">
        <f>ROUND((SUM(BI89:BI139)),2)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47</v>
      </c>
      <c r="E41" s="160"/>
      <c r="F41" s="160"/>
      <c r="G41" s="161" t="s">
        <v>48</v>
      </c>
      <c r="H41" s="162" t="s">
        <v>49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Soubor staveb společných zařízení v k. ú. Třebom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840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110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2917-17-2-5 - SO-05 Přehrážky - tůň T1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Brno</v>
      </c>
      <c r="G56" s="40"/>
      <c r="H56" s="40"/>
      <c r="I56" s="32" t="s">
        <v>23</v>
      </c>
      <c r="J56" s="72" t="str">
        <f>IF(J14="","",J14)</f>
        <v>19. 11. 2020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SPÚ ČR</v>
      </c>
      <c r="G58" s="40"/>
      <c r="H58" s="40"/>
      <c r="I58" s="32" t="s">
        <v>31</v>
      </c>
      <c r="J58" s="36" t="str">
        <f>E23</f>
        <v>AGROPROJEKT PSO,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5.6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>Agroprojekt PSO, s.r.o.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115</v>
      </c>
      <c r="D61" s="171"/>
      <c r="E61" s="171"/>
      <c r="F61" s="171"/>
      <c r="G61" s="171"/>
      <c r="H61" s="171"/>
      <c r="I61" s="171"/>
      <c r="J61" s="172" t="s">
        <v>116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69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117</v>
      </c>
    </row>
    <row r="64" spans="1:31" s="9" customFormat="1" ht="24.95" customHeight="1">
      <c r="A64" s="9"/>
      <c r="B64" s="174"/>
      <c r="C64" s="175"/>
      <c r="D64" s="176" t="s">
        <v>842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4"/>
      <c r="C65" s="175"/>
      <c r="D65" s="176" t="s">
        <v>844</v>
      </c>
      <c r="E65" s="177"/>
      <c r="F65" s="177"/>
      <c r="G65" s="177"/>
      <c r="H65" s="177"/>
      <c r="I65" s="177"/>
      <c r="J65" s="178">
        <f>J108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4"/>
      <c r="C66" s="175"/>
      <c r="D66" s="176" t="s">
        <v>845</v>
      </c>
      <c r="E66" s="177"/>
      <c r="F66" s="177"/>
      <c r="G66" s="177"/>
      <c r="H66" s="177"/>
      <c r="I66" s="177"/>
      <c r="J66" s="178">
        <f>J127</f>
        <v>0</v>
      </c>
      <c r="K66" s="175"/>
      <c r="L66" s="17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4"/>
      <c r="C67" s="175"/>
      <c r="D67" s="176" t="s">
        <v>851</v>
      </c>
      <c r="E67" s="177"/>
      <c r="F67" s="177"/>
      <c r="G67" s="177"/>
      <c r="H67" s="177"/>
      <c r="I67" s="177"/>
      <c r="J67" s="178">
        <f>J137</f>
        <v>0</v>
      </c>
      <c r="K67" s="175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127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Soubor staveb společných zařízení v k. ú. Třebom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108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840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110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2917-17-2-5 - SO-05 Přehrážky - tůň T1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>Brno</v>
      </c>
      <c r="G83" s="40"/>
      <c r="H83" s="40"/>
      <c r="I83" s="32" t="s">
        <v>23</v>
      </c>
      <c r="J83" s="72" t="str">
        <f>IF(J14="","",J14)</f>
        <v>19. 11. 2020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25</v>
      </c>
      <c r="D85" s="40"/>
      <c r="E85" s="40"/>
      <c r="F85" s="27" t="str">
        <f>E17</f>
        <v>SPÚ ČR</v>
      </c>
      <c r="G85" s="40"/>
      <c r="H85" s="40"/>
      <c r="I85" s="32" t="s">
        <v>31</v>
      </c>
      <c r="J85" s="36" t="str">
        <f>E23</f>
        <v>AGROPROJEKT PSO,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29</v>
      </c>
      <c r="D86" s="40"/>
      <c r="E86" s="40"/>
      <c r="F86" s="27" t="str">
        <f>IF(E20="","",E20)</f>
        <v>Vyplň údaj</v>
      </c>
      <c r="G86" s="40"/>
      <c r="H86" s="40"/>
      <c r="I86" s="32" t="s">
        <v>34</v>
      </c>
      <c r="J86" s="36" t="str">
        <f>E26</f>
        <v>Agroprojekt PSO,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128</v>
      </c>
      <c r="D88" s="188" t="s">
        <v>56</v>
      </c>
      <c r="E88" s="188" t="s">
        <v>52</v>
      </c>
      <c r="F88" s="188" t="s">
        <v>53</v>
      </c>
      <c r="G88" s="188" t="s">
        <v>129</v>
      </c>
      <c r="H88" s="188" t="s">
        <v>130</v>
      </c>
      <c r="I88" s="188" t="s">
        <v>131</v>
      </c>
      <c r="J88" s="188" t="s">
        <v>116</v>
      </c>
      <c r="K88" s="189" t="s">
        <v>132</v>
      </c>
      <c r="L88" s="190"/>
      <c r="M88" s="92" t="s">
        <v>19</v>
      </c>
      <c r="N88" s="93" t="s">
        <v>41</v>
      </c>
      <c r="O88" s="93" t="s">
        <v>133</v>
      </c>
      <c r="P88" s="93" t="s">
        <v>134</v>
      </c>
      <c r="Q88" s="93" t="s">
        <v>135</v>
      </c>
      <c r="R88" s="93" t="s">
        <v>136</v>
      </c>
      <c r="S88" s="93" t="s">
        <v>137</v>
      </c>
      <c r="T88" s="94" t="s">
        <v>138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139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P90+P108+P127+P137</f>
        <v>0</v>
      </c>
      <c r="Q89" s="96"/>
      <c r="R89" s="193">
        <f>R90+R108+R127+R137</f>
        <v>50.29834928558</v>
      </c>
      <c r="S89" s="96"/>
      <c r="T89" s="194">
        <f>T90+T108+T127+T137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70</v>
      </c>
      <c r="AU89" s="17" t="s">
        <v>117</v>
      </c>
      <c r="BK89" s="195">
        <f>BK90+BK108+BK127+BK137</f>
        <v>0</v>
      </c>
    </row>
    <row r="90" spans="1:63" s="12" customFormat="1" ht="25.9" customHeight="1">
      <c r="A90" s="12"/>
      <c r="B90" s="196"/>
      <c r="C90" s="197"/>
      <c r="D90" s="198" t="s">
        <v>70</v>
      </c>
      <c r="E90" s="199" t="s">
        <v>78</v>
      </c>
      <c r="F90" s="199" t="s">
        <v>143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SUM(P91:P107)</f>
        <v>0</v>
      </c>
      <c r="Q90" s="204"/>
      <c r="R90" s="205">
        <f>SUM(R91:R107)</f>
        <v>0.0061317</v>
      </c>
      <c r="S90" s="204"/>
      <c r="T90" s="206">
        <f>SUM(T91:T107)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78</v>
      </c>
      <c r="AT90" s="208" t="s">
        <v>70</v>
      </c>
      <c r="AU90" s="208" t="s">
        <v>71</v>
      </c>
      <c r="AY90" s="207" t="s">
        <v>142</v>
      </c>
      <c r="BK90" s="209">
        <f>SUM(BK91:BK107)</f>
        <v>0</v>
      </c>
    </row>
    <row r="91" spans="1:65" s="2" customFormat="1" ht="37.8" customHeight="1">
      <c r="A91" s="38"/>
      <c r="B91" s="39"/>
      <c r="C91" s="212" t="s">
        <v>78</v>
      </c>
      <c r="D91" s="212" t="s">
        <v>144</v>
      </c>
      <c r="E91" s="213" t="s">
        <v>1333</v>
      </c>
      <c r="F91" s="214" t="s">
        <v>1334</v>
      </c>
      <c r="G91" s="215" t="s">
        <v>147</v>
      </c>
      <c r="H91" s="216">
        <v>150</v>
      </c>
      <c r="I91" s="217"/>
      <c r="J91" s="218">
        <f>ROUND(I91*H91,2)</f>
        <v>0</v>
      </c>
      <c r="K91" s="214" t="s">
        <v>148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149</v>
      </c>
      <c r="AT91" s="223" t="s">
        <v>144</v>
      </c>
      <c r="AU91" s="223" t="s">
        <v>78</v>
      </c>
      <c r="AY91" s="17" t="s">
        <v>142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78</v>
      </c>
      <c r="BK91" s="224">
        <f>ROUND(I91*H91,2)</f>
        <v>0</v>
      </c>
      <c r="BL91" s="17" t="s">
        <v>149</v>
      </c>
      <c r="BM91" s="223" t="s">
        <v>1335</v>
      </c>
    </row>
    <row r="92" spans="1:47" s="2" customFormat="1" ht="12">
      <c r="A92" s="38"/>
      <c r="B92" s="39"/>
      <c r="C92" s="40"/>
      <c r="D92" s="225" t="s">
        <v>151</v>
      </c>
      <c r="E92" s="40"/>
      <c r="F92" s="226" t="s">
        <v>1336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151</v>
      </c>
      <c r="AU92" s="17" t="s">
        <v>78</v>
      </c>
    </row>
    <row r="93" spans="1:65" s="2" customFormat="1" ht="14.4" customHeight="1">
      <c r="A93" s="38"/>
      <c r="B93" s="39"/>
      <c r="C93" s="212" t="s">
        <v>80</v>
      </c>
      <c r="D93" s="212" t="s">
        <v>144</v>
      </c>
      <c r="E93" s="213" t="s">
        <v>917</v>
      </c>
      <c r="F93" s="214" t="s">
        <v>918</v>
      </c>
      <c r="G93" s="215" t="s">
        <v>147</v>
      </c>
      <c r="H93" s="216">
        <v>150</v>
      </c>
      <c r="I93" s="217"/>
      <c r="J93" s="218">
        <f>ROUND(I93*H93,2)</f>
        <v>0</v>
      </c>
      <c r="K93" s="214" t="s">
        <v>148</v>
      </c>
      <c r="L93" s="44"/>
      <c r="M93" s="219" t="s">
        <v>19</v>
      </c>
      <c r="N93" s="220" t="s">
        <v>42</v>
      </c>
      <c r="O93" s="84"/>
      <c r="P93" s="221">
        <f>O93*H93</f>
        <v>0</v>
      </c>
      <c r="Q93" s="221">
        <v>3E-05</v>
      </c>
      <c r="R93" s="221">
        <f>Q93*H93</f>
        <v>0.0045000000000000005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149</v>
      </c>
      <c r="AT93" s="223" t="s">
        <v>144</v>
      </c>
      <c r="AU93" s="223" t="s">
        <v>78</v>
      </c>
      <c r="AY93" s="17" t="s">
        <v>142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78</v>
      </c>
      <c r="BK93" s="224">
        <f>ROUND(I93*H93,2)</f>
        <v>0</v>
      </c>
      <c r="BL93" s="17" t="s">
        <v>149</v>
      </c>
      <c r="BM93" s="223" t="s">
        <v>1337</v>
      </c>
    </row>
    <row r="94" spans="1:47" s="2" customFormat="1" ht="12">
      <c r="A94" s="38"/>
      <c r="B94" s="39"/>
      <c r="C94" s="40"/>
      <c r="D94" s="225" t="s">
        <v>151</v>
      </c>
      <c r="E94" s="40"/>
      <c r="F94" s="226" t="s">
        <v>920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151</v>
      </c>
      <c r="AU94" s="17" t="s">
        <v>78</v>
      </c>
    </row>
    <row r="95" spans="1:65" s="2" customFormat="1" ht="24.15" customHeight="1">
      <c r="A95" s="38"/>
      <c r="B95" s="39"/>
      <c r="C95" s="212" t="s">
        <v>158</v>
      </c>
      <c r="D95" s="212" t="s">
        <v>144</v>
      </c>
      <c r="E95" s="213" t="s">
        <v>947</v>
      </c>
      <c r="F95" s="214" t="s">
        <v>948</v>
      </c>
      <c r="G95" s="215" t="s">
        <v>949</v>
      </c>
      <c r="H95" s="216">
        <v>50</v>
      </c>
      <c r="I95" s="217"/>
      <c r="J95" s="218">
        <f>ROUND(I95*H95,2)</f>
        <v>0</v>
      </c>
      <c r="K95" s="214" t="s">
        <v>148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3.2634E-05</v>
      </c>
      <c r="R95" s="221">
        <f>Q95*H95</f>
        <v>0.0016317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149</v>
      </c>
      <c r="AT95" s="223" t="s">
        <v>144</v>
      </c>
      <c r="AU95" s="223" t="s">
        <v>78</v>
      </c>
      <c r="AY95" s="17" t="s">
        <v>142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78</v>
      </c>
      <c r="BK95" s="224">
        <f>ROUND(I95*H95,2)</f>
        <v>0</v>
      </c>
      <c r="BL95" s="17" t="s">
        <v>149</v>
      </c>
      <c r="BM95" s="223" t="s">
        <v>1338</v>
      </c>
    </row>
    <row r="96" spans="1:47" s="2" customFormat="1" ht="12">
      <c r="A96" s="38"/>
      <c r="B96" s="39"/>
      <c r="C96" s="40"/>
      <c r="D96" s="225" t="s">
        <v>151</v>
      </c>
      <c r="E96" s="40"/>
      <c r="F96" s="226" t="s">
        <v>951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151</v>
      </c>
      <c r="AU96" s="17" t="s">
        <v>78</v>
      </c>
    </row>
    <row r="97" spans="1:65" s="2" customFormat="1" ht="24.15" customHeight="1">
      <c r="A97" s="38"/>
      <c r="B97" s="39"/>
      <c r="C97" s="212" t="s">
        <v>149</v>
      </c>
      <c r="D97" s="212" t="s">
        <v>144</v>
      </c>
      <c r="E97" s="213" t="s">
        <v>952</v>
      </c>
      <c r="F97" s="214" t="s">
        <v>953</v>
      </c>
      <c r="G97" s="215" t="s">
        <v>954</v>
      </c>
      <c r="H97" s="216">
        <v>20</v>
      </c>
      <c r="I97" s="217"/>
      <c r="J97" s="218">
        <f>ROUND(I97*H97,2)</f>
        <v>0</v>
      </c>
      <c r="K97" s="214" t="s">
        <v>148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149</v>
      </c>
      <c r="AT97" s="223" t="s">
        <v>144</v>
      </c>
      <c r="AU97" s="223" t="s">
        <v>78</v>
      </c>
      <c r="AY97" s="17" t="s">
        <v>142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78</v>
      </c>
      <c r="BK97" s="224">
        <f>ROUND(I97*H97,2)</f>
        <v>0</v>
      </c>
      <c r="BL97" s="17" t="s">
        <v>149</v>
      </c>
      <c r="BM97" s="223" t="s">
        <v>1339</v>
      </c>
    </row>
    <row r="98" spans="1:47" s="2" customFormat="1" ht="12">
      <c r="A98" s="38"/>
      <c r="B98" s="39"/>
      <c r="C98" s="40"/>
      <c r="D98" s="225" t="s">
        <v>151</v>
      </c>
      <c r="E98" s="40"/>
      <c r="F98" s="226" t="s">
        <v>956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151</v>
      </c>
      <c r="AU98" s="17" t="s">
        <v>78</v>
      </c>
    </row>
    <row r="99" spans="1:65" s="2" customFormat="1" ht="24.15" customHeight="1">
      <c r="A99" s="38"/>
      <c r="B99" s="39"/>
      <c r="C99" s="212" t="s">
        <v>173</v>
      </c>
      <c r="D99" s="212" t="s">
        <v>144</v>
      </c>
      <c r="E99" s="213" t="s">
        <v>1340</v>
      </c>
      <c r="F99" s="214" t="s">
        <v>1341</v>
      </c>
      <c r="G99" s="215" t="s">
        <v>176</v>
      </c>
      <c r="H99" s="216">
        <v>27.5</v>
      </c>
      <c r="I99" s="217"/>
      <c r="J99" s="218">
        <f>ROUND(I99*H99,2)</f>
        <v>0</v>
      </c>
      <c r="K99" s="214" t="s">
        <v>148</v>
      </c>
      <c r="L99" s="44"/>
      <c r="M99" s="219" t="s">
        <v>19</v>
      </c>
      <c r="N99" s="220" t="s">
        <v>42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149</v>
      </c>
      <c r="AT99" s="223" t="s">
        <v>144</v>
      </c>
      <c r="AU99" s="223" t="s">
        <v>78</v>
      </c>
      <c r="AY99" s="17" t="s">
        <v>142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78</v>
      </c>
      <c r="BK99" s="224">
        <f>ROUND(I99*H99,2)</f>
        <v>0</v>
      </c>
      <c r="BL99" s="17" t="s">
        <v>149</v>
      </c>
      <c r="BM99" s="223" t="s">
        <v>1342</v>
      </c>
    </row>
    <row r="100" spans="1:47" s="2" customFormat="1" ht="12">
      <c r="A100" s="38"/>
      <c r="B100" s="39"/>
      <c r="C100" s="40"/>
      <c r="D100" s="225" t="s">
        <v>151</v>
      </c>
      <c r="E100" s="40"/>
      <c r="F100" s="226" t="s">
        <v>1343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151</v>
      </c>
      <c r="AU100" s="17" t="s">
        <v>78</v>
      </c>
    </row>
    <row r="101" spans="1:51" s="13" customFormat="1" ht="12">
      <c r="A101" s="13"/>
      <c r="B101" s="230"/>
      <c r="C101" s="231"/>
      <c r="D101" s="225" t="s">
        <v>167</v>
      </c>
      <c r="E101" s="232" t="s">
        <v>19</v>
      </c>
      <c r="F101" s="233" t="s">
        <v>1344</v>
      </c>
      <c r="G101" s="231"/>
      <c r="H101" s="234">
        <v>27.5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167</v>
      </c>
      <c r="AU101" s="240" t="s">
        <v>78</v>
      </c>
      <c r="AV101" s="13" t="s">
        <v>80</v>
      </c>
      <c r="AW101" s="13" t="s">
        <v>33</v>
      </c>
      <c r="AX101" s="13" t="s">
        <v>78</v>
      </c>
      <c r="AY101" s="240" t="s">
        <v>142</v>
      </c>
    </row>
    <row r="102" spans="1:65" s="2" customFormat="1" ht="24.15" customHeight="1">
      <c r="A102" s="38"/>
      <c r="B102" s="39"/>
      <c r="C102" s="212" t="s">
        <v>183</v>
      </c>
      <c r="D102" s="212" t="s">
        <v>144</v>
      </c>
      <c r="E102" s="213" t="s">
        <v>995</v>
      </c>
      <c r="F102" s="214" t="s">
        <v>996</v>
      </c>
      <c r="G102" s="215" t="s">
        <v>176</v>
      </c>
      <c r="H102" s="216">
        <v>27.5</v>
      </c>
      <c r="I102" s="217"/>
      <c r="J102" s="218">
        <f>ROUND(I102*H102,2)</f>
        <v>0</v>
      </c>
      <c r="K102" s="214" t="s">
        <v>148</v>
      </c>
      <c r="L102" s="44"/>
      <c r="M102" s="219" t="s">
        <v>19</v>
      </c>
      <c r="N102" s="220" t="s">
        <v>42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149</v>
      </c>
      <c r="AT102" s="223" t="s">
        <v>144</v>
      </c>
      <c r="AU102" s="223" t="s">
        <v>78</v>
      </c>
      <c r="AY102" s="17" t="s">
        <v>142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78</v>
      </c>
      <c r="BK102" s="224">
        <f>ROUND(I102*H102,2)</f>
        <v>0</v>
      </c>
      <c r="BL102" s="17" t="s">
        <v>149</v>
      </c>
      <c r="BM102" s="223" t="s">
        <v>1345</v>
      </c>
    </row>
    <row r="103" spans="1:47" s="2" customFormat="1" ht="12">
      <c r="A103" s="38"/>
      <c r="B103" s="39"/>
      <c r="C103" s="40"/>
      <c r="D103" s="225" t="s">
        <v>151</v>
      </c>
      <c r="E103" s="40"/>
      <c r="F103" s="226" t="s">
        <v>998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151</v>
      </c>
      <c r="AU103" s="17" t="s">
        <v>78</v>
      </c>
    </row>
    <row r="104" spans="1:51" s="13" customFormat="1" ht="12">
      <c r="A104" s="13"/>
      <c r="B104" s="230"/>
      <c r="C104" s="231"/>
      <c r="D104" s="225" t="s">
        <v>167</v>
      </c>
      <c r="E104" s="232" t="s">
        <v>19</v>
      </c>
      <c r="F104" s="233" t="s">
        <v>1346</v>
      </c>
      <c r="G104" s="231"/>
      <c r="H104" s="234">
        <v>27.5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167</v>
      </c>
      <c r="AU104" s="240" t="s">
        <v>78</v>
      </c>
      <c r="AV104" s="13" t="s">
        <v>80</v>
      </c>
      <c r="AW104" s="13" t="s">
        <v>33</v>
      </c>
      <c r="AX104" s="13" t="s">
        <v>78</v>
      </c>
      <c r="AY104" s="240" t="s">
        <v>142</v>
      </c>
    </row>
    <row r="105" spans="1:65" s="2" customFormat="1" ht="24.15" customHeight="1">
      <c r="A105" s="38"/>
      <c r="B105" s="39"/>
      <c r="C105" s="212" t="s">
        <v>188</v>
      </c>
      <c r="D105" s="212" t="s">
        <v>144</v>
      </c>
      <c r="E105" s="213" t="s">
        <v>1000</v>
      </c>
      <c r="F105" s="214" t="s">
        <v>1001</v>
      </c>
      <c r="G105" s="215" t="s">
        <v>147</v>
      </c>
      <c r="H105" s="216">
        <v>50</v>
      </c>
      <c r="I105" s="217"/>
      <c r="J105" s="218">
        <f>ROUND(I105*H105,2)</f>
        <v>0</v>
      </c>
      <c r="K105" s="214" t="s">
        <v>148</v>
      </c>
      <c r="L105" s="44"/>
      <c r="M105" s="219" t="s">
        <v>19</v>
      </c>
      <c r="N105" s="220" t="s">
        <v>42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149</v>
      </c>
      <c r="AT105" s="223" t="s">
        <v>144</v>
      </c>
      <c r="AU105" s="223" t="s">
        <v>78</v>
      </c>
      <c r="AY105" s="17" t="s">
        <v>142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78</v>
      </c>
      <c r="BK105" s="224">
        <f>ROUND(I105*H105,2)</f>
        <v>0</v>
      </c>
      <c r="BL105" s="17" t="s">
        <v>149</v>
      </c>
      <c r="BM105" s="223" t="s">
        <v>1347</v>
      </c>
    </row>
    <row r="106" spans="1:47" s="2" customFormat="1" ht="12">
      <c r="A106" s="38"/>
      <c r="B106" s="39"/>
      <c r="C106" s="40"/>
      <c r="D106" s="225" t="s">
        <v>151</v>
      </c>
      <c r="E106" s="40"/>
      <c r="F106" s="226" t="s">
        <v>1003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151</v>
      </c>
      <c r="AU106" s="17" t="s">
        <v>78</v>
      </c>
    </row>
    <row r="107" spans="1:51" s="13" customFormat="1" ht="12">
      <c r="A107" s="13"/>
      <c r="B107" s="230"/>
      <c r="C107" s="231"/>
      <c r="D107" s="225" t="s">
        <v>167</v>
      </c>
      <c r="E107" s="232" t="s">
        <v>19</v>
      </c>
      <c r="F107" s="233" t="s">
        <v>1348</v>
      </c>
      <c r="G107" s="231"/>
      <c r="H107" s="234">
        <v>50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167</v>
      </c>
      <c r="AU107" s="240" t="s">
        <v>78</v>
      </c>
      <c r="AV107" s="13" t="s">
        <v>80</v>
      </c>
      <c r="AW107" s="13" t="s">
        <v>33</v>
      </c>
      <c r="AX107" s="13" t="s">
        <v>78</v>
      </c>
      <c r="AY107" s="240" t="s">
        <v>142</v>
      </c>
    </row>
    <row r="108" spans="1:63" s="12" customFormat="1" ht="25.9" customHeight="1">
      <c r="A108" s="12"/>
      <c r="B108" s="196"/>
      <c r="C108" s="197"/>
      <c r="D108" s="198" t="s">
        <v>70</v>
      </c>
      <c r="E108" s="199" t="s">
        <v>158</v>
      </c>
      <c r="F108" s="199" t="s">
        <v>447</v>
      </c>
      <c r="G108" s="197"/>
      <c r="H108" s="197"/>
      <c r="I108" s="200"/>
      <c r="J108" s="201">
        <f>BK108</f>
        <v>0</v>
      </c>
      <c r="K108" s="197"/>
      <c r="L108" s="202"/>
      <c r="M108" s="203"/>
      <c r="N108" s="204"/>
      <c r="O108" s="204"/>
      <c r="P108" s="205">
        <f>SUM(P109:P126)</f>
        <v>0</v>
      </c>
      <c r="Q108" s="204"/>
      <c r="R108" s="205">
        <f>SUM(R109:R126)</f>
        <v>36.65205758558</v>
      </c>
      <c r="S108" s="204"/>
      <c r="T108" s="206">
        <f>SUM(T109:T126)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78</v>
      </c>
      <c r="AT108" s="208" t="s">
        <v>70</v>
      </c>
      <c r="AU108" s="208" t="s">
        <v>71</v>
      </c>
      <c r="AY108" s="207" t="s">
        <v>142</v>
      </c>
      <c r="BK108" s="209">
        <f>SUM(BK109:BK126)</f>
        <v>0</v>
      </c>
    </row>
    <row r="109" spans="1:65" s="2" customFormat="1" ht="24.15" customHeight="1">
      <c r="A109" s="38"/>
      <c r="B109" s="39"/>
      <c r="C109" s="212" t="s">
        <v>193</v>
      </c>
      <c r="D109" s="212" t="s">
        <v>144</v>
      </c>
      <c r="E109" s="213" t="s">
        <v>1349</v>
      </c>
      <c r="F109" s="214" t="s">
        <v>1350</v>
      </c>
      <c r="G109" s="215" t="s">
        <v>176</v>
      </c>
      <c r="H109" s="216">
        <v>7.176</v>
      </c>
      <c r="I109" s="217"/>
      <c r="J109" s="218">
        <f>ROUND(I109*H109,2)</f>
        <v>0</v>
      </c>
      <c r="K109" s="214" t="s">
        <v>148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2.88016</v>
      </c>
      <c r="R109" s="221">
        <f>Q109*H109</f>
        <v>20.668028160000002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149</v>
      </c>
      <c r="AT109" s="223" t="s">
        <v>144</v>
      </c>
      <c r="AU109" s="223" t="s">
        <v>78</v>
      </c>
      <c r="AY109" s="17" t="s">
        <v>142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78</v>
      </c>
      <c r="BK109" s="224">
        <f>ROUND(I109*H109,2)</f>
        <v>0</v>
      </c>
      <c r="BL109" s="17" t="s">
        <v>149</v>
      </c>
      <c r="BM109" s="223" t="s">
        <v>1351</v>
      </c>
    </row>
    <row r="110" spans="1:47" s="2" customFormat="1" ht="12">
      <c r="A110" s="38"/>
      <c r="B110" s="39"/>
      <c r="C110" s="40"/>
      <c r="D110" s="225" t="s">
        <v>151</v>
      </c>
      <c r="E110" s="40"/>
      <c r="F110" s="226" t="s">
        <v>1352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151</v>
      </c>
      <c r="AU110" s="17" t="s">
        <v>78</v>
      </c>
    </row>
    <row r="111" spans="1:51" s="13" customFormat="1" ht="12">
      <c r="A111" s="13"/>
      <c r="B111" s="230"/>
      <c r="C111" s="231"/>
      <c r="D111" s="225" t="s">
        <v>167</v>
      </c>
      <c r="E111" s="232" t="s">
        <v>19</v>
      </c>
      <c r="F111" s="233" t="s">
        <v>1353</v>
      </c>
      <c r="G111" s="231"/>
      <c r="H111" s="234">
        <v>7.176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167</v>
      </c>
      <c r="AU111" s="240" t="s">
        <v>78</v>
      </c>
      <c r="AV111" s="13" t="s">
        <v>80</v>
      </c>
      <c r="AW111" s="13" t="s">
        <v>33</v>
      </c>
      <c r="AX111" s="13" t="s">
        <v>78</v>
      </c>
      <c r="AY111" s="240" t="s">
        <v>142</v>
      </c>
    </row>
    <row r="112" spans="1:65" s="2" customFormat="1" ht="14.4" customHeight="1">
      <c r="A112" s="38"/>
      <c r="B112" s="39"/>
      <c r="C112" s="212" t="s">
        <v>198</v>
      </c>
      <c r="D112" s="212" t="s">
        <v>144</v>
      </c>
      <c r="E112" s="213" t="s">
        <v>1081</v>
      </c>
      <c r="F112" s="214" t="s">
        <v>1082</v>
      </c>
      <c r="G112" s="215" t="s">
        <v>147</v>
      </c>
      <c r="H112" s="216">
        <v>16.64</v>
      </c>
      <c r="I112" s="217"/>
      <c r="J112" s="218">
        <f>ROUND(I112*H112,2)</f>
        <v>0</v>
      </c>
      <c r="K112" s="214" t="s">
        <v>148</v>
      </c>
      <c r="L112" s="44"/>
      <c r="M112" s="219" t="s">
        <v>19</v>
      </c>
      <c r="N112" s="220" t="s">
        <v>42</v>
      </c>
      <c r="O112" s="84"/>
      <c r="P112" s="221">
        <f>O112*H112</f>
        <v>0</v>
      </c>
      <c r="Q112" s="221">
        <v>0.007258004</v>
      </c>
      <c r="R112" s="221">
        <f>Q112*H112</f>
        <v>0.12077318656000001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149</v>
      </c>
      <c r="AT112" s="223" t="s">
        <v>144</v>
      </c>
      <c r="AU112" s="223" t="s">
        <v>78</v>
      </c>
      <c r="AY112" s="17" t="s">
        <v>142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78</v>
      </c>
      <c r="BK112" s="224">
        <f>ROUND(I112*H112,2)</f>
        <v>0</v>
      </c>
      <c r="BL112" s="17" t="s">
        <v>149</v>
      </c>
      <c r="BM112" s="223" t="s">
        <v>1354</v>
      </c>
    </row>
    <row r="113" spans="1:47" s="2" customFormat="1" ht="12">
      <c r="A113" s="38"/>
      <c r="B113" s="39"/>
      <c r="C113" s="40"/>
      <c r="D113" s="225" t="s">
        <v>151</v>
      </c>
      <c r="E113" s="40"/>
      <c r="F113" s="226" t="s">
        <v>1084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151</v>
      </c>
      <c r="AU113" s="17" t="s">
        <v>78</v>
      </c>
    </row>
    <row r="114" spans="1:51" s="13" customFormat="1" ht="12">
      <c r="A114" s="13"/>
      <c r="B114" s="230"/>
      <c r="C114" s="231"/>
      <c r="D114" s="225" t="s">
        <v>167</v>
      </c>
      <c r="E114" s="232" t="s">
        <v>19</v>
      </c>
      <c r="F114" s="233" t="s">
        <v>1355</v>
      </c>
      <c r="G114" s="231"/>
      <c r="H114" s="234">
        <v>16.64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167</v>
      </c>
      <c r="AU114" s="240" t="s">
        <v>78</v>
      </c>
      <c r="AV114" s="13" t="s">
        <v>80</v>
      </c>
      <c r="AW114" s="13" t="s">
        <v>33</v>
      </c>
      <c r="AX114" s="13" t="s">
        <v>78</v>
      </c>
      <c r="AY114" s="240" t="s">
        <v>142</v>
      </c>
    </row>
    <row r="115" spans="1:65" s="2" customFormat="1" ht="14.4" customHeight="1">
      <c r="A115" s="38"/>
      <c r="B115" s="39"/>
      <c r="C115" s="212" t="s">
        <v>203</v>
      </c>
      <c r="D115" s="212" t="s">
        <v>144</v>
      </c>
      <c r="E115" s="213" t="s">
        <v>1100</v>
      </c>
      <c r="F115" s="214" t="s">
        <v>1101</v>
      </c>
      <c r="G115" s="215" t="s">
        <v>147</v>
      </c>
      <c r="H115" s="216">
        <v>16.64</v>
      </c>
      <c r="I115" s="217"/>
      <c r="J115" s="218">
        <f>ROUND(I115*H115,2)</f>
        <v>0</v>
      </c>
      <c r="K115" s="214" t="s">
        <v>148</v>
      </c>
      <c r="L115" s="44"/>
      <c r="M115" s="219" t="s">
        <v>19</v>
      </c>
      <c r="N115" s="220" t="s">
        <v>42</v>
      </c>
      <c r="O115" s="84"/>
      <c r="P115" s="221">
        <f>O115*H115</f>
        <v>0</v>
      </c>
      <c r="Q115" s="221">
        <v>0.000856935</v>
      </c>
      <c r="R115" s="221">
        <f>Q115*H115</f>
        <v>0.0142593984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149</v>
      </c>
      <c r="AT115" s="223" t="s">
        <v>144</v>
      </c>
      <c r="AU115" s="223" t="s">
        <v>78</v>
      </c>
      <c r="AY115" s="17" t="s">
        <v>142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78</v>
      </c>
      <c r="BK115" s="224">
        <f>ROUND(I115*H115,2)</f>
        <v>0</v>
      </c>
      <c r="BL115" s="17" t="s">
        <v>149</v>
      </c>
      <c r="BM115" s="223" t="s">
        <v>1356</v>
      </c>
    </row>
    <row r="116" spans="1:47" s="2" customFormat="1" ht="12">
      <c r="A116" s="38"/>
      <c r="B116" s="39"/>
      <c r="C116" s="40"/>
      <c r="D116" s="225" t="s">
        <v>151</v>
      </c>
      <c r="E116" s="40"/>
      <c r="F116" s="226" t="s">
        <v>1103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151</v>
      </c>
      <c r="AU116" s="17" t="s">
        <v>78</v>
      </c>
    </row>
    <row r="117" spans="1:51" s="13" customFormat="1" ht="12">
      <c r="A117" s="13"/>
      <c r="B117" s="230"/>
      <c r="C117" s="231"/>
      <c r="D117" s="225" t="s">
        <v>167</v>
      </c>
      <c r="E117" s="232" t="s">
        <v>19</v>
      </c>
      <c r="F117" s="233" t="s">
        <v>1355</v>
      </c>
      <c r="G117" s="231"/>
      <c r="H117" s="234">
        <v>16.64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167</v>
      </c>
      <c r="AU117" s="240" t="s">
        <v>78</v>
      </c>
      <c r="AV117" s="13" t="s">
        <v>80</v>
      </c>
      <c r="AW117" s="13" t="s">
        <v>33</v>
      </c>
      <c r="AX117" s="13" t="s">
        <v>78</v>
      </c>
      <c r="AY117" s="240" t="s">
        <v>142</v>
      </c>
    </row>
    <row r="118" spans="1:65" s="2" customFormat="1" ht="24.15" customHeight="1">
      <c r="A118" s="38"/>
      <c r="B118" s="39"/>
      <c r="C118" s="212" t="s">
        <v>208</v>
      </c>
      <c r="D118" s="212" t="s">
        <v>144</v>
      </c>
      <c r="E118" s="213" t="s">
        <v>1116</v>
      </c>
      <c r="F118" s="214" t="s">
        <v>1117</v>
      </c>
      <c r="G118" s="215" t="s">
        <v>237</v>
      </c>
      <c r="H118" s="216">
        <v>0.2</v>
      </c>
      <c r="I118" s="217"/>
      <c r="J118" s="218">
        <f>ROUND(I118*H118,2)</f>
        <v>0</v>
      </c>
      <c r="K118" s="214" t="s">
        <v>148</v>
      </c>
      <c r="L118" s="44"/>
      <c r="M118" s="219" t="s">
        <v>19</v>
      </c>
      <c r="N118" s="220" t="s">
        <v>42</v>
      </c>
      <c r="O118" s="84"/>
      <c r="P118" s="221">
        <f>O118*H118</f>
        <v>0</v>
      </c>
      <c r="Q118" s="221">
        <v>1.0395514031</v>
      </c>
      <c r="R118" s="221">
        <f>Q118*H118</f>
        <v>0.20791028062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149</v>
      </c>
      <c r="AT118" s="223" t="s">
        <v>144</v>
      </c>
      <c r="AU118" s="223" t="s">
        <v>78</v>
      </c>
      <c r="AY118" s="17" t="s">
        <v>142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78</v>
      </c>
      <c r="BK118" s="224">
        <f>ROUND(I118*H118,2)</f>
        <v>0</v>
      </c>
      <c r="BL118" s="17" t="s">
        <v>149</v>
      </c>
      <c r="BM118" s="223" t="s">
        <v>1357</v>
      </c>
    </row>
    <row r="119" spans="1:47" s="2" customFormat="1" ht="12">
      <c r="A119" s="38"/>
      <c r="B119" s="39"/>
      <c r="C119" s="40"/>
      <c r="D119" s="225" t="s">
        <v>151</v>
      </c>
      <c r="E119" s="40"/>
      <c r="F119" s="226" t="s">
        <v>1119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151</v>
      </c>
      <c r="AU119" s="17" t="s">
        <v>78</v>
      </c>
    </row>
    <row r="120" spans="1:51" s="13" customFormat="1" ht="12">
      <c r="A120" s="13"/>
      <c r="B120" s="230"/>
      <c r="C120" s="231"/>
      <c r="D120" s="225" t="s">
        <v>167</v>
      </c>
      <c r="E120" s="232" t="s">
        <v>19</v>
      </c>
      <c r="F120" s="233" t="s">
        <v>1358</v>
      </c>
      <c r="G120" s="231"/>
      <c r="H120" s="234">
        <v>0.2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167</v>
      </c>
      <c r="AU120" s="240" t="s">
        <v>78</v>
      </c>
      <c r="AV120" s="13" t="s">
        <v>80</v>
      </c>
      <c r="AW120" s="13" t="s">
        <v>33</v>
      </c>
      <c r="AX120" s="13" t="s">
        <v>78</v>
      </c>
      <c r="AY120" s="240" t="s">
        <v>142</v>
      </c>
    </row>
    <row r="121" spans="1:65" s="2" customFormat="1" ht="24.15" customHeight="1">
      <c r="A121" s="38"/>
      <c r="B121" s="39"/>
      <c r="C121" s="212" t="s">
        <v>214</v>
      </c>
      <c r="D121" s="212" t="s">
        <v>144</v>
      </c>
      <c r="E121" s="213" t="s">
        <v>1359</v>
      </c>
      <c r="F121" s="214" t="s">
        <v>1360</v>
      </c>
      <c r="G121" s="215" t="s">
        <v>176</v>
      </c>
      <c r="H121" s="216">
        <v>4.416</v>
      </c>
      <c r="I121" s="217"/>
      <c r="J121" s="218">
        <f>ROUND(I121*H121,2)</f>
        <v>0</v>
      </c>
      <c r="K121" s="214" t="s">
        <v>148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2.76766</v>
      </c>
      <c r="R121" s="221">
        <f>Q121*H121</f>
        <v>12.22198656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149</v>
      </c>
      <c r="AT121" s="223" t="s">
        <v>144</v>
      </c>
      <c r="AU121" s="223" t="s">
        <v>78</v>
      </c>
      <c r="AY121" s="17" t="s">
        <v>142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78</v>
      </c>
      <c r="BK121" s="224">
        <f>ROUND(I121*H121,2)</f>
        <v>0</v>
      </c>
      <c r="BL121" s="17" t="s">
        <v>149</v>
      </c>
      <c r="BM121" s="223" t="s">
        <v>1361</v>
      </c>
    </row>
    <row r="122" spans="1:47" s="2" customFormat="1" ht="12">
      <c r="A122" s="38"/>
      <c r="B122" s="39"/>
      <c r="C122" s="40"/>
      <c r="D122" s="225" t="s">
        <v>151</v>
      </c>
      <c r="E122" s="40"/>
      <c r="F122" s="226" t="s">
        <v>1362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151</v>
      </c>
      <c r="AU122" s="17" t="s">
        <v>78</v>
      </c>
    </row>
    <row r="123" spans="1:51" s="13" customFormat="1" ht="12">
      <c r="A123" s="13"/>
      <c r="B123" s="230"/>
      <c r="C123" s="231"/>
      <c r="D123" s="225" t="s">
        <v>167</v>
      </c>
      <c r="E123" s="232" t="s">
        <v>19</v>
      </c>
      <c r="F123" s="233" t="s">
        <v>1363</v>
      </c>
      <c r="G123" s="231"/>
      <c r="H123" s="234">
        <v>4.416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167</v>
      </c>
      <c r="AU123" s="240" t="s">
        <v>78</v>
      </c>
      <c r="AV123" s="13" t="s">
        <v>80</v>
      </c>
      <c r="AW123" s="13" t="s">
        <v>33</v>
      </c>
      <c r="AX123" s="13" t="s">
        <v>78</v>
      </c>
      <c r="AY123" s="240" t="s">
        <v>142</v>
      </c>
    </row>
    <row r="124" spans="1:65" s="2" customFormat="1" ht="24.15" customHeight="1">
      <c r="A124" s="38"/>
      <c r="B124" s="39"/>
      <c r="C124" s="212" t="s">
        <v>219</v>
      </c>
      <c r="D124" s="212" t="s">
        <v>144</v>
      </c>
      <c r="E124" s="213" t="s">
        <v>1132</v>
      </c>
      <c r="F124" s="214" t="s">
        <v>1133</v>
      </c>
      <c r="G124" s="215" t="s">
        <v>147</v>
      </c>
      <c r="H124" s="216">
        <v>10</v>
      </c>
      <c r="I124" s="217"/>
      <c r="J124" s="218">
        <f>ROUND(I124*H124,2)</f>
        <v>0</v>
      </c>
      <c r="K124" s="214" t="s">
        <v>148</v>
      </c>
      <c r="L124" s="44"/>
      <c r="M124" s="219" t="s">
        <v>19</v>
      </c>
      <c r="N124" s="220" t="s">
        <v>42</v>
      </c>
      <c r="O124" s="84"/>
      <c r="P124" s="221">
        <f>O124*H124</f>
        <v>0</v>
      </c>
      <c r="Q124" s="221">
        <v>0.34191</v>
      </c>
      <c r="R124" s="221">
        <f>Q124*H124</f>
        <v>3.4191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149</v>
      </c>
      <c r="AT124" s="223" t="s">
        <v>144</v>
      </c>
      <c r="AU124" s="223" t="s">
        <v>78</v>
      </c>
      <c r="AY124" s="17" t="s">
        <v>142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78</v>
      </c>
      <c r="BK124" s="224">
        <f>ROUND(I124*H124,2)</f>
        <v>0</v>
      </c>
      <c r="BL124" s="17" t="s">
        <v>149</v>
      </c>
      <c r="BM124" s="223" t="s">
        <v>1364</v>
      </c>
    </row>
    <row r="125" spans="1:47" s="2" customFormat="1" ht="12">
      <c r="A125" s="38"/>
      <c r="B125" s="39"/>
      <c r="C125" s="40"/>
      <c r="D125" s="225" t="s">
        <v>151</v>
      </c>
      <c r="E125" s="40"/>
      <c r="F125" s="226" t="s">
        <v>1135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78</v>
      </c>
    </row>
    <row r="126" spans="1:51" s="13" customFormat="1" ht="12">
      <c r="A126" s="13"/>
      <c r="B126" s="230"/>
      <c r="C126" s="231"/>
      <c r="D126" s="225" t="s">
        <v>167</v>
      </c>
      <c r="E126" s="232" t="s">
        <v>19</v>
      </c>
      <c r="F126" s="233" t="s">
        <v>1365</v>
      </c>
      <c r="G126" s="231"/>
      <c r="H126" s="234">
        <v>10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167</v>
      </c>
      <c r="AU126" s="240" t="s">
        <v>78</v>
      </c>
      <c r="AV126" s="13" t="s">
        <v>80</v>
      </c>
      <c r="AW126" s="13" t="s">
        <v>33</v>
      </c>
      <c r="AX126" s="13" t="s">
        <v>78</v>
      </c>
      <c r="AY126" s="240" t="s">
        <v>142</v>
      </c>
    </row>
    <row r="127" spans="1:63" s="12" customFormat="1" ht="25.9" customHeight="1">
      <c r="A127" s="12"/>
      <c r="B127" s="196"/>
      <c r="C127" s="197"/>
      <c r="D127" s="198" t="s">
        <v>70</v>
      </c>
      <c r="E127" s="199" t="s">
        <v>149</v>
      </c>
      <c r="F127" s="199" t="s">
        <v>459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SUM(P128:P136)</f>
        <v>0</v>
      </c>
      <c r="Q127" s="204"/>
      <c r="R127" s="205">
        <f>SUM(R128:R136)</f>
        <v>13.640159999999998</v>
      </c>
      <c r="S127" s="204"/>
      <c r="T127" s="206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78</v>
      </c>
      <c r="AT127" s="208" t="s">
        <v>70</v>
      </c>
      <c r="AU127" s="208" t="s">
        <v>71</v>
      </c>
      <c r="AY127" s="207" t="s">
        <v>142</v>
      </c>
      <c r="BK127" s="209">
        <f>SUM(BK128:BK136)</f>
        <v>0</v>
      </c>
    </row>
    <row r="128" spans="1:65" s="2" customFormat="1" ht="14.4" customHeight="1">
      <c r="A128" s="38"/>
      <c r="B128" s="39"/>
      <c r="C128" s="212" t="s">
        <v>224</v>
      </c>
      <c r="D128" s="212" t="s">
        <v>144</v>
      </c>
      <c r="E128" s="213" t="s">
        <v>1141</v>
      </c>
      <c r="F128" s="214" t="s">
        <v>1142</v>
      </c>
      <c r="G128" s="215" t="s">
        <v>147</v>
      </c>
      <c r="H128" s="216">
        <v>12</v>
      </c>
      <c r="I128" s="217"/>
      <c r="J128" s="218">
        <f>ROUND(I128*H128,2)</f>
        <v>0</v>
      </c>
      <c r="K128" s="214" t="s">
        <v>148</v>
      </c>
      <c r="L128" s="44"/>
      <c r="M128" s="219" t="s">
        <v>19</v>
      </c>
      <c r="N128" s="220" t="s">
        <v>42</v>
      </c>
      <c r="O128" s="84"/>
      <c r="P128" s="221">
        <f>O128*H128</f>
        <v>0</v>
      </c>
      <c r="Q128" s="221">
        <v>0.21252</v>
      </c>
      <c r="R128" s="221">
        <f>Q128*H128</f>
        <v>2.5502399999999996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149</v>
      </c>
      <c r="AT128" s="223" t="s">
        <v>144</v>
      </c>
      <c r="AU128" s="223" t="s">
        <v>78</v>
      </c>
      <c r="AY128" s="17" t="s">
        <v>142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78</v>
      </c>
      <c r="BK128" s="224">
        <f>ROUND(I128*H128,2)</f>
        <v>0</v>
      </c>
      <c r="BL128" s="17" t="s">
        <v>149</v>
      </c>
      <c r="BM128" s="223" t="s">
        <v>1366</v>
      </c>
    </row>
    <row r="129" spans="1:47" s="2" customFormat="1" ht="12">
      <c r="A129" s="38"/>
      <c r="B129" s="39"/>
      <c r="C129" s="40"/>
      <c r="D129" s="225" t="s">
        <v>151</v>
      </c>
      <c r="E129" s="40"/>
      <c r="F129" s="226" t="s">
        <v>1144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78</v>
      </c>
    </row>
    <row r="130" spans="1:51" s="13" customFormat="1" ht="12">
      <c r="A130" s="13"/>
      <c r="B130" s="230"/>
      <c r="C130" s="231"/>
      <c r="D130" s="225" t="s">
        <v>167</v>
      </c>
      <c r="E130" s="232" t="s">
        <v>19</v>
      </c>
      <c r="F130" s="233" t="s">
        <v>1367</v>
      </c>
      <c r="G130" s="231"/>
      <c r="H130" s="234">
        <v>12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167</v>
      </c>
      <c r="AU130" s="240" t="s">
        <v>78</v>
      </c>
      <c r="AV130" s="13" t="s">
        <v>80</v>
      </c>
      <c r="AW130" s="13" t="s">
        <v>33</v>
      </c>
      <c r="AX130" s="13" t="s">
        <v>78</v>
      </c>
      <c r="AY130" s="240" t="s">
        <v>142</v>
      </c>
    </row>
    <row r="131" spans="1:65" s="2" customFormat="1" ht="24.15" customHeight="1">
      <c r="A131" s="38"/>
      <c r="B131" s="39"/>
      <c r="C131" s="212" t="s">
        <v>8</v>
      </c>
      <c r="D131" s="212" t="s">
        <v>144</v>
      </c>
      <c r="E131" s="213" t="s">
        <v>1161</v>
      </c>
      <c r="F131" s="214" t="s">
        <v>1162</v>
      </c>
      <c r="G131" s="215" t="s">
        <v>176</v>
      </c>
      <c r="H131" s="216">
        <v>3.15</v>
      </c>
      <c r="I131" s="217"/>
      <c r="J131" s="218">
        <f>ROUND(I131*H131,2)</f>
        <v>0</v>
      </c>
      <c r="K131" s="214" t="s">
        <v>148</v>
      </c>
      <c r="L131" s="44"/>
      <c r="M131" s="219" t="s">
        <v>19</v>
      </c>
      <c r="N131" s="220" t="s">
        <v>42</v>
      </c>
      <c r="O131" s="84"/>
      <c r="P131" s="221">
        <f>O131*H131</f>
        <v>0</v>
      </c>
      <c r="Q131" s="221">
        <v>1.9968</v>
      </c>
      <c r="R131" s="221">
        <f>Q131*H131</f>
        <v>6.2899199999999995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149</v>
      </c>
      <c r="AT131" s="223" t="s">
        <v>144</v>
      </c>
      <c r="AU131" s="223" t="s">
        <v>78</v>
      </c>
      <c r="AY131" s="17" t="s">
        <v>142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78</v>
      </c>
      <c r="BK131" s="224">
        <f>ROUND(I131*H131,2)</f>
        <v>0</v>
      </c>
      <c r="BL131" s="17" t="s">
        <v>149</v>
      </c>
      <c r="BM131" s="223" t="s">
        <v>1368</v>
      </c>
    </row>
    <row r="132" spans="1:47" s="2" customFormat="1" ht="12">
      <c r="A132" s="38"/>
      <c r="B132" s="39"/>
      <c r="C132" s="40"/>
      <c r="D132" s="225" t="s">
        <v>151</v>
      </c>
      <c r="E132" s="40"/>
      <c r="F132" s="226" t="s">
        <v>1164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151</v>
      </c>
      <c r="AU132" s="17" t="s">
        <v>78</v>
      </c>
    </row>
    <row r="133" spans="1:51" s="13" customFormat="1" ht="12">
      <c r="A133" s="13"/>
      <c r="B133" s="230"/>
      <c r="C133" s="231"/>
      <c r="D133" s="225" t="s">
        <v>167</v>
      </c>
      <c r="E133" s="232" t="s">
        <v>19</v>
      </c>
      <c r="F133" s="233" t="s">
        <v>1369</v>
      </c>
      <c r="G133" s="231"/>
      <c r="H133" s="234">
        <v>3.15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167</v>
      </c>
      <c r="AU133" s="240" t="s">
        <v>78</v>
      </c>
      <c r="AV133" s="13" t="s">
        <v>80</v>
      </c>
      <c r="AW133" s="13" t="s">
        <v>33</v>
      </c>
      <c r="AX133" s="13" t="s">
        <v>78</v>
      </c>
      <c r="AY133" s="240" t="s">
        <v>142</v>
      </c>
    </row>
    <row r="134" spans="1:65" s="2" customFormat="1" ht="24.15" customHeight="1">
      <c r="A134" s="38"/>
      <c r="B134" s="39"/>
      <c r="C134" s="212" t="s">
        <v>234</v>
      </c>
      <c r="D134" s="212" t="s">
        <v>144</v>
      </c>
      <c r="E134" s="213" t="s">
        <v>1178</v>
      </c>
      <c r="F134" s="214" t="s">
        <v>1179</v>
      </c>
      <c r="G134" s="215" t="s">
        <v>147</v>
      </c>
      <c r="H134" s="216">
        <v>12</v>
      </c>
      <c r="I134" s="217"/>
      <c r="J134" s="218">
        <f>ROUND(I134*H134,2)</f>
        <v>0</v>
      </c>
      <c r="K134" s="214" t="s">
        <v>148</v>
      </c>
      <c r="L134" s="44"/>
      <c r="M134" s="219" t="s">
        <v>19</v>
      </c>
      <c r="N134" s="220" t="s">
        <v>42</v>
      </c>
      <c r="O134" s="84"/>
      <c r="P134" s="221">
        <f>O134*H134</f>
        <v>0</v>
      </c>
      <c r="Q134" s="221">
        <v>0.4</v>
      </c>
      <c r="R134" s="221">
        <f>Q134*H134</f>
        <v>4.800000000000001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149</v>
      </c>
      <c r="AT134" s="223" t="s">
        <v>144</v>
      </c>
      <c r="AU134" s="223" t="s">
        <v>78</v>
      </c>
      <c r="AY134" s="17" t="s">
        <v>142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78</v>
      </c>
      <c r="BK134" s="224">
        <f>ROUND(I134*H134,2)</f>
        <v>0</v>
      </c>
      <c r="BL134" s="17" t="s">
        <v>149</v>
      </c>
      <c r="BM134" s="223" t="s">
        <v>1370</v>
      </c>
    </row>
    <row r="135" spans="1:47" s="2" customFormat="1" ht="12">
      <c r="A135" s="38"/>
      <c r="B135" s="39"/>
      <c r="C135" s="40"/>
      <c r="D135" s="225" t="s">
        <v>151</v>
      </c>
      <c r="E135" s="40"/>
      <c r="F135" s="226" t="s">
        <v>1181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78</v>
      </c>
    </row>
    <row r="136" spans="1:51" s="13" customFormat="1" ht="12">
      <c r="A136" s="13"/>
      <c r="B136" s="230"/>
      <c r="C136" s="231"/>
      <c r="D136" s="225" t="s">
        <v>167</v>
      </c>
      <c r="E136" s="232" t="s">
        <v>19</v>
      </c>
      <c r="F136" s="233" t="s">
        <v>214</v>
      </c>
      <c r="G136" s="231"/>
      <c r="H136" s="234">
        <v>12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167</v>
      </c>
      <c r="AU136" s="240" t="s">
        <v>78</v>
      </c>
      <c r="AV136" s="13" t="s">
        <v>80</v>
      </c>
      <c r="AW136" s="13" t="s">
        <v>33</v>
      </c>
      <c r="AX136" s="13" t="s">
        <v>78</v>
      </c>
      <c r="AY136" s="240" t="s">
        <v>142</v>
      </c>
    </row>
    <row r="137" spans="1:63" s="12" customFormat="1" ht="25.9" customHeight="1">
      <c r="A137" s="12"/>
      <c r="B137" s="196"/>
      <c r="C137" s="197"/>
      <c r="D137" s="198" t="s">
        <v>70</v>
      </c>
      <c r="E137" s="199" t="s">
        <v>580</v>
      </c>
      <c r="F137" s="199" t="s">
        <v>581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SUM(P138:P139)</f>
        <v>0</v>
      </c>
      <c r="Q137" s="204"/>
      <c r="R137" s="205">
        <f>SUM(R138:R139)</f>
        <v>0</v>
      </c>
      <c r="S137" s="204"/>
      <c r="T137" s="206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78</v>
      </c>
      <c r="AT137" s="208" t="s">
        <v>70</v>
      </c>
      <c r="AU137" s="208" t="s">
        <v>71</v>
      </c>
      <c r="AY137" s="207" t="s">
        <v>142</v>
      </c>
      <c r="BK137" s="209">
        <f>SUM(BK138:BK139)</f>
        <v>0</v>
      </c>
    </row>
    <row r="138" spans="1:65" s="2" customFormat="1" ht="14.4" customHeight="1">
      <c r="A138" s="38"/>
      <c r="B138" s="39"/>
      <c r="C138" s="212" t="s">
        <v>247</v>
      </c>
      <c r="D138" s="212" t="s">
        <v>144</v>
      </c>
      <c r="E138" s="213" t="s">
        <v>1283</v>
      </c>
      <c r="F138" s="214" t="s">
        <v>1284</v>
      </c>
      <c r="G138" s="215" t="s">
        <v>237</v>
      </c>
      <c r="H138" s="216">
        <v>50.298</v>
      </c>
      <c r="I138" s="217"/>
      <c r="J138" s="218">
        <f>ROUND(I138*H138,2)</f>
        <v>0</v>
      </c>
      <c r="K138" s="214" t="s">
        <v>148</v>
      </c>
      <c r="L138" s="44"/>
      <c r="M138" s="219" t="s">
        <v>19</v>
      </c>
      <c r="N138" s="220" t="s">
        <v>42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149</v>
      </c>
      <c r="AT138" s="223" t="s">
        <v>144</v>
      </c>
      <c r="AU138" s="223" t="s">
        <v>78</v>
      </c>
      <c r="AY138" s="17" t="s">
        <v>142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78</v>
      </c>
      <c r="BK138" s="224">
        <f>ROUND(I138*H138,2)</f>
        <v>0</v>
      </c>
      <c r="BL138" s="17" t="s">
        <v>149</v>
      </c>
      <c r="BM138" s="223" t="s">
        <v>1371</v>
      </c>
    </row>
    <row r="139" spans="1:47" s="2" customFormat="1" ht="12">
      <c r="A139" s="38"/>
      <c r="B139" s="39"/>
      <c r="C139" s="40"/>
      <c r="D139" s="225" t="s">
        <v>151</v>
      </c>
      <c r="E139" s="40"/>
      <c r="F139" s="226" t="s">
        <v>1286</v>
      </c>
      <c r="G139" s="40"/>
      <c r="H139" s="40"/>
      <c r="I139" s="227"/>
      <c r="J139" s="40"/>
      <c r="K139" s="40"/>
      <c r="L139" s="44"/>
      <c r="M139" s="263"/>
      <c r="N139" s="264"/>
      <c r="O139" s="265"/>
      <c r="P139" s="265"/>
      <c r="Q139" s="265"/>
      <c r="R139" s="265"/>
      <c r="S139" s="265"/>
      <c r="T139" s="26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78</v>
      </c>
    </row>
    <row r="140" spans="1:31" s="2" customFormat="1" ht="6.95" customHeight="1">
      <c r="A140" s="3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88:K1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1372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19. 11. 2020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112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113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ROUND(J84,2)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ROUND((SUM(BE84:BE122)),2)</f>
        <v>0</v>
      </c>
      <c r="G33" s="38"/>
      <c r="H33" s="38"/>
      <c r="I33" s="157">
        <v>0.21</v>
      </c>
      <c r="J33" s="156">
        <f>ROUND(((SUM(BE84:BE122))*I33),2)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ROUND((SUM(BF84:BF122)),2)</f>
        <v>0</v>
      </c>
      <c r="G34" s="38"/>
      <c r="H34" s="38"/>
      <c r="I34" s="157">
        <v>0.15</v>
      </c>
      <c r="J34" s="156">
        <f>ROUND(((SUM(BF84:BF122))*I34),2)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ROUND((SUM(BG84:BG122)),2)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ROUND((SUM(BH84:BH122)),2)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ROUND((SUM(BI84:BI122)),2)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114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Soubor staveb společných zařízení v k. ú. Třebom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2917-17/3 - VRN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Brno</v>
      </c>
      <c r="G52" s="40"/>
      <c r="H52" s="40"/>
      <c r="I52" s="32" t="s">
        <v>23</v>
      </c>
      <c r="J52" s="72" t="str">
        <f>IF(J12="","",J12)</f>
        <v>19. 11. 2020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SPÚ ČR</v>
      </c>
      <c r="G54" s="40"/>
      <c r="H54" s="40"/>
      <c r="I54" s="32" t="s">
        <v>31</v>
      </c>
      <c r="J54" s="36" t="str">
        <f>E21</f>
        <v>Ing. Jiří Hermany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Agroprojekt PSO, s.r.o.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115</v>
      </c>
      <c r="D57" s="171"/>
      <c r="E57" s="171"/>
      <c r="F57" s="171"/>
      <c r="G57" s="171"/>
      <c r="H57" s="171"/>
      <c r="I57" s="171"/>
      <c r="J57" s="172" t="s">
        <v>116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117</v>
      </c>
    </row>
    <row r="60" spans="1:31" s="9" customFormat="1" ht="24.95" customHeight="1">
      <c r="A60" s="9"/>
      <c r="B60" s="174"/>
      <c r="C60" s="175"/>
      <c r="D60" s="176" t="s">
        <v>1373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1374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1375</v>
      </c>
      <c r="E62" s="182"/>
      <c r="F62" s="182"/>
      <c r="G62" s="182"/>
      <c r="H62" s="182"/>
      <c r="I62" s="182"/>
      <c r="J62" s="183">
        <f>J103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1376</v>
      </c>
      <c r="E63" s="182"/>
      <c r="F63" s="182"/>
      <c r="G63" s="182"/>
      <c r="H63" s="182"/>
      <c r="I63" s="182"/>
      <c r="J63" s="183">
        <f>J116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1377</v>
      </c>
      <c r="E64" s="182"/>
      <c r="F64" s="182"/>
      <c r="G64" s="182"/>
      <c r="H64" s="182"/>
      <c r="I64" s="182"/>
      <c r="J64" s="183">
        <f>J120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127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9" t="str">
        <f>E7</f>
        <v>Soubor staveb společných zařízení v k. ú. Třebom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2917-17/3 - VRN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Brno</v>
      </c>
      <c r="G78" s="40"/>
      <c r="H78" s="40"/>
      <c r="I78" s="32" t="s">
        <v>23</v>
      </c>
      <c r="J78" s="72" t="str">
        <f>IF(J12="","",J12)</f>
        <v>19. 11. 2020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SPÚ ČR</v>
      </c>
      <c r="G80" s="40"/>
      <c r="H80" s="40"/>
      <c r="I80" s="32" t="s">
        <v>31</v>
      </c>
      <c r="J80" s="36" t="str">
        <f>E21</f>
        <v>Ing. Jiří Hermany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>Agroprojekt PSO, s.r.o.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5"/>
      <c r="B83" s="186"/>
      <c r="C83" s="187" t="s">
        <v>128</v>
      </c>
      <c r="D83" s="188" t="s">
        <v>56</v>
      </c>
      <c r="E83" s="188" t="s">
        <v>52</v>
      </c>
      <c r="F83" s="188" t="s">
        <v>53</v>
      </c>
      <c r="G83" s="188" t="s">
        <v>129</v>
      </c>
      <c r="H83" s="188" t="s">
        <v>130</v>
      </c>
      <c r="I83" s="188" t="s">
        <v>131</v>
      </c>
      <c r="J83" s="188" t="s">
        <v>116</v>
      </c>
      <c r="K83" s="189" t="s">
        <v>132</v>
      </c>
      <c r="L83" s="190"/>
      <c r="M83" s="92" t="s">
        <v>19</v>
      </c>
      <c r="N83" s="93" t="s">
        <v>41</v>
      </c>
      <c r="O83" s="93" t="s">
        <v>133</v>
      </c>
      <c r="P83" s="93" t="s">
        <v>134</v>
      </c>
      <c r="Q83" s="93" t="s">
        <v>135</v>
      </c>
      <c r="R83" s="93" t="s">
        <v>136</v>
      </c>
      <c r="S83" s="93" t="s">
        <v>137</v>
      </c>
      <c r="T83" s="94" t="s">
        <v>138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63" s="2" customFormat="1" ht="22.8" customHeight="1">
      <c r="A84" s="38"/>
      <c r="B84" s="39"/>
      <c r="C84" s="99" t="s">
        <v>139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70</v>
      </c>
      <c r="AU84" s="17" t="s">
        <v>117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70</v>
      </c>
      <c r="E85" s="199" t="s">
        <v>102</v>
      </c>
      <c r="F85" s="199" t="s">
        <v>1378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P86+P103+P116+P120</f>
        <v>0</v>
      </c>
      <c r="Q85" s="204"/>
      <c r="R85" s="205">
        <f>R86+R103+R116+R120</f>
        <v>0</v>
      </c>
      <c r="S85" s="204"/>
      <c r="T85" s="206">
        <f>T86+T103+T116+T120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173</v>
      </c>
      <c r="AT85" s="208" t="s">
        <v>70</v>
      </c>
      <c r="AU85" s="208" t="s">
        <v>71</v>
      </c>
      <c r="AY85" s="207" t="s">
        <v>142</v>
      </c>
      <c r="BK85" s="209">
        <f>BK86+BK103+BK116+BK120</f>
        <v>0</v>
      </c>
    </row>
    <row r="86" spans="1:63" s="12" customFormat="1" ht="22.8" customHeight="1">
      <c r="A86" s="12"/>
      <c r="B86" s="196"/>
      <c r="C86" s="197"/>
      <c r="D86" s="198" t="s">
        <v>70</v>
      </c>
      <c r="E86" s="210" t="s">
        <v>1379</v>
      </c>
      <c r="F86" s="210" t="s">
        <v>1380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SUM(P87:P102)</f>
        <v>0</v>
      </c>
      <c r="Q86" s="204"/>
      <c r="R86" s="205">
        <f>SUM(R87:R102)</f>
        <v>0</v>
      </c>
      <c r="S86" s="204"/>
      <c r="T86" s="206">
        <f>SUM(T87:T102)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173</v>
      </c>
      <c r="AT86" s="208" t="s">
        <v>70</v>
      </c>
      <c r="AU86" s="208" t="s">
        <v>78</v>
      </c>
      <c r="AY86" s="207" t="s">
        <v>142</v>
      </c>
      <c r="BK86" s="209">
        <f>SUM(BK87:BK102)</f>
        <v>0</v>
      </c>
    </row>
    <row r="87" spans="1:65" s="2" customFormat="1" ht="14.4" customHeight="1">
      <c r="A87" s="38"/>
      <c r="B87" s="39"/>
      <c r="C87" s="212" t="s">
        <v>78</v>
      </c>
      <c r="D87" s="212" t="s">
        <v>144</v>
      </c>
      <c r="E87" s="213" t="s">
        <v>1381</v>
      </c>
      <c r="F87" s="214" t="s">
        <v>1382</v>
      </c>
      <c r="G87" s="215" t="s">
        <v>1383</v>
      </c>
      <c r="H87" s="216">
        <v>1</v>
      </c>
      <c r="I87" s="217"/>
      <c r="J87" s="218">
        <f>ROUND(I87*H87,2)</f>
        <v>0</v>
      </c>
      <c r="K87" s="214" t="s">
        <v>148</v>
      </c>
      <c r="L87" s="44"/>
      <c r="M87" s="219" t="s">
        <v>19</v>
      </c>
      <c r="N87" s="220" t="s">
        <v>42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1384</v>
      </c>
      <c r="AT87" s="223" t="s">
        <v>144</v>
      </c>
      <c r="AU87" s="223" t="s">
        <v>80</v>
      </c>
      <c r="AY87" s="17" t="s">
        <v>142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78</v>
      </c>
      <c r="BK87" s="224">
        <f>ROUND(I87*H87,2)</f>
        <v>0</v>
      </c>
      <c r="BL87" s="17" t="s">
        <v>1384</v>
      </c>
      <c r="BM87" s="223" t="s">
        <v>1385</v>
      </c>
    </row>
    <row r="88" spans="1:47" s="2" customFormat="1" ht="12">
      <c r="A88" s="38"/>
      <c r="B88" s="39"/>
      <c r="C88" s="40"/>
      <c r="D88" s="225" t="s">
        <v>151</v>
      </c>
      <c r="E88" s="40"/>
      <c r="F88" s="226" t="s">
        <v>1382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151</v>
      </c>
      <c r="AU88" s="17" t="s">
        <v>80</v>
      </c>
    </row>
    <row r="89" spans="1:47" s="2" customFormat="1" ht="12">
      <c r="A89" s="38"/>
      <c r="B89" s="39"/>
      <c r="C89" s="40"/>
      <c r="D89" s="225" t="s">
        <v>240</v>
      </c>
      <c r="E89" s="40"/>
      <c r="F89" s="252" t="s">
        <v>1386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240</v>
      </c>
      <c r="AU89" s="17" t="s">
        <v>80</v>
      </c>
    </row>
    <row r="90" spans="1:65" s="2" customFormat="1" ht="14.4" customHeight="1">
      <c r="A90" s="38"/>
      <c r="B90" s="39"/>
      <c r="C90" s="212" t="s">
        <v>80</v>
      </c>
      <c r="D90" s="212" t="s">
        <v>144</v>
      </c>
      <c r="E90" s="213" t="s">
        <v>1387</v>
      </c>
      <c r="F90" s="214" t="s">
        <v>1388</v>
      </c>
      <c r="G90" s="215" t="s">
        <v>1383</v>
      </c>
      <c r="H90" s="216">
        <v>1</v>
      </c>
      <c r="I90" s="217"/>
      <c r="J90" s="218">
        <f>ROUND(I90*H90,2)</f>
        <v>0</v>
      </c>
      <c r="K90" s="214" t="s">
        <v>148</v>
      </c>
      <c r="L90" s="44"/>
      <c r="M90" s="219" t="s">
        <v>19</v>
      </c>
      <c r="N90" s="220" t="s">
        <v>42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1384</v>
      </c>
      <c r="AT90" s="223" t="s">
        <v>144</v>
      </c>
      <c r="AU90" s="223" t="s">
        <v>80</v>
      </c>
      <c r="AY90" s="17" t="s">
        <v>142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78</v>
      </c>
      <c r="BK90" s="224">
        <f>ROUND(I90*H90,2)</f>
        <v>0</v>
      </c>
      <c r="BL90" s="17" t="s">
        <v>1384</v>
      </c>
      <c r="BM90" s="223" t="s">
        <v>1389</v>
      </c>
    </row>
    <row r="91" spans="1:47" s="2" customFormat="1" ht="12">
      <c r="A91" s="38"/>
      <c r="B91" s="39"/>
      <c r="C91" s="40"/>
      <c r="D91" s="225" t="s">
        <v>151</v>
      </c>
      <c r="E91" s="40"/>
      <c r="F91" s="226" t="s">
        <v>1388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151</v>
      </c>
      <c r="AU91" s="17" t="s">
        <v>80</v>
      </c>
    </row>
    <row r="92" spans="1:47" s="2" customFormat="1" ht="12">
      <c r="A92" s="38"/>
      <c r="B92" s="39"/>
      <c r="C92" s="40"/>
      <c r="D92" s="225" t="s">
        <v>240</v>
      </c>
      <c r="E92" s="40"/>
      <c r="F92" s="252" t="s">
        <v>1390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240</v>
      </c>
      <c r="AU92" s="17" t="s">
        <v>80</v>
      </c>
    </row>
    <row r="93" spans="1:65" s="2" customFormat="1" ht="14.4" customHeight="1">
      <c r="A93" s="38"/>
      <c r="B93" s="39"/>
      <c r="C93" s="212" t="s">
        <v>158</v>
      </c>
      <c r="D93" s="212" t="s">
        <v>144</v>
      </c>
      <c r="E93" s="213" t="s">
        <v>1391</v>
      </c>
      <c r="F93" s="214" t="s">
        <v>1392</v>
      </c>
      <c r="G93" s="215" t="s">
        <v>1383</v>
      </c>
      <c r="H93" s="216">
        <v>1</v>
      </c>
      <c r="I93" s="217"/>
      <c r="J93" s="218">
        <f>ROUND(I93*H93,2)</f>
        <v>0</v>
      </c>
      <c r="K93" s="214" t="s">
        <v>148</v>
      </c>
      <c r="L93" s="44"/>
      <c r="M93" s="219" t="s">
        <v>19</v>
      </c>
      <c r="N93" s="220" t="s">
        <v>42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1384</v>
      </c>
      <c r="AT93" s="223" t="s">
        <v>144</v>
      </c>
      <c r="AU93" s="223" t="s">
        <v>80</v>
      </c>
      <c r="AY93" s="17" t="s">
        <v>142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78</v>
      </c>
      <c r="BK93" s="224">
        <f>ROUND(I93*H93,2)</f>
        <v>0</v>
      </c>
      <c r="BL93" s="17" t="s">
        <v>1384</v>
      </c>
      <c r="BM93" s="223" t="s">
        <v>1393</v>
      </c>
    </row>
    <row r="94" spans="1:47" s="2" customFormat="1" ht="12">
      <c r="A94" s="38"/>
      <c r="B94" s="39"/>
      <c r="C94" s="40"/>
      <c r="D94" s="225" t="s">
        <v>151</v>
      </c>
      <c r="E94" s="40"/>
      <c r="F94" s="226" t="s">
        <v>1392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151</v>
      </c>
      <c r="AU94" s="17" t="s">
        <v>80</v>
      </c>
    </row>
    <row r="95" spans="1:65" s="2" customFormat="1" ht="14.4" customHeight="1">
      <c r="A95" s="38"/>
      <c r="B95" s="39"/>
      <c r="C95" s="212" t="s">
        <v>149</v>
      </c>
      <c r="D95" s="212" t="s">
        <v>144</v>
      </c>
      <c r="E95" s="213" t="s">
        <v>1394</v>
      </c>
      <c r="F95" s="214" t="s">
        <v>1395</v>
      </c>
      <c r="G95" s="215" t="s">
        <v>1383</v>
      </c>
      <c r="H95" s="216">
        <v>1</v>
      </c>
      <c r="I95" s="217"/>
      <c r="J95" s="218">
        <f>ROUND(I95*H95,2)</f>
        <v>0</v>
      </c>
      <c r="K95" s="214" t="s">
        <v>148</v>
      </c>
      <c r="L95" s="44"/>
      <c r="M95" s="219" t="s">
        <v>19</v>
      </c>
      <c r="N95" s="220" t="s">
        <v>42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1384</v>
      </c>
      <c r="AT95" s="223" t="s">
        <v>144</v>
      </c>
      <c r="AU95" s="223" t="s">
        <v>80</v>
      </c>
      <c r="AY95" s="17" t="s">
        <v>142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78</v>
      </c>
      <c r="BK95" s="224">
        <f>ROUND(I95*H95,2)</f>
        <v>0</v>
      </c>
      <c r="BL95" s="17" t="s">
        <v>1384</v>
      </c>
      <c r="BM95" s="223" t="s">
        <v>1396</v>
      </c>
    </row>
    <row r="96" spans="1:47" s="2" customFormat="1" ht="12">
      <c r="A96" s="38"/>
      <c r="B96" s="39"/>
      <c r="C96" s="40"/>
      <c r="D96" s="225" t="s">
        <v>151</v>
      </c>
      <c r="E96" s="40"/>
      <c r="F96" s="226" t="s">
        <v>1395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151</v>
      </c>
      <c r="AU96" s="17" t="s">
        <v>80</v>
      </c>
    </row>
    <row r="97" spans="1:47" s="2" customFormat="1" ht="12">
      <c r="A97" s="38"/>
      <c r="B97" s="39"/>
      <c r="C97" s="40"/>
      <c r="D97" s="225" t="s">
        <v>240</v>
      </c>
      <c r="E97" s="40"/>
      <c r="F97" s="252" t="s">
        <v>1397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240</v>
      </c>
      <c r="AU97" s="17" t="s">
        <v>80</v>
      </c>
    </row>
    <row r="98" spans="1:65" s="2" customFormat="1" ht="14.4" customHeight="1">
      <c r="A98" s="38"/>
      <c r="B98" s="39"/>
      <c r="C98" s="212" t="s">
        <v>173</v>
      </c>
      <c r="D98" s="212" t="s">
        <v>144</v>
      </c>
      <c r="E98" s="213" t="s">
        <v>1398</v>
      </c>
      <c r="F98" s="214" t="s">
        <v>1399</v>
      </c>
      <c r="G98" s="215" t="s">
        <v>1383</v>
      </c>
      <c r="H98" s="216">
        <v>1</v>
      </c>
      <c r="I98" s="217"/>
      <c r="J98" s="218">
        <f>ROUND(I98*H98,2)</f>
        <v>0</v>
      </c>
      <c r="K98" s="214" t="s">
        <v>148</v>
      </c>
      <c r="L98" s="44"/>
      <c r="M98" s="219" t="s">
        <v>19</v>
      </c>
      <c r="N98" s="220" t="s">
        <v>42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1384</v>
      </c>
      <c r="AT98" s="223" t="s">
        <v>144</v>
      </c>
      <c r="AU98" s="223" t="s">
        <v>80</v>
      </c>
      <c r="AY98" s="17" t="s">
        <v>142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78</v>
      </c>
      <c r="BK98" s="224">
        <f>ROUND(I98*H98,2)</f>
        <v>0</v>
      </c>
      <c r="BL98" s="17" t="s">
        <v>1384</v>
      </c>
      <c r="BM98" s="223" t="s">
        <v>1400</v>
      </c>
    </row>
    <row r="99" spans="1:47" s="2" customFormat="1" ht="12">
      <c r="A99" s="38"/>
      <c r="B99" s="39"/>
      <c r="C99" s="40"/>
      <c r="D99" s="225" t="s">
        <v>151</v>
      </c>
      <c r="E99" s="40"/>
      <c r="F99" s="226" t="s">
        <v>1399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151</v>
      </c>
      <c r="AU99" s="17" t="s">
        <v>80</v>
      </c>
    </row>
    <row r="100" spans="1:47" s="2" customFormat="1" ht="12">
      <c r="A100" s="38"/>
      <c r="B100" s="39"/>
      <c r="C100" s="40"/>
      <c r="D100" s="225" t="s">
        <v>240</v>
      </c>
      <c r="E100" s="40"/>
      <c r="F100" s="252" t="s">
        <v>1401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240</v>
      </c>
      <c r="AU100" s="17" t="s">
        <v>80</v>
      </c>
    </row>
    <row r="101" spans="1:65" s="2" customFormat="1" ht="14.4" customHeight="1">
      <c r="A101" s="38"/>
      <c r="B101" s="39"/>
      <c r="C101" s="212" t="s">
        <v>183</v>
      </c>
      <c r="D101" s="212" t="s">
        <v>144</v>
      </c>
      <c r="E101" s="213" t="s">
        <v>1402</v>
      </c>
      <c r="F101" s="214" t="s">
        <v>1403</v>
      </c>
      <c r="G101" s="215" t="s">
        <v>1383</v>
      </c>
      <c r="H101" s="216">
        <v>1</v>
      </c>
      <c r="I101" s="217"/>
      <c r="J101" s="218">
        <f>ROUND(I101*H101,2)</f>
        <v>0</v>
      </c>
      <c r="K101" s="214" t="s">
        <v>148</v>
      </c>
      <c r="L101" s="44"/>
      <c r="M101" s="219" t="s">
        <v>19</v>
      </c>
      <c r="N101" s="220" t="s">
        <v>42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1384</v>
      </c>
      <c r="AT101" s="223" t="s">
        <v>144</v>
      </c>
      <c r="AU101" s="223" t="s">
        <v>80</v>
      </c>
      <c r="AY101" s="17" t="s">
        <v>142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78</v>
      </c>
      <c r="BK101" s="224">
        <f>ROUND(I101*H101,2)</f>
        <v>0</v>
      </c>
      <c r="BL101" s="17" t="s">
        <v>1384</v>
      </c>
      <c r="BM101" s="223" t="s">
        <v>1404</v>
      </c>
    </row>
    <row r="102" spans="1:47" s="2" customFormat="1" ht="12">
      <c r="A102" s="38"/>
      <c r="B102" s="39"/>
      <c r="C102" s="40"/>
      <c r="D102" s="225" t="s">
        <v>151</v>
      </c>
      <c r="E102" s="40"/>
      <c r="F102" s="226" t="s">
        <v>1403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151</v>
      </c>
      <c r="AU102" s="17" t="s">
        <v>80</v>
      </c>
    </row>
    <row r="103" spans="1:63" s="12" customFormat="1" ht="22.8" customHeight="1">
      <c r="A103" s="12"/>
      <c r="B103" s="196"/>
      <c r="C103" s="197"/>
      <c r="D103" s="198" t="s">
        <v>70</v>
      </c>
      <c r="E103" s="210" t="s">
        <v>1405</v>
      </c>
      <c r="F103" s="210" t="s">
        <v>1406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SUM(P104:P115)</f>
        <v>0</v>
      </c>
      <c r="Q103" s="204"/>
      <c r="R103" s="205">
        <f>SUM(R104:R115)</f>
        <v>0</v>
      </c>
      <c r="S103" s="204"/>
      <c r="T103" s="206">
        <f>SUM(T104:T115)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173</v>
      </c>
      <c r="AT103" s="208" t="s">
        <v>70</v>
      </c>
      <c r="AU103" s="208" t="s">
        <v>78</v>
      </c>
      <c r="AY103" s="207" t="s">
        <v>142</v>
      </c>
      <c r="BK103" s="209">
        <f>SUM(BK104:BK115)</f>
        <v>0</v>
      </c>
    </row>
    <row r="104" spans="1:65" s="2" customFormat="1" ht="14.4" customHeight="1">
      <c r="A104" s="38"/>
      <c r="B104" s="39"/>
      <c r="C104" s="212" t="s">
        <v>188</v>
      </c>
      <c r="D104" s="212" t="s">
        <v>144</v>
      </c>
      <c r="E104" s="213" t="s">
        <v>1407</v>
      </c>
      <c r="F104" s="214" t="s">
        <v>1408</v>
      </c>
      <c r="G104" s="215" t="s">
        <v>1383</v>
      </c>
      <c r="H104" s="216">
        <v>1</v>
      </c>
      <c r="I104" s="217"/>
      <c r="J104" s="218">
        <f>ROUND(I104*H104,2)</f>
        <v>0</v>
      </c>
      <c r="K104" s="214" t="s">
        <v>377</v>
      </c>
      <c r="L104" s="44"/>
      <c r="M104" s="219" t="s">
        <v>19</v>
      </c>
      <c r="N104" s="220" t="s">
        <v>42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1384</v>
      </c>
      <c r="AT104" s="223" t="s">
        <v>144</v>
      </c>
      <c r="AU104" s="223" t="s">
        <v>80</v>
      </c>
      <c r="AY104" s="17" t="s">
        <v>142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78</v>
      </c>
      <c r="BK104" s="224">
        <f>ROUND(I104*H104,2)</f>
        <v>0</v>
      </c>
      <c r="BL104" s="17" t="s">
        <v>1384</v>
      </c>
      <c r="BM104" s="223" t="s">
        <v>1409</v>
      </c>
    </row>
    <row r="105" spans="1:47" s="2" customFormat="1" ht="12">
      <c r="A105" s="38"/>
      <c r="B105" s="39"/>
      <c r="C105" s="40"/>
      <c r="D105" s="225" t="s">
        <v>151</v>
      </c>
      <c r="E105" s="40"/>
      <c r="F105" s="226" t="s">
        <v>1408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151</v>
      </c>
      <c r="AU105" s="17" t="s">
        <v>80</v>
      </c>
    </row>
    <row r="106" spans="1:47" s="2" customFormat="1" ht="12">
      <c r="A106" s="38"/>
      <c r="B106" s="39"/>
      <c r="C106" s="40"/>
      <c r="D106" s="225" t="s">
        <v>240</v>
      </c>
      <c r="E106" s="40"/>
      <c r="F106" s="252" t="s">
        <v>1410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240</v>
      </c>
      <c r="AU106" s="17" t="s">
        <v>80</v>
      </c>
    </row>
    <row r="107" spans="1:65" s="2" customFormat="1" ht="14.4" customHeight="1">
      <c r="A107" s="38"/>
      <c r="B107" s="39"/>
      <c r="C107" s="212" t="s">
        <v>193</v>
      </c>
      <c r="D107" s="212" t="s">
        <v>144</v>
      </c>
      <c r="E107" s="213" t="s">
        <v>1411</v>
      </c>
      <c r="F107" s="214" t="s">
        <v>1412</v>
      </c>
      <c r="G107" s="215" t="s">
        <v>1383</v>
      </c>
      <c r="H107" s="216">
        <v>1</v>
      </c>
      <c r="I107" s="217"/>
      <c r="J107" s="218">
        <f>ROUND(I107*H107,2)</f>
        <v>0</v>
      </c>
      <c r="K107" s="214" t="s">
        <v>148</v>
      </c>
      <c r="L107" s="44"/>
      <c r="M107" s="219" t="s">
        <v>19</v>
      </c>
      <c r="N107" s="220" t="s">
        <v>42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1384</v>
      </c>
      <c r="AT107" s="223" t="s">
        <v>144</v>
      </c>
      <c r="AU107" s="223" t="s">
        <v>80</v>
      </c>
      <c r="AY107" s="17" t="s">
        <v>142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78</v>
      </c>
      <c r="BK107" s="224">
        <f>ROUND(I107*H107,2)</f>
        <v>0</v>
      </c>
      <c r="BL107" s="17" t="s">
        <v>1384</v>
      </c>
      <c r="BM107" s="223" t="s">
        <v>1413</v>
      </c>
    </row>
    <row r="108" spans="1:47" s="2" customFormat="1" ht="12">
      <c r="A108" s="38"/>
      <c r="B108" s="39"/>
      <c r="C108" s="40"/>
      <c r="D108" s="225" t="s">
        <v>151</v>
      </c>
      <c r="E108" s="40"/>
      <c r="F108" s="226" t="s">
        <v>1412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151</v>
      </c>
      <c r="AU108" s="17" t="s">
        <v>80</v>
      </c>
    </row>
    <row r="109" spans="1:47" s="2" customFormat="1" ht="12">
      <c r="A109" s="38"/>
      <c r="B109" s="39"/>
      <c r="C109" s="40"/>
      <c r="D109" s="225" t="s">
        <v>240</v>
      </c>
      <c r="E109" s="40"/>
      <c r="F109" s="252" t="s">
        <v>1414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240</v>
      </c>
      <c r="AU109" s="17" t="s">
        <v>80</v>
      </c>
    </row>
    <row r="110" spans="1:65" s="2" customFormat="1" ht="14.4" customHeight="1">
      <c r="A110" s="38"/>
      <c r="B110" s="39"/>
      <c r="C110" s="212" t="s">
        <v>198</v>
      </c>
      <c r="D110" s="212" t="s">
        <v>144</v>
      </c>
      <c r="E110" s="213" t="s">
        <v>1415</v>
      </c>
      <c r="F110" s="214" t="s">
        <v>1416</v>
      </c>
      <c r="G110" s="215" t="s">
        <v>1383</v>
      </c>
      <c r="H110" s="216">
        <v>1</v>
      </c>
      <c r="I110" s="217"/>
      <c r="J110" s="218">
        <f>ROUND(I110*H110,2)</f>
        <v>0</v>
      </c>
      <c r="K110" s="214" t="s">
        <v>377</v>
      </c>
      <c r="L110" s="44"/>
      <c r="M110" s="219" t="s">
        <v>19</v>
      </c>
      <c r="N110" s="220" t="s">
        <v>42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1384</v>
      </c>
      <c r="AT110" s="223" t="s">
        <v>144</v>
      </c>
      <c r="AU110" s="223" t="s">
        <v>80</v>
      </c>
      <c r="AY110" s="17" t="s">
        <v>142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78</v>
      </c>
      <c r="BK110" s="224">
        <f>ROUND(I110*H110,2)</f>
        <v>0</v>
      </c>
      <c r="BL110" s="17" t="s">
        <v>1384</v>
      </c>
      <c r="BM110" s="223" t="s">
        <v>1417</v>
      </c>
    </row>
    <row r="111" spans="1:47" s="2" customFormat="1" ht="12">
      <c r="A111" s="38"/>
      <c r="B111" s="39"/>
      <c r="C111" s="40"/>
      <c r="D111" s="225" t="s">
        <v>151</v>
      </c>
      <c r="E111" s="40"/>
      <c r="F111" s="226" t="s">
        <v>1416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151</v>
      </c>
      <c r="AU111" s="17" t="s">
        <v>80</v>
      </c>
    </row>
    <row r="112" spans="1:47" s="2" customFormat="1" ht="12">
      <c r="A112" s="38"/>
      <c r="B112" s="39"/>
      <c r="C112" s="40"/>
      <c r="D112" s="225" t="s">
        <v>240</v>
      </c>
      <c r="E112" s="40"/>
      <c r="F112" s="252" t="s">
        <v>1418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240</v>
      </c>
      <c r="AU112" s="17" t="s">
        <v>80</v>
      </c>
    </row>
    <row r="113" spans="1:65" s="2" customFormat="1" ht="14.4" customHeight="1">
      <c r="A113" s="38"/>
      <c r="B113" s="39"/>
      <c r="C113" s="212" t="s">
        <v>203</v>
      </c>
      <c r="D113" s="212" t="s">
        <v>144</v>
      </c>
      <c r="E113" s="213" t="s">
        <v>1419</v>
      </c>
      <c r="F113" s="214" t="s">
        <v>1420</v>
      </c>
      <c r="G113" s="215" t="s">
        <v>1383</v>
      </c>
      <c r="H113" s="216">
        <v>1</v>
      </c>
      <c r="I113" s="217"/>
      <c r="J113" s="218">
        <f>ROUND(I113*H113,2)</f>
        <v>0</v>
      </c>
      <c r="K113" s="214" t="s">
        <v>377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1384</v>
      </c>
      <c r="AT113" s="223" t="s">
        <v>144</v>
      </c>
      <c r="AU113" s="223" t="s">
        <v>80</v>
      </c>
      <c r="AY113" s="17" t="s">
        <v>142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78</v>
      </c>
      <c r="BK113" s="224">
        <f>ROUND(I113*H113,2)</f>
        <v>0</v>
      </c>
      <c r="BL113" s="17" t="s">
        <v>1384</v>
      </c>
      <c r="BM113" s="223" t="s">
        <v>1421</v>
      </c>
    </row>
    <row r="114" spans="1:47" s="2" customFormat="1" ht="12">
      <c r="A114" s="38"/>
      <c r="B114" s="39"/>
      <c r="C114" s="40"/>
      <c r="D114" s="225" t="s">
        <v>151</v>
      </c>
      <c r="E114" s="40"/>
      <c r="F114" s="226" t="s">
        <v>1420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151</v>
      </c>
      <c r="AU114" s="17" t="s">
        <v>80</v>
      </c>
    </row>
    <row r="115" spans="1:47" s="2" customFormat="1" ht="12">
      <c r="A115" s="38"/>
      <c r="B115" s="39"/>
      <c r="C115" s="40"/>
      <c r="D115" s="225" t="s">
        <v>240</v>
      </c>
      <c r="E115" s="40"/>
      <c r="F115" s="252" t="s">
        <v>1422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240</v>
      </c>
      <c r="AU115" s="17" t="s">
        <v>80</v>
      </c>
    </row>
    <row r="116" spans="1:63" s="12" customFormat="1" ht="22.8" customHeight="1">
      <c r="A116" s="12"/>
      <c r="B116" s="196"/>
      <c r="C116" s="197"/>
      <c r="D116" s="198" t="s">
        <v>70</v>
      </c>
      <c r="E116" s="210" t="s">
        <v>1423</v>
      </c>
      <c r="F116" s="210" t="s">
        <v>1424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SUM(P117:P119)</f>
        <v>0</v>
      </c>
      <c r="Q116" s="204"/>
      <c r="R116" s="205">
        <f>SUM(R117:R119)</f>
        <v>0</v>
      </c>
      <c r="S116" s="204"/>
      <c r="T116" s="206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173</v>
      </c>
      <c r="AT116" s="208" t="s">
        <v>70</v>
      </c>
      <c r="AU116" s="208" t="s">
        <v>78</v>
      </c>
      <c r="AY116" s="207" t="s">
        <v>142</v>
      </c>
      <c r="BK116" s="209">
        <f>SUM(BK117:BK119)</f>
        <v>0</v>
      </c>
    </row>
    <row r="117" spans="1:65" s="2" customFormat="1" ht="14.4" customHeight="1">
      <c r="A117" s="38"/>
      <c r="B117" s="39"/>
      <c r="C117" s="212" t="s">
        <v>208</v>
      </c>
      <c r="D117" s="212" t="s">
        <v>144</v>
      </c>
      <c r="E117" s="213" t="s">
        <v>1425</v>
      </c>
      <c r="F117" s="214" t="s">
        <v>1426</v>
      </c>
      <c r="G117" s="215" t="s">
        <v>1383</v>
      </c>
      <c r="H117" s="216">
        <v>1</v>
      </c>
      <c r="I117" s="217"/>
      <c r="J117" s="218">
        <f>ROUND(I117*H117,2)</f>
        <v>0</v>
      </c>
      <c r="K117" s="214" t="s">
        <v>148</v>
      </c>
      <c r="L117" s="44"/>
      <c r="M117" s="219" t="s">
        <v>19</v>
      </c>
      <c r="N117" s="220" t="s">
        <v>42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1384</v>
      </c>
      <c r="AT117" s="223" t="s">
        <v>144</v>
      </c>
      <c r="AU117" s="223" t="s">
        <v>80</v>
      </c>
      <c r="AY117" s="17" t="s">
        <v>142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78</v>
      </c>
      <c r="BK117" s="224">
        <f>ROUND(I117*H117,2)</f>
        <v>0</v>
      </c>
      <c r="BL117" s="17" t="s">
        <v>1384</v>
      </c>
      <c r="BM117" s="223" t="s">
        <v>1427</v>
      </c>
    </row>
    <row r="118" spans="1:47" s="2" customFormat="1" ht="12">
      <c r="A118" s="38"/>
      <c r="B118" s="39"/>
      <c r="C118" s="40"/>
      <c r="D118" s="225" t="s">
        <v>151</v>
      </c>
      <c r="E118" s="40"/>
      <c r="F118" s="226" t="s">
        <v>1426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151</v>
      </c>
      <c r="AU118" s="17" t="s">
        <v>80</v>
      </c>
    </row>
    <row r="119" spans="1:47" s="2" customFormat="1" ht="12">
      <c r="A119" s="38"/>
      <c r="B119" s="39"/>
      <c r="C119" s="40"/>
      <c r="D119" s="225" t="s">
        <v>240</v>
      </c>
      <c r="E119" s="40"/>
      <c r="F119" s="252" t="s">
        <v>1428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240</v>
      </c>
      <c r="AU119" s="17" t="s">
        <v>80</v>
      </c>
    </row>
    <row r="120" spans="1:63" s="12" customFormat="1" ht="22.8" customHeight="1">
      <c r="A120" s="12"/>
      <c r="B120" s="196"/>
      <c r="C120" s="197"/>
      <c r="D120" s="198" t="s">
        <v>70</v>
      </c>
      <c r="E120" s="210" t="s">
        <v>1429</v>
      </c>
      <c r="F120" s="210" t="s">
        <v>1430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SUM(P121:P122)</f>
        <v>0</v>
      </c>
      <c r="Q120" s="204"/>
      <c r="R120" s="205">
        <f>SUM(R121:R122)</f>
        <v>0</v>
      </c>
      <c r="S120" s="204"/>
      <c r="T120" s="206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173</v>
      </c>
      <c r="AT120" s="208" t="s">
        <v>70</v>
      </c>
      <c r="AU120" s="208" t="s">
        <v>78</v>
      </c>
      <c r="AY120" s="207" t="s">
        <v>142</v>
      </c>
      <c r="BK120" s="209">
        <f>SUM(BK121:BK122)</f>
        <v>0</v>
      </c>
    </row>
    <row r="121" spans="1:65" s="2" customFormat="1" ht="14.4" customHeight="1">
      <c r="A121" s="38"/>
      <c r="B121" s="39"/>
      <c r="C121" s="212" t="s">
        <v>214</v>
      </c>
      <c r="D121" s="212" t="s">
        <v>144</v>
      </c>
      <c r="E121" s="213" t="s">
        <v>1431</v>
      </c>
      <c r="F121" s="214" t="s">
        <v>1430</v>
      </c>
      <c r="G121" s="215" t="s">
        <v>1383</v>
      </c>
      <c r="H121" s="216">
        <v>1</v>
      </c>
      <c r="I121" s="217"/>
      <c r="J121" s="218">
        <f>ROUND(I121*H121,2)</f>
        <v>0</v>
      </c>
      <c r="K121" s="214" t="s">
        <v>148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1384</v>
      </c>
      <c r="AT121" s="223" t="s">
        <v>144</v>
      </c>
      <c r="AU121" s="223" t="s">
        <v>80</v>
      </c>
      <c r="AY121" s="17" t="s">
        <v>142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78</v>
      </c>
      <c r="BK121" s="224">
        <f>ROUND(I121*H121,2)</f>
        <v>0</v>
      </c>
      <c r="BL121" s="17" t="s">
        <v>1384</v>
      </c>
      <c r="BM121" s="223" t="s">
        <v>1432</v>
      </c>
    </row>
    <row r="122" spans="1:47" s="2" customFormat="1" ht="12">
      <c r="A122" s="38"/>
      <c r="B122" s="39"/>
      <c r="C122" s="40"/>
      <c r="D122" s="225" t="s">
        <v>151</v>
      </c>
      <c r="E122" s="40"/>
      <c r="F122" s="226" t="s">
        <v>1430</v>
      </c>
      <c r="G122" s="40"/>
      <c r="H122" s="40"/>
      <c r="I122" s="227"/>
      <c r="J122" s="40"/>
      <c r="K122" s="40"/>
      <c r="L122" s="44"/>
      <c r="M122" s="263"/>
      <c r="N122" s="264"/>
      <c r="O122" s="265"/>
      <c r="P122" s="265"/>
      <c r="Q122" s="265"/>
      <c r="R122" s="265"/>
      <c r="S122" s="265"/>
      <c r="T122" s="266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151</v>
      </c>
      <c r="AU122" s="17" t="s">
        <v>80</v>
      </c>
    </row>
    <row r="123" spans="1:31" s="2" customFormat="1" ht="6.95" customHeight="1">
      <c r="A123" s="3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83:K12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80</v>
      </c>
    </row>
    <row r="4" spans="2:46" s="1" customFormat="1" ht="24.95" customHeight="1">
      <c r="B4" s="20"/>
      <c r="D4" s="140" t="s">
        <v>107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Soubor staveb společných zařízení v k. ú. Třebom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108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1433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19. 11. 2020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32</v>
      </c>
      <c r="F24" s="38"/>
      <c r="G24" s="38"/>
      <c r="H24" s="38"/>
      <c r="I24" s="142" t="s">
        <v>28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37</v>
      </c>
      <c r="E30" s="38"/>
      <c r="F30" s="38"/>
      <c r="G30" s="38"/>
      <c r="H30" s="38"/>
      <c r="I30" s="38"/>
      <c r="J30" s="153">
        <f>ROUND(J80,2)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39</v>
      </c>
      <c r="G32" s="38"/>
      <c r="H32" s="38"/>
      <c r="I32" s="154" t="s">
        <v>38</v>
      </c>
      <c r="J32" s="154" t="s">
        <v>40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41</v>
      </c>
      <c r="E33" s="142" t="s">
        <v>42</v>
      </c>
      <c r="F33" s="156">
        <f>ROUND((SUM(BE80:BE123)),2)</f>
        <v>0</v>
      </c>
      <c r="G33" s="38"/>
      <c r="H33" s="38"/>
      <c r="I33" s="157">
        <v>0.21</v>
      </c>
      <c r="J33" s="156">
        <f>ROUND(((SUM(BE80:BE123))*I33),2)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43</v>
      </c>
      <c r="F34" s="156">
        <f>ROUND((SUM(BF80:BF123)),2)</f>
        <v>0</v>
      </c>
      <c r="G34" s="38"/>
      <c r="H34" s="38"/>
      <c r="I34" s="157">
        <v>0.15</v>
      </c>
      <c r="J34" s="156">
        <f>ROUND(((SUM(BF80:BF123))*I34),2)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44</v>
      </c>
      <c r="F35" s="156">
        <f>ROUND((SUM(BG80:BG123)),2)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45</v>
      </c>
      <c r="F36" s="156">
        <f>ROUND((SUM(BH80:BH123)),2)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ROUND((SUM(BI80:BI123)),2)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47</v>
      </c>
      <c r="E39" s="160"/>
      <c r="F39" s="160"/>
      <c r="G39" s="161" t="s">
        <v>48</v>
      </c>
      <c r="H39" s="162" t="s">
        <v>49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114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Soubor staveb společných zařízení v k. ú. Třebom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2917 - 17/4 Následná pěstební péče v 1.roce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Brno</v>
      </c>
      <c r="G52" s="40"/>
      <c r="H52" s="40"/>
      <c r="I52" s="32" t="s">
        <v>23</v>
      </c>
      <c r="J52" s="72" t="str">
        <f>IF(J12="","",J12)</f>
        <v>19. 11. 2020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SPÚ ČR</v>
      </c>
      <c r="G54" s="40"/>
      <c r="H54" s="40"/>
      <c r="I54" s="32" t="s">
        <v>31</v>
      </c>
      <c r="J54" s="36" t="str">
        <f>E21</f>
        <v>AGROPROJEKT PSO,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AGROPROJEKT PSO, s.r.o.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115</v>
      </c>
      <c r="D57" s="171"/>
      <c r="E57" s="171"/>
      <c r="F57" s="171"/>
      <c r="G57" s="171"/>
      <c r="H57" s="171"/>
      <c r="I57" s="171"/>
      <c r="J57" s="172" t="s">
        <v>116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69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117</v>
      </c>
    </row>
    <row r="60" spans="1:31" s="9" customFormat="1" ht="24.95" customHeight="1">
      <c r="A60" s="9"/>
      <c r="B60" s="174"/>
      <c r="C60" s="175"/>
      <c r="D60" s="176" t="s">
        <v>842</v>
      </c>
      <c r="E60" s="177"/>
      <c r="F60" s="177"/>
      <c r="G60" s="177"/>
      <c r="H60" s="177"/>
      <c r="I60" s="177"/>
      <c r="J60" s="178">
        <f>J81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127</v>
      </c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169" t="str">
        <f>E7</f>
        <v>Soubor staveb společných zařízení v k. ú. Třebom</v>
      </c>
      <c r="F70" s="32"/>
      <c r="G70" s="32"/>
      <c r="H70" s="32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108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2917 - 17/4 Následná pěstební péče v 1.roce</v>
      </c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>Brno</v>
      </c>
      <c r="G74" s="40"/>
      <c r="H74" s="40"/>
      <c r="I74" s="32" t="s">
        <v>23</v>
      </c>
      <c r="J74" s="72" t="str">
        <f>IF(J12="","",J12)</f>
        <v>19. 11. 2020</v>
      </c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5.65" customHeight="1">
      <c r="A76" s="38"/>
      <c r="B76" s="39"/>
      <c r="C76" s="32" t="s">
        <v>25</v>
      </c>
      <c r="D76" s="40"/>
      <c r="E76" s="40"/>
      <c r="F76" s="27" t="str">
        <f>E15</f>
        <v>SPÚ ČR</v>
      </c>
      <c r="G76" s="40"/>
      <c r="H76" s="40"/>
      <c r="I76" s="32" t="s">
        <v>31</v>
      </c>
      <c r="J76" s="36" t="str">
        <f>E21</f>
        <v>AGROPROJEKT PSO, s.r.o.</v>
      </c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29</v>
      </c>
      <c r="D77" s="40"/>
      <c r="E77" s="40"/>
      <c r="F77" s="27" t="str">
        <f>IF(E18="","",E18)</f>
        <v>Vyplň údaj</v>
      </c>
      <c r="G77" s="40"/>
      <c r="H77" s="40"/>
      <c r="I77" s="32" t="s">
        <v>34</v>
      </c>
      <c r="J77" s="36" t="str">
        <f>E24</f>
        <v>AGROPROJEKT PSO, s.r.o.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1" customFormat="1" ht="29.25" customHeight="1">
      <c r="A79" s="185"/>
      <c r="B79" s="186"/>
      <c r="C79" s="187" t="s">
        <v>128</v>
      </c>
      <c r="D79" s="188" t="s">
        <v>56</v>
      </c>
      <c r="E79" s="188" t="s">
        <v>52</v>
      </c>
      <c r="F79" s="188" t="s">
        <v>53</v>
      </c>
      <c r="G79" s="188" t="s">
        <v>129</v>
      </c>
      <c r="H79" s="188" t="s">
        <v>130</v>
      </c>
      <c r="I79" s="188" t="s">
        <v>131</v>
      </c>
      <c r="J79" s="188" t="s">
        <v>116</v>
      </c>
      <c r="K79" s="189" t="s">
        <v>132</v>
      </c>
      <c r="L79" s="190"/>
      <c r="M79" s="92" t="s">
        <v>19</v>
      </c>
      <c r="N79" s="93" t="s">
        <v>41</v>
      </c>
      <c r="O79" s="93" t="s">
        <v>133</v>
      </c>
      <c r="P79" s="93" t="s">
        <v>134</v>
      </c>
      <c r="Q79" s="93" t="s">
        <v>135</v>
      </c>
      <c r="R79" s="93" t="s">
        <v>136</v>
      </c>
      <c r="S79" s="93" t="s">
        <v>137</v>
      </c>
      <c r="T79" s="94" t="s">
        <v>138</v>
      </c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</row>
    <row r="80" spans="1:63" s="2" customFormat="1" ht="22.8" customHeight="1">
      <c r="A80" s="38"/>
      <c r="B80" s="39"/>
      <c r="C80" s="99" t="s">
        <v>139</v>
      </c>
      <c r="D80" s="40"/>
      <c r="E80" s="40"/>
      <c r="F80" s="40"/>
      <c r="G80" s="40"/>
      <c r="H80" s="40"/>
      <c r="I80" s="40"/>
      <c r="J80" s="191">
        <f>BK80</f>
        <v>0</v>
      </c>
      <c r="K80" s="40"/>
      <c r="L80" s="44"/>
      <c r="M80" s="95"/>
      <c r="N80" s="192"/>
      <c r="O80" s="96"/>
      <c r="P80" s="193">
        <f>P81</f>
        <v>0</v>
      </c>
      <c r="Q80" s="96"/>
      <c r="R80" s="193">
        <f>R81</f>
        <v>7.579527040000001</v>
      </c>
      <c r="S80" s="96"/>
      <c r="T80" s="194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70</v>
      </c>
      <c r="AU80" s="17" t="s">
        <v>117</v>
      </c>
      <c r="BK80" s="195">
        <f>BK81</f>
        <v>0</v>
      </c>
    </row>
    <row r="81" spans="1:63" s="12" customFormat="1" ht="25.9" customHeight="1">
      <c r="A81" s="12"/>
      <c r="B81" s="196"/>
      <c r="C81" s="197"/>
      <c r="D81" s="198" t="s">
        <v>70</v>
      </c>
      <c r="E81" s="199" t="s">
        <v>78</v>
      </c>
      <c r="F81" s="199" t="s">
        <v>143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SUM(P82:P123)</f>
        <v>0</v>
      </c>
      <c r="Q81" s="204"/>
      <c r="R81" s="205">
        <f>SUM(R82:R123)</f>
        <v>7.579527040000001</v>
      </c>
      <c r="S81" s="204"/>
      <c r="T81" s="206">
        <f>SUM(T82:T123)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7" t="s">
        <v>78</v>
      </c>
      <c r="AT81" s="208" t="s">
        <v>70</v>
      </c>
      <c r="AU81" s="208" t="s">
        <v>71</v>
      </c>
      <c r="AY81" s="207" t="s">
        <v>142</v>
      </c>
      <c r="BK81" s="209">
        <f>SUM(BK82:BK123)</f>
        <v>0</v>
      </c>
    </row>
    <row r="82" spans="1:65" s="2" customFormat="1" ht="24.15" customHeight="1">
      <c r="A82" s="38"/>
      <c r="B82" s="39"/>
      <c r="C82" s="212" t="s">
        <v>78</v>
      </c>
      <c r="D82" s="212" t="s">
        <v>144</v>
      </c>
      <c r="E82" s="213" t="s">
        <v>1434</v>
      </c>
      <c r="F82" s="214" t="s">
        <v>1435</v>
      </c>
      <c r="G82" s="215" t="s">
        <v>147</v>
      </c>
      <c r="H82" s="216">
        <v>40853.8</v>
      </c>
      <c r="I82" s="217"/>
      <c r="J82" s="218">
        <f>ROUND(I82*H82,2)</f>
        <v>0</v>
      </c>
      <c r="K82" s="214" t="s">
        <v>896</v>
      </c>
      <c r="L82" s="44"/>
      <c r="M82" s="219" t="s">
        <v>19</v>
      </c>
      <c r="N82" s="220" t="s">
        <v>42</v>
      </c>
      <c r="O82" s="84"/>
      <c r="P82" s="221">
        <f>O82*H82</f>
        <v>0</v>
      </c>
      <c r="Q82" s="221">
        <v>0</v>
      </c>
      <c r="R82" s="221">
        <f>Q82*H82</f>
        <v>0</v>
      </c>
      <c r="S82" s="221">
        <v>0</v>
      </c>
      <c r="T82" s="222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23" t="s">
        <v>149</v>
      </c>
      <c r="AT82" s="223" t="s">
        <v>144</v>
      </c>
      <c r="AU82" s="223" t="s">
        <v>78</v>
      </c>
      <c r="AY82" s="17" t="s">
        <v>142</v>
      </c>
      <c r="BE82" s="224">
        <f>IF(N82="základní",J82,0)</f>
        <v>0</v>
      </c>
      <c r="BF82" s="224">
        <f>IF(N82="snížená",J82,0)</f>
        <v>0</v>
      </c>
      <c r="BG82" s="224">
        <f>IF(N82="zákl. přenesená",J82,0)</f>
        <v>0</v>
      </c>
      <c r="BH82" s="224">
        <f>IF(N82="sníž. přenesená",J82,0)</f>
        <v>0</v>
      </c>
      <c r="BI82" s="224">
        <f>IF(N82="nulová",J82,0)</f>
        <v>0</v>
      </c>
      <c r="BJ82" s="17" t="s">
        <v>78</v>
      </c>
      <c r="BK82" s="224">
        <f>ROUND(I82*H82,2)</f>
        <v>0</v>
      </c>
      <c r="BL82" s="17" t="s">
        <v>149</v>
      </c>
      <c r="BM82" s="223" t="s">
        <v>1436</v>
      </c>
    </row>
    <row r="83" spans="1:47" s="2" customFormat="1" ht="12">
      <c r="A83" s="38"/>
      <c r="B83" s="39"/>
      <c r="C83" s="40"/>
      <c r="D83" s="225" t="s">
        <v>151</v>
      </c>
      <c r="E83" s="40"/>
      <c r="F83" s="226" t="s">
        <v>1437</v>
      </c>
      <c r="G83" s="40"/>
      <c r="H83" s="40"/>
      <c r="I83" s="227"/>
      <c r="J83" s="40"/>
      <c r="K83" s="40"/>
      <c r="L83" s="44"/>
      <c r="M83" s="228"/>
      <c r="N83" s="229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151</v>
      </c>
      <c r="AU83" s="17" t="s">
        <v>78</v>
      </c>
    </row>
    <row r="84" spans="1:51" s="13" customFormat="1" ht="12">
      <c r="A84" s="13"/>
      <c r="B84" s="230"/>
      <c r="C84" s="231"/>
      <c r="D84" s="225" t="s">
        <v>167</v>
      </c>
      <c r="E84" s="232" t="s">
        <v>19</v>
      </c>
      <c r="F84" s="233" t="s">
        <v>1438</v>
      </c>
      <c r="G84" s="231"/>
      <c r="H84" s="234">
        <v>40853.8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40" t="s">
        <v>167</v>
      </c>
      <c r="AU84" s="240" t="s">
        <v>78</v>
      </c>
      <c r="AV84" s="13" t="s">
        <v>80</v>
      </c>
      <c r="AW84" s="13" t="s">
        <v>33</v>
      </c>
      <c r="AX84" s="13" t="s">
        <v>78</v>
      </c>
      <c r="AY84" s="240" t="s">
        <v>142</v>
      </c>
    </row>
    <row r="85" spans="1:65" s="2" customFormat="1" ht="14.4" customHeight="1">
      <c r="A85" s="38"/>
      <c r="B85" s="39"/>
      <c r="C85" s="212" t="s">
        <v>80</v>
      </c>
      <c r="D85" s="212" t="s">
        <v>144</v>
      </c>
      <c r="E85" s="213" t="s">
        <v>1439</v>
      </c>
      <c r="F85" s="214" t="s">
        <v>1440</v>
      </c>
      <c r="G85" s="215" t="s">
        <v>237</v>
      </c>
      <c r="H85" s="216">
        <v>40.854</v>
      </c>
      <c r="I85" s="217"/>
      <c r="J85" s="218">
        <f>ROUND(I85*H85,2)</f>
        <v>0</v>
      </c>
      <c r="K85" s="214" t="s">
        <v>19</v>
      </c>
      <c r="L85" s="44"/>
      <c r="M85" s="219" t="s">
        <v>19</v>
      </c>
      <c r="N85" s="220" t="s">
        <v>42</v>
      </c>
      <c r="O85" s="84"/>
      <c r="P85" s="221">
        <f>O85*H85</f>
        <v>0</v>
      </c>
      <c r="Q85" s="221">
        <v>0</v>
      </c>
      <c r="R85" s="221">
        <f>Q85*H85</f>
        <v>0</v>
      </c>
      <c r="S85" s="221">
        <v>0</v>
      </c>
      <c r="T85" s="222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23" t="s">
        <v>149</v>
      </c>
      <c r="AT85" s="223" t="s">
        <v>144</v>
      </c>
      <c r="AU85" s="223" t="s">
        <v>78</v>
      </c>
      <c r="AY85" s="17" t="s">
        <v>142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17" t="s">
        <v>78</v>
      </c>
      <c r="BK85" s="224">
        <f>ROUND(I85*H85,2)</f>
        <v>0</v>
      </c>
      <c r="BL85" s="17" t="s">
        <v>149</v>
      </c>
      <c r="BM85" s="223" t="s">
        <v>1441</v>
      </c>
    </row>
    <row r="86" spans="1:47" s="2" customFormat="1" ht="12">
      <c r="A86" s="38"/>
      <c r="B86" s="39"/>
      <c r="C86" s="40"/>
      <c r="D86" s="225" t="s">
        <v>151</v>
      </c>
      <c r="E86" s="40"/>
      <c r="F86" s="226" t="s">
        <v>1440</v>
      </c>
      <c r="G86" s="40"/>
      <c r="H86" s="40"/>
      <c r="I86" s="227"/>
      <c r="J86" s="40"/>
      <c r="K86" s="40"/>
      <c r="L86" s="44"/>
      <c r="M86" s="228"/>
      <c r="N86" s="229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151</v>
      </c>
      <c r="AU86" s="17" t="s">
        <v>78</v>
      </c>
    </row>
    <row r="87" spans="1:51" s="13" customFormat="1" ht="12">
      <c r="A87" s="13"/>
      <c r="B87" s="230"/>
      <c r="C87" s="231"/>
      <c r="D87" s="225" t="s">
        <v>167</v>
      </c>
      <c r="E87" s="232" t="s">
        <v>19</v>
      </c>
      <c r="F87" s="233" t="s">
        <v>1442</v>
      </c>
      <c r="G87" s="231"/>
      <c r="H87" s="234">
        <v>40.854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0" t="s">
        <v>167</v>
      </c>
      <c r="AU87" s="240" t="s">
        <v>78</v>
      </c>
      <c r="AV87" s="13" t="s">
        <v>80</v>
      </c>
      <c r="AW87" s="13" t="s">
        <v>33</v>
      </c>
      <c r="AX87" s="13" t="s">
        <v>78</v>
      </c>
      <c r="AY87" s="240" t="s">
        <v>142</v>
      </c>
    </row>
    <row r="88" spans="1:65" s="2" customFormat="1" ht="24.15" customHeight="1">
      <c r="A88" s="38"/>
      <c r="B88" s="39"/>
      <c r="C88" s="212" t="s">
        <v>158</v>
      </c>
      <c r="D88" s="212" t="s">
        <v>144</v>
      </c>
      <c r="E88" s="213" t="s">
        <v>291</v>
      </c>
      <c r="F88" s="214" t="s">
        <v>292</v>
      </c>
      <c r="G88" s="215" t="s">
        <v>155</v>
      </c>
      <c r="H88" s="216">
        <v>289.6</v>
      </c>
      <c r="I88" s="217"/>
      <c r="J88" s="218">
        <f>ROUND(I88*H88,2)</f>
        <v>0</v>
      </c>
      <c r="K88" s="214" t="s">
        <v>148</v>
      </c>
      <c r="L88" s="44"/>
      <c r="M88" s="219" t="s">
        <v>19</v>
      </c>
      <c r="N88" s="220" t="s">
        <v>42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149</v>
      </c>
      <c r="AT88" s="223" t="s">
        <v>144</v>
      </c>
      <c r="AU88" s="223" t="s">
        <v>78</v>
      </c>
      <c r="AY88" s="17" t="s">
        <v>142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78</v>
      </c>
      <c r="BK88" s="224">
        <f>ROUND(I88*H88,2)</f>
        <v>0</v>
      </c>
      <c r="BL88" s="17" t="s">
        <v>149</v>
      </c>
      <c r="BM88" s="223" t="s">
        <v>1443</v>
      </c>
    </row>
    <row r="89" spans="1:47" s="2" customFormat="1" ht="12">
      <c r="A89" s="38"/>
      <c r="B89" s="39"/>
      <c r="C89" s="40"/>
      <c r="D89" s="225" t="s">
        <v>151</v>
      </c>
      <c r="E89" s="40"/>
      <c r="F89" s="226" t="s">
        <v>294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151</v>
      </c>
      <c r="AU89" s="17" t="s">
        <v>78</v>
      </c>
    </row>
    <row r="90" spans="1:51" s="13" customFormat="1" ht="12">
      <c r="A90" s="13"/>
      <c r="B90" s="230"/>
      <c r="C90" s="231"/>
      <c r="D90" s="225" t="s">
        <v>167</v>
      </c>
      <c r="E90" s="232" t="s">
        <v>19</v>
      </c>
      <c r="F90" s="233" t="s">
        <v>1444</v>
      </c>
      <c r="G90" s="231"/>
      <c r="H90" s="234">
        <v>289.6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0" t="s">
        <v>167</v>
      </c>
      <c r="AU90" s="240" t="s">
        <v>78</v>
      </c>
      <c r="AV90" s="13" t="s">
        <v>80</v>
      </c>
      <c r="AW90" s="13" t="s">
        <v>33</v>
      </c>
      <c r="AX90" s="13" t="s">
        <v>78</v>
      </c>
      <c r="AY90" s="240" t="s">
        <v>142</v>
      </c>
    </row>
    <row r="91" spans="1:65" s="2" customFormat="1" ht="24.15" customHeight="1">
      <c r="A91" s="38"/>
      <c r="B91" s="39"/>
      <c r="C91" s="212" t="s">
        <v>149</v>
      </c>
      <c r="D91" s="212" t="s">
        <v>144</v>
      </c>
      <c r="E91" s="213" t="s">
        <v>1445</v>
      </c>
      <c r="F91" s="214" t="s">
        <v>1446</v>
      </c>
      <c r="G91" s="215" t="s">
        <v>155</v>
      </c>
      <c r="H91" s="216">
        <v>289.6</v>
      </c>
      <c r="I91" s="217"/>
      <c r="J91" s="218">
        <f>ROUND(I91*H91,2)</f>
        <v>0</v>
      </c>
      <c r="K91" s="214" t="s">
        <v>148</v>
      </c>
      <c r="L91" s="44"/>
      <c r="M91" s="219" t="s">
        <v>19</v>
      </c>
      <c r="N91" s="220" t="s">
        <v>42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149</v>
      </c>
      <c r="AT91" s="223" t="s">
        <v>144</v>
      </c>
      <c r="AU91" s="223" t="s">
        <v>78</v>
      </c>
      <c r="AY91" s="17" t="s">
        <v>142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78</v>
      </c>
      <c r="BK91" s="224">
        <f>ROUND(I91*H91,2)</f>
        <v>0</v>
      </c>
      <c r="BL91" s="17" t="s">
        <v>149</v>
      </c>
      <c r="BM91" s="223" t="s">
        <v>1447</v>
      </c>
    </row>
    <row r="92" spans="1:47" s="2" customFormat="1" ht="12">
      <c r="A92" s="38"/>
      <c r="B92" s="39"/>
      <c r="C92" s="40"/>
      <c r="D92" s="225" t="s">
        <v>151</v>
      </c>
      <c r="E92" s="40"/>
      <c r="F92" s="226" t="s">
        <v>1448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151</v>
      </c>
      <c r="AU92" s="17" t="s">
        <v>78</v>
      </c>
    </row>
    <row r="93" spans="1:51" s="13" customFormat="1" ht="12">
      <c r="A93" s="13"/>
      <c r="B93" s="230"/>
      <c r="C93" s="231"/>
      <c r="D93" s="225" t="s">
        <v>167</v>
      </c>
      <c r="E93" s="232" t="s">
        <v>19</v>
      </c>
      <c r="F93" s="233" t="s">
        <v>1444</v>
      </c>
      <c r="G93" s="231"/>
      <c r="H93" s="234">
        <v>289.6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167</v>
      </c>
      <c r="AU93" s="240" t="s">
        <v>78</v>
      </c>
      <c r="AV93" s="13" t="s">
        <v>80</v>
      </c>
      <c r="AW93" s="13" t="s">
        <v>33</v>
      </c>
      <c r="AX93" s="13" t="s">
        <v>78</v>
      </c>
      <c r="AY93" s="240" t="s">
        <v>142</v>
      </c>
    </row>
    <row r="94" spans="1:65" s="2" customFormat="1" ht="24.15" customHeight="1">
      <c r="A94" s="38"/>
      <c r="B94" s="39"/>
      <c r="C94" s="212" t="s">
        <v>173</v>
      </c>
      <c r="D94" s="212" t="s">
        <v>144</v>
      </c>
      <c r="E94" s="213" t="s">
        <v>1043</v>
      </c>
      <c r="F94" s="214" t="s">
        <v>387</v>
      </c>
      <c r="G94" s="215" t="s">
        <v>155</v>
      </c>
      <c r="H94" s="216">
        <v>289.6</v>
      </c>
      <c r="I94" s="217"/>
      <c r="J94" s="218">
        <f>ROUND(I94*H94,2)</f>
        <v>0</v>
      </c>
      <c r="K94" s="214" t="s">
        <v>148</v>
      </c>
      <c r="L94" s="44"/>
      <c r="M94" s="219" t="s">
        <v>19</v>
      </c>
      <c r="N94" s="220" t="s">
        <v>42</v>
      </c>
      <c r="O94" s="84"/>
      <c r="P94" s="221">
        <f>O94*H94</f>
        <v>0</v>
      </c>
      <c r="Q94" s="221">
        <v>0.0020824</v>
      </c>
      <c r="R94" s="221">
        <f>Q94*H94</f>
        <v>0.60306304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149</v>
      </c>
      <c r="AT94" s="223" t="s">
        <v>144</v>
      </c>
      <c r="AU94" s="223" t="s">
        <v>78</v>
      </c>
      <c r="AY94" s="17" t="s">
        <v>142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78</v>
      </c>
      <c r="BK94" s="224">
        <f>ROUND(I94*H94,2)</f>
        <v>0</v>
      </c>
      <c r="BL94" s="17" t="s">
        <v>149</v>
      </c>
      <c r="BM94" s="223" t="s">
        <v>1449</v>
      </c>
    </row>
    <row r="95" spans="1:47" s="2" customFormat="1" ht="12">
      <c r="A95" s="38"/>
      <c r="B95" s="39"/>
      <c r="C95" s="40"/>
      <c r="D95" s="225" t="s">
        <v>151</v>
      </c>
      <c r="E95" s="40"/>
      <c r="F95" s="226" t="s">
        <v>389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151</v>
      </c>
      <c r="AU95" s="17" t="s">
        <v>78</v>
      </c>
    </row>
    <row r="96" spans="1:51" s="13" customFormat="1" ht="12">
      <c r="A96" s="13"/>
      <c r="B96" s="230"/>
      <c r="C96" s="231"/>
      <c r="D96" s="225" t="s">
        <v>167</v>
      </c>
      <c r="E96" s="232" t="s">
        <v>19</v>
      </c>
      <c r="F96" s="233" t="s">
        <v>1444</v>
      </c>
      <c r="G96" s="231"/>
      <c r="H96" s="234">
        <v>289.6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167</v>
      </c>
      <c r="AU96" s="240" t="s">
        <v>78</v>
      </c>
      <c r="AV96" s="13" t="s">
        <v>80</v>
      </c>
      <c r="AW96" s="13" t="s">
        <v>33</v>
      </c>
      <c r="AX96" s="13" t="s">
        <v>78</v>
      </c>
      <c r="AY96" s="240" t="s">
        <v>142</v>
      </c>
    </row>
    <row r="97" spans="1:65" s="2" customFormat="1" ht="24.15" customHeight="1">
      <c r="A97" s="38"/>
      <c r="B97" s="39"/>
      <c r="C97" s="212" t="s">
        <v>183</v>
      </c>
      <c r="D97" s="212" t="s">
        <v>144</v>
      </c>
      <c r="E97" s="213" t="s">
        <v>1450</v>
      </c>
      <c r="F97" s="214" t="s">
        <v>1451</v>
      </c>
      <c r="G97" s="215" t="s">
        <v>155</v>
      </c>
      <c r="H97" s="216">
        <v>1448</v>
      </c>
      <c r="I97" s="217"/>
      <c r="J97" s="218">
        <f>ROUND(I97*H97,2)</f>
        <v>0</v>
      </c>
      <c r="K97" s="214" t="s">
        <v>148</v>
      </c>
      <c r="L97" s="44"/>
      <c r="M97" s="219" t="s">
        <v>19</v>
      </c>
      <c r="N97" s="220" t="s">
        <v>42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149</v>
      </c>
      <c r="AT97" s="223" t="s">
        <v>144</v>
      </c>
      <c r="AU97" s="223" t="s">
        <v>78</v>
      </c>
      <c r="AY97" s="17" t="s">
        <v>142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78</v>
      </c>
      <c r="BK97" s="224">
        <f>ROUND(I97*H97,2)</f>
        <v>0</v>
      </c>
      <c r="BL97" s="17" t="s">
        <v>149</v>
      </c>
      <c r="BM97" s="223" t="s">
        <v>1452</v>
      </c>
    </row>
    <row r="98" spans="1:47" s="2" customFormat="1" ht="12">
      <c r="A98" s="38"/>
      <c r="B98" s="39"/>
      <c r="C98" s="40"/>
      <c r="D98" s="225" t="s">
        <v>151</v>
      </c>
      <c r="E98" s="40"/>
      <c r="F98" s="226" t="s">
        <v>1453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151</v>
      </c>
      <c r="AU98" s="17" t="s">
        <v>78</v>
      </c>
    </row>
    <row r="99" spans="1:51" s="13" customFormat="1" ht="12">
      <c r="A99" s="13"/>
      <c r="B99" s="230"/>
      <c r="C99" s="231"/>
      <c r="D99" s="225" t="s">
        <v>167</v>
      </c>
      <c r="E99" s="232" t="s">
        <v>19</v>
      </c>
      <c r="F99" s="233" t="s">
        <v>1454</v>
      </c>
      <c r="G99" s="231"/>
      <c r="H99" s="234">
        <v>1448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167</v>
      </c>
      <c r="AU99" s="240" t="s">
        <v>78</v>
      </c>
      <c r="AV99" s="13" t="s">
        <v>80</v>
      </c>
      <c r="AW99" s="13" t="s">
        <v>33</v>
      </c>
      <c r="AX99" s="13" t="s">
        <v>78</v>
      </c>
      <c r="AY99" s="240" t="s">
        <v>142</v>
      </c>
    </row>
    <row r="100" spans="1:65" s="2" customFormat="1" ht="14.4" customHeight="1">
      <c r="A100" s="38"/>
      <c r="B100" s="39"/>
      <c r="C100" s="212" t="s">
        <v>188</v>
      </c>
      <c r="D100" s="212" t="s">
        <v>144</v>
      </c>
      <c r="E100" s="213" t="s">
        <v>1455</v>
      </c>
      <c r="F100" s="214" t="s">
        <v>1456</v>
      </c>
      <c r="G100" s="215" t="s">
        <v>155</v>
      </c>
      <c r="H100" s="216">
        <v>1448</v>
      </c>
      <c r="I100" s="217"/>
      <c r="J100" s="218">
        <f>ROUND(I100*H100,2)</f>
        <v>0</v>
      </c>
      <c r="K100" s="214" t="s">
        <v>148</v>
      </c>
      <c r="L100" s="44"/>
      <c r="M100" s="219" t="s">
        <v>19</v>
      </c>
      <c r="N100" s="220" t="s">
        <v>42</v>
      </c>
      <c r="O100" s="84"/>
      <c r="P100" s="221">
        <f>O100*H100</f>
        <v>0</v>
      </c>
      <c r="Q100" s="221">
        <v>1.8E-05</v>
      </c>
      <c r="R100" s="221">
        <f>Q100*H100</f>
        <v>0.026064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149</v>
      </c>
      <c r="AT100" s="223" t="s">
        <v>144</v>
      </c>
      <c r="AU100" s="223" t="s">
        <v>78</v>
      </c>
      <c r="AY100" s="17" t="s">
        <v>142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78</v>
      </c>
      <c r="BK100" s="224">
        <f>ROUND(I100*H100,2)</f>
        <v>0</v>
      </c>
      <c r="BL100" s="17" t="s">
        <v>149</v>
      </c>
      <c r="BM100" s="223" t="s">
        <v>1457</v>
      </c>
    </row>
    <row r="101" spans="1:47" s="2" customFormat="1" ht="12">
      <c r="A101" s="38"/>
      <c r="B101" s="39"/>
      <c r="C101" s="40"/>
      <c r="D101" s="225" t="s">
        <v>151</v>
      </c>
      <c r="E101" s="40"/>
      <c r="F101" s="226" t="s">
        <v>1458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151</v>
      </c>
      <c r="AU101" s="17" t="s">
        <v>78</v>
      </c>
    </row>
    <row r="102" spans="1:51" s="13" customFormat="1" ht="12">
      <c r="A102" s="13"/>
      <c r="B102" s="230"/>
      <c r="C102" s="231"/>
      <c r="D102" s="225" t="s">
        <v>167</v>
      </c>
      <c r="E102" s="232" t="s">
        <v>19</v>
      </c>
      <c r="F102" s="233" t="s">
        <v>1454</v>
      </c>
      <c r="G102" s="231"/>
      <c r="H102" s="234">
        <v>1448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167</v>
      </c>
      <c r="AU102" s="240" t="s">
        <v>78</v>
      </c>
      <c r="AV102" s="13" t="s">
        <v>80</v>
      </c>
      <c r="AW102" s="13" t="s">
        <v>33</v>
      </c>
      <c r="AX102" s="13" t="s">
        <v>78</v>
      </c>
      <c r="AY102" s="240" t="s">
        <v>142</v>
      </c>
    </row>
    <row r="103" spans="1:65" s="2" customFormat="1" ht="14.4" customHeight="1">
      <c r="A103" s="38"/>
      <c r="B103" s="39"/>
      <c r="C103" s="212" t="s">
        <v>193</v>
      </c>
      <c r="D103" s="212" t="s">
        <v>144</v>
      </c>
      <c r="E103" s="213" t="s">
        <v>1045</v>
      </c>
      <c r="F103" s="214" t="s">
        <v>1046</v>
      </c>
      <c r="G103" s="215" t="s">
        <v>147</v>
      </c>
      <c r="H103" s="216">
        <v>289.6</v>
      </c>
      <c r="I103" s="217"/>
      <c r="J103" s="218">
        <f>ROUND(I103*H103,2)</f>
        <v>0</v>
      </c>
      <c r="K103" s="214" t="s">
        <v>148</v>
      </c>
      <c r="L103" s="44"/>
      <c r="M103" s="219" t="s">
        <v>19</v>
      </c>
      <c r="N103" s="220" t="s">
        <v>42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149</v>
      </c>
      <c r="AT103" s="223" t="s">
        <v>144</v>
      </c>
      <c r="AU103" s="223" t="s">
        <v>78</v>
      </c>
      <c r="AY103" s="17" t="s">
        <v>142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78</v>
      </c>
      <c r="BK103" s="224">
        <f>ROUND(I103*H103,2)</f>
        <v>0</v>
      </c>
      <c r="BL103" s="17" t="s">
        <v>149</v>
      </c>
      <c r="BM103" s="223" t="s">
        <v>1459</v>
      </c>
    </row>
    <row r="104" spans="1:47" s="2" customFormat="1" ht="12">
      <c r="A104" s="38"/>
      <c r="B104" s="39"/>
      <c r="C104" s="40"/>
      <c r="D104" s="225" t="s">
        <v>151</v>
      </c>
      <c r="E104" s="40"/>
      <c r="F104" s="226" t="s">
        <v>1048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151</v>
      </c>
      <c r="AU104" s="17" t="s">
        <v>78</v>
      </c>
    </row>
    <row r="105" spans="1:51" s="13" customFormat="1" ht="12">
      <c r="A105" s="13"/>
      <c r="B105" s="230"/>
      <c r="C105" s="231"/>
      <c r="D105" s="225" t="s">
        <v>167</v>
      </c>
      <c r="E105" s="232" t="s">
        <v>19</v>
      </c>
      <c r="F105" s="233" t="s">
        <v>1444</v>
      </c>
      <c r="G105" s="231"/>
      <c r="H105" s="234">
        <v>289.6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167</v>
      </c>
      <c r="AU105" s="240" t="s">
        <v>78</v>
      </c>
      <c r="AV105" s="13" t="s">
        <v>80</v>
      </c>
      <c r="AW105" s="13" t="s">
        <v>33</v>
      </c>
      <c r="AX105" s="13" t="s">
        <v>78</v>
      </c>
      <c r="AY105" s="240" t="s">
        <v>142</v>
      </c>
    </row>
    <row r="106" spans="1:65" s="2" customFormat="1" ht="14.4" customHeight="1">
      <c r="A106" s="38"/>
      <c r="B106" s="39"/>
      <c r="C106" s="253" t="s">
        <v>198</v>
      </c>
      <c r="D106" s="253" t="s">
        <v>261</v>
      </c>
      <c r="E106" s="254" t="s">
        <v>403</v>
      </c>
      <c r="F106" s="255" t="s">
        <v>404</v>
      </c>
      <c r="G106" s="256" t="s">
        <v>176</v>
      </c>
      <c r="H106" s="257">
        <v>28.96</v>
      </c>
      <c r="I106" s="258"/>
      <c r="J106" s="259">
        <f>ROUND(I106*H106,2)</f>
        <v>0</v>
      </c>
      <c r="K106" s="255" t="s">
        <v>148</v>
      </c>
      <c r="L106" s="260"/>
      <c r="M106" s="261" t="s">
        <v>19</v>
      </c>
      <c r="N106" s="262" t="s">
        <v>42</v>
      </c>
      <c r="O106" s="84"/>
      <c r="P106" s="221">
        <f>O106*H106</f>
        <v>0</v>
      </c>
      <c r="Q106" s="221">
        <v>0.2</v>
      </c>
      <c r="R106" s="221">
        <f>Q106*H106</f>
        <v>5.792000000000001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193</v>
      </c>
      <c r="AT106" s="223" t="s">
        <v>261</v>
      </c>
      <c r="AU106" s="223" t="s">
        <v>78</v>
      </c>
      <c r="AY106" s="17" t="s">
        <v>142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78</v>
      </c>
      <c r="BK106" s="224">
        <f>ROUND(I106*H106,2)</f>
        <v>0</v>
      </c>
      <c r="BL106" s="17" t="s">
        <v>149</v>
      </c>
      <c r="BM106" s="223" t="s">
        <v>1460</v>
      </c>
    </row>
    <row r="107" spans="1:47" s="2" customFormat="1" ht="12">
      <c r="A107" s="38"/>
      <c r="B107" s="39"/>
      <c r="C107" s="40"/>
      <c r="D107" s="225" t="s">
        <v>151</v>
      </c>
      <c r="E107" s="40"/>
      <c r="F107" s="226" t="s">
        <v>404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151</v>
      </c>
      <c r="AU107" s="17" t="s">
        <v>78</v>
      </c>
    </row>
    <row r="108" spans="1:51" s="13" customFormat="1" ht="12">
      <c r="A108" s="13"/>
      <c r="B108" s="230"/>
      <c r="C108" s="231"/>
      <c r="D108" s="225" t="s">
        <v>167</v>
      </c>
      <c r="E108" s="232" t="s">
        <v>19</v>
      </c>
      <c r="F108" s="233" t="s">
        <v>1461</v>
      </c>
      <c r="G108" s="231"/>
      <c r="H108" s="234">
        <v>28.96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167</v>
      </c>
      <c r="AU108" s="240" t="s">
        <v>78</v>
      </c>
      <c r="AV108" s="13" t="s">
        <v>80</v>
      </c>
      <c r="AW108" s="13" t="s">
        <v>33</v>
      </c>
      <c r="AX108" s="13" t="s">
        <v>78</v>
      </c>
      <c r="AY108" s="240" t="s">
        <v>142</v>
      </c>
    </row>
    <row r="109" spans="1:65" s="2" customFormat="1" ht="14.4" customHeight="1">
      <c r="A109" s="38"/>
      <c r="B109" s="39"/>
      <c r="C109" s="212" t="s">
        <v>203</v>
      </c>
      <c r="D109" s="212" t="s">
        <v>144</v>
      </c>
      <c r="E109" s="213" t="s">
        <v>1051</v>
      </c>
      <c r="F109" s="214" t="s">
        <v>1052</v>
      </c>
      <c r="G109" s="215" t="s">
        <v>176</v>
      </c>
      <c r="H109" s="216">
        <v>144.8</v>
      </c>
      <c r="I109" s="217"/>
      <c r="J109" s="218">
        <f>ROUND(I109*H109,2)</f>
        <v>0</v>
      </c>
      <c r="K109" s="214" t="s">
        <v>148</v>
      </c>
      <c r="L109" s="44"/>
      <c r="M109" s="219" t="s">
        <v>19</v>
      </c>
      <c r="N109" s="220" t="s">
        <v>42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149</v>
      </c>
      <c r="AT109" s="223" t="s">
        <v>144</v>
      </c>
      <c r="AU109" s="223" t="s">
        <v>78</v>
      </c>
      <c r="AY109" s="17" t="s">
        <v>142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78</v>
      </c>
      <c r="BK109" s="224">
        <f>ROUND(I109*H109,2)</f>
        <v>0</v>
      </c>
      <c r="BL109" s="17" t="s">
        <v>149</v>
      </c>
      <c r="BM109" s="223" t="s">
        <v>1462</v>
      </c>
    </row>
    <row r="110" spans="1:47" s="2" customFormat="1" ht="12">
      <c r="A110" s="38"/>
      <c r="B110" s="39"/>
      <c r="C110" s="40"/>
      <c r="D110" s="225" t="s">
        <v>151</v>
      </c>
      <c r="E110" s="40"/>
      <c r="F110" s="226" t="s">
        <v>1054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151</v>
      </c>
      <c r="AU110" s="17" t="s">
        <v>78</v>
      </c>
    </row>
    <row r="111" spans="1:47" s="2" customFormat="1" ht="12">
      <c r="A111" s="38"/>
      <c r="B111" s="39"/>
      <c r="C111" s="40"/>
      <c r="D111" s="225" t="s">
        <v>240</v>
      </c>
      <c r="E111" s="40"/>
      <c r="F111" s="252" t="s">
        <v>1055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240</v>
      </c>
      <c r="AU111" s="17" t="s">
        <v>78</v>
      </c>
    </row>
    <row r="112" spans="1:51" s="13" customFormat="1" ht="12">
      <c r="A112" s="13"/>
      <c r="B112" s="230"/>
      <c r="C112" s="231"/>
      <c r="D112" s="225" t="s">
        <v>167</v>
      </c>
      <c r="E112" s="232" t="s">
        <v>19</v>
      </c>
      <c r="F112" s="233" t="s">
        <v>1463</v>
      </c>
      <c r="G112" s="231"/>
      <c r="H112" s="234">
        <v>144.8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167</v>
      </c>
      <c r="AU112" s="240" t="s">
        <v>78</v>
      </c>
      <c r="AV112" s="13" t="s">
        <v>80</v>
      </c>
      <c r="AW112" s="13" t="s">
        <v>33</v>
      </c>
      <c r="AX112" s="13" t="s">
        <v>78</v>
      </c>
      <c r="AY112" s="240" t="s">
        <v>142</v>
      </c>
    </row>
    <row r="113" spans="1:65" s="2" customFormat="1" ht="14.4" customHeight="1">
      <c r="A113" s="38"/>
      <c r="B113" s="39"/>
      <c r="C113" s="212" t="s">
        <v>208</v>
      </c>
      <c r="D113" s="212" t="s">
        <v>144</v>
      </c>
      <c r="E113" s="213" t="s">
        <v>424</v>
      </c>
      <c r="F113" s="214" t="s">
        <v>425</v>
      </c>
      <c r="G113" s="215" t="s">
        <v>176</v>
      </c>
      <c r="H113" s="216">
        <v>144.8</v>
      </c>
      <c r="I113" s="217"/>
      <c r="J113" s="218">
        <f>ROUND(I113*H113,2)</f>
        <v>0</v>
      </c>
      <c r="K113" s="214" t="s">
        <v>148</v>
      </c>
      <c r="L113" s="44"/>
      <c r="M113" s="219" t="s">
        <v>19</v>
      </c>
      <c r="N113" s="220" t="s">
        <v>42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149</v>
      </c>
      <c r="AT113" s="223" t="s">
        <v>144</v>
      </c>
      <c r="AU113" s="223" t="s">
        <v>78</v>
      </c>
      <c r="AY113" s="17" t="s">
        <v>142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78</v>
      </c>
      <c r="BK113" s="224">
        <f>ROUND(I113*H113,2)</f>
        <v>0</v>
      </c>
      <c r="BL113" s="17" t="s">
        <v>149</v>
      </c>
      <c r="BM113" s="223" t="s">
        <v>1464</v>
      </c>
    </row>
    <row r="114" spans="1:47" s="2" customFormat="1" ht="12">
      <c r="A114" s="38"/>
      <c r="B114" s="39"/>
      <c r="C114" s="40"/>
      <c r="D114" s="225" t="s">
        <v>151</v>
      </c>
      <c r="E114" s="40"/>
      <c r="F114" s="226" t="s">
        <v>427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151</v>
      </c>
      <c r="AU114" s="17" t="s">
        <v>78</v>
      </c>
    </row>
    <row r="115" spans="1:51" s="13" customFormat="1" ht="12">
      <c r="A115" s="13"/>
      <c r="B115" s="230"/>
      <c r="C115" s="231"/>
      <c r="D115" s="225" t="s">
        <v>167</v>
      </c>
      <c r="E115" s="232" t="s">
        <v>19</v>
      </c>
      <c r="F115" s="233" t="s">
        <v>1463</v>
      </c>
      <c r="G115" s="231"/>
      <c r="H115" s="234">
        <v>144.8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167</v>
      </c>
      <c r="AU115" s="240" t="s">
        <v>78</v>
      </c>
      <c r="AV115" s="13" t="s">
        <v>80</v>
      </c>
      <c r="AW115" s="13" t="s">
        <v>33</v>
      </c>
      <c r="AX115" s="13" t="s">
        <v>78</v>
      </c>
      <c r="AY115" s="240" t="s">
        <v>142</v>
      </c>
    </row>
    <row r="116" spans="1:65" s="2" customFormat="1" ht="14.4" customHeight="1">
      <c r="A116" s="38"/>
      <c r="B116" s="39"/>
      <c r="C116" s="253" t="s">
        <v>214</v>
      </c>
      <c r="D116" s="253" t="s">
        <v>261</v>
      </c>
      <c r="E116" s="254" t="s">
        <v>1465</v>
      </c>
      <c r="F116" s="255" t="s">
        <v>1466</v>
      </c>
      <c r="G116" s="256" t="s">
        <v>155</v>
      </c>
      <c r="H116" s="257">
        <v>289.6</v>
      </c>
      <c r="I116" s="258"/>
      <c r="J116" s="259">
        <f>ROUND(I116*H116,2)</f>
        <v>0</v>
      </c>
      <c r="K116" s="255" t="s">
        <v>19</v>
      </c>
      <c r="L116" s="260"/>
      <c r="M116" s="261" t="s">
        <v>19</v>
      </c>
      <c r="N116" s="262" t="s">
        <v>42</v>
      </c>
      <c r="O116" s="84"/>
      <c r="P116" s="221">
        <f>O116*H116</f>
        <v>0</v>
      </c>
      <c r="Q116" s="221">
        <v>0.004</v>
      </c>
      <c r="R116" s="221">
        <f>Q116*H116</f>
        <v>1.1584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193</v>
      </c>
      <c r="AT116" s="223" t="s">
        <v>261</v>
      </c>
      <c r="AU116" s="223" t="s">
        <v>78</v>
      </c>
      <c r="AY116" s="17" t="s">
        <v>142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78</v>
      </c>
      <c r="BK116" s="224">
        <f>ROUND(I116*H116,2)</f>
        <v>0</v>
      </c>
      <c r="BL116" s="17" t="s">
        <v>149</v>
      </c>
      <c r="BM116" s="223" t="s">
        <v>1467</v>
      </c>
    </row>
    <row r="117" spans="1:47" s="2" customFormat="1" ht="12">
      <c r="A117" s="38"/>
      <c r="B117" s="39"/>
      <c r="C117" s="40"/>
      <c r="D117" s="225" t="s">
        <v>151</v>
      </c>
      <c r="E117" s="40"/>
      <c r="F117" s="226" t="s">
        <v>1466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151</v>
      </c>
      <c r="AU117" s="17" t="s">
        <v>78</v>
      </c>
    </row>
    <row r="118" spans="1:51" s="13" customFormat="1" ht="12">
      <c r="A118" s="13"/>
      <c r="B118" s="230"/>
      <c r="C118" s="231"/>
      <c r="D118" s="225" t="s">
        <v>167</v>
      </c>
      <c r="E118" s="232" t="s">
        <v>19</v>
      </c>
      <c r="F118" s="233" t="s">
        <v>1444</v>
      </c>
      <c r="G118" s="231"/>
      <c r="H118" s="234">
        <v>289.6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167</v>
      </c>
      <c r="AU118" s="240" t="s">
        <v>78</v>
      </c>
      <c r="AV118" s="13" t="s">
        <v>80</v>
      </c>
      <c r="AW118" s="13" t="s">
        <v>33</v>
      </c>
      <c r="AX118" s="13" t="s">
        <v>78</v>
      </c>
      <c r="AY118" s="240" t="s">
        <v>142</v>
      </c>
    </row>
    <row r="119" spans="1:65" s="2" customFormat="1" ht="24.15" customHeight="1">
      <c r="A119" s="38"/>
      <c r="B119" s="39"/>
      <c r="C119" s="212" t="s">
        <v>219</v>
      </c>
      <c r="D119" s="212" t="s">
        <v>144</v>
      </c>
      <c r="E119" s="213" t="s">
        <v>1468</v>
      </c>
      <c r="F119" s="214" t="s">
        <v>1469</v>
      </c>
      <c r="G119" s="215" t="s">
        <v>237</v>
      </c>
      <c r="H119" s="216">
        <v>7.58</v>
      </c>
      <c r="I119" s="217"/>
      <c r="J119" s="218">
        <f>ROUND(I119*H119,2)</f>
        <v>0</v>
      </c>
      <c r="K119" s="214" t="s">
        <v>148</v>
      </c>
      <c r="L119" s="44"/>
      <c r="M119" s="219" t="s">
        <v>19</v>
      </c>
      <c r="N119" s="220" t="s">
        <v>42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149</v>
      </c>
      <c r="AT119" s="223" t="s">
        <v>144</v>
      </c>
      <c r="AU119" s="223" t="s">
        <v>78</v>
      </c>
      <c r="AY119" s="17" t="s">
        <v>142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78</v>
      </c>
      <c r="BK119" s="224">
        <f>ROUND(I119*H119,2)</f>
        <v>0</v>
      </c>
      <c r="BL119" s="17" t="s">
        <v>149</v>
      </c>
      <c r="BM119" s="223" t="s">
        <v>1470</v>
      </c>
    </row>
    <row r="120" spans="1:47" s="2" customFormat="1" ht="12">
      <c r="A120" s="38"/>
      <c r="B120" s="39"/>
      <c r="C120" s="40"/>
      <c r="D120" s="225" t="s">
        <v>151</v>
      </c>
      <c r="E120" s="40"/>
      <c r="F120" s="226" t="s">
        <v>1471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151</v>
      </c>
      <c r="AU120" s="17" t="s">
        <v>78</v>
      </c>
    </row>
    <row r="121" spans="1:65" s="2" customFormat="1" ht="24.15" customHeight="1">
      <c r="A121" s="38"/>
      <c r="B121" s="39"/>
      <c r="C121" s="212" t="s">
        <v>224</v>
      </c>
      <c r="D121" s="212" t="s">
        <v>144</v>
      </c>
      <c r="E121" s="213" t="s">
        <v>1472</v>
      </c>
      <c r="F121" s="214" t="s">
        <v>1473</v>
      </c>
      <c r="G121" s="215" t="s">
        <v>155</v>
      </c>
      <c r="H121" s="216">
        <v>1448</v>
      </c>
      <c r="I121" s="217"/>
      <c r="J121" s="218">
        <f>ROUND(I121*H121,2)</f>
        <v>0</v>
      </c>
      <c r="K121" s="214" t="s">
        <v>19</v>
      </c>
      <c r="L121" s="44"/>
      <c r="M121" s="219" t="s">
        <v>19</v>
      </c>
      <c r="N121" s="220" t="s">
        <v>42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149</v>
      </c>
      <c r="AT121" s="223" t="s">
        <v>144</v>
      </c>
      <c r="AU121" s="223" t="s">
        <v>78</v>
      </c>
      <c r="AY121" s="17" t="s">
        <v>142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78</v>
      </c>
      <c r="BK121" s="224">
        <f>ROUND(I121*H121,2)</f>
        <v>0</v>
      </c>
      <c r="BL121" s="17" t="s">
        <v>149</v>
      </c>
      <c r="BM121" s="223" t="s">
        <v>1474</v>
      </c>
    </row>
    <row r="122" spans="1:47" s="2" customFormat="1" ht="12">
      <c r="A122" s="38"/>
      <c r="B122" s="39"/>
      <c r="C122" s="40"/>
      <c r="D122" s="225" t="s">
        <v>151</v>
      </c>
      <c r="E122" s="40"/>
      <c r="F122" s="226" t="s">
        <v>1473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151</v>
      </c>
      <c r="AU122" s="17" t="s">
        <v>78</v>
      </c>
    </row>
    <row r="123" spans="1:51" s="13" customFormat="1" ht="12">
      <c r="A123" s="13"/>
      <c r="B123" s="230"/>
      <c r="C123" s="231"/>
      <c r="D123" s="225" t="s">
        <v>167</v>
      </c>
      <c r="E123" s="232" t="s">
        <v>19</v>
      </c>
      <c r="F123" s="233" t="s">
        <v>1454</v>
      </c>
      <c r="G123" s="231"/>
      <c r="H123" s="234">
        <v>1448</v>
      </c>
      <c r="I123" s="235"/>
      <c r="J123" s="231"/>
      <c r="K123" s="231"/>
      <c r="L123" s="236"/>
      <c r="M123" s="267"/>
      <c r="N123" s="268"/>
      <c r="O123" s="268"/>
      <c r="P123" s="268"/>
      <c r="Q123" s="268"/>
      <c r="R123" s="268"/>
      <c r="S123" s="268"/>
      <c r="T123" s="26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167</v>
      </c>
      <c r="AU123" s="240" t="s">
        <v>78</v>
      </c>
      <c r="AV123" s="13" t="s">
        <v>80</v>
      </c>
      <c r="AW123" s="13" t="s">
        <v>33</v>
      </c>
      <c r="AX123" s="13" t="s">
        <v>78</v>
      </c>
      <c r="AY123" s="240" t="s">
        <v>142</v>
      </c>
    </row>
    <row r="124" spans="1:31" s="2" customFormat="1" ht="6.95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79:K12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5" customFormat="1" ht="45" customHeight="1">
      <c r="B3" s="274"/>
      <c r="C3" s="275" t="s">
        <v>1475</v>
      </c>
      <c r="D3" s="275"/>
      <c r="E3" s="275"/>
      <c r="F3" s="275"/>
      <c r="G3" s="275"/>
      <c r="H3" s="275"/>
      <c r="I3" s="275"/>
      <c r="J3" s="275"/>
      <c r="K3" s="276"/>
    </row>
    <row r="4" spans="2:11" s="1" customFormat="1" ht="25.5" customHeight="1">
      <c r="B4" s="277"/>
      <c r="C4" s="278" t="s">
        <v>1476</v>
      </c>
      <c r="D4" s="278"/>
      <c r="E4" s="278"/>
      <c r="F4" s="278"/>
      <c r="G4" s="278"/>
      <c r="H4" s="278"/>
      <c r="I4" s="278"/>
      <c r="J4" s="278"/>
      <c r="K4" s="279"/>
    </row>
    <row r="5" spans="2:11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7"/>
      <c r="C6" s="281" t="s">
        <v>1477</v>
      </c>
      <c r="D6" s="281"/>
      <c r="E6" s="281"/>
      <c r="F6" s="281"/>
      <c r="G6" s="281"/>
      <c r="H6" s="281"/>
      <c r="I6" s="281"/>
      <c r="J6" s="281"/>
      <c r="K6" s="279"/>
    </row>
    <row r="7" spans="2:11" s="1" customFormat="1" ht="15" customHeight="1">
      <c r="B7" s="282"/>
      <c r="C7" s="281" t="s">
        <v>1478</v>
      </c>
      <c r="D7" s="281"/>
      <c r="E7" s="281"/>
      <c r="F7" s="281"/>
      <c r="G7" s="281"/>
      <c r="H7" s="281"/>
      <c r="I7" s="281"/>
      <c r="J7" s="281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281" t="s">
        <v>1479</v>
      </c>
      <c r="D9" s="281"/>
      <c r="E9" s="281"/>
      <c r="F9" s="281"/>
      <c r="G9" s="281"/>
      <c r="H9" s="281"/>
      <c r="I9" s="281"/>
      <c r="J9" s="281"/>
      <c r="K9" s="279"/>
    </row>
    <row r="10" spans="2:11" s="1" customFormat="1" ht="15" customHeight="1">
      <c r="B10" s="282"/>
      <c r="C10" s="281"/>
      <c r="D10" s="281" t="s">
        <v>1480</v>
      </c>
      <c r="E10" s="281"/>
      <c r="F10" s="281"/>
      <c r="G10" s="281"/>
      <c r="H10" s="281"/>
      <c r="I10" s="281"/>
      <c r="J10" s="281"/>
      <c r="K10" s="279"/>
    </row>
    <row r="11" spans="2:11" s="1" customFormat="1" ht="15" customHeight="1">
      <c r="B11" s="282"/>
      <c r="C11" s="283"/>
      <c r="D11" s="281" t="s">
        <v>1481</v>
      </c>
      <c r="E11" s="281"/>
      <c r="F11" s="281"/>
      <c r="G11" s="281"/>
      <c r="H11" s="281"/>
      <c r="I11" s="281"/>
      <c r="J11" s="281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1482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281" t="s">
        <v>1483</v>
      </c>
      <c r="E15" s="281"/>
      <c r="F15" s="281"/>
      <c r="G15" s="281"/>
      <c r="H15" s="281"/>
      <c r="I15" s="281"/>
      <c r="J15" s="281"/>
      <c r="K15" s="279"/>
    </row>
    <row r="16" spans="2:11" s="1" customFormat="1" ht="15" customHeight="1">
      <c r="B16" s="282"/>
      <c r="C16" s="283"/>
      <c r="D16" s="281" t="s">
        <v>1484</v>
      </c>
      <c r="E16" s="281"/>
      <c r="F16" s="281"/>
      <c r="G16" s="281"/>
      <c r="H16" s="281"/>
      <c r="I16" s="281"/>
      <c r="J16" s="281"/>
      <c r="K16" s="279"/>
    </row>
    <row r="17" spans="2:11" s="1" customFormat="1" ht="15" customHeight="1">
      <c r="B17" s="282"/>
      <c r="C17" s="283"/>
      <c r="D17" s="281" t="s">
        <v>1485</v>
      </c>
      <c r="E17" s="281"/>
      <c r="F17" s="281"/>
      <c r="G17" s="281"/>
      <c r="H17" s="281"/>
      <c r="I17" s="281"/>
      <c r="J17" s="281"/>
      <c r="K17" s="279"/>
    </row>
    <row r="18" spans="2:11" s="1" customFormat="1" ht="15" customHeight="1">
      <c r="B18" s="282"/>
      <c r="C18" s="283"/>
      <c r="D18" s="283"/>
      <c r="E18" s="285" t="s">
        <v>77</v>
      </c>
      <c r="F18" s="281" t="s">
        <v>1486</v>
      </c>
      <c r="G18" s="281"/>
      <c r="H18" s="281"/>
      <c r="I18" s="281"/>
      <c r="J18" s="281"/>
      <c r="K18" s="279"/>
    </row>
    <row r="19" spans="2:11" s="1" customFormat="1" ht="15" customHeight="1">
      <c r="B19" s="282"/>
      <c r="C19" s="283"/>
      <c r="D19" s="283"/>
      <c r="E19" s="285" t="s">
        <v>1487</v>
      </c>
      <c r="F19" s="281" t="s">
        <v>1488</v>
      </c>
      <c r="G19" s="281"/>
      <c r="H19" s="281"/>
      <c r="I19" s="281"/>
      <c r="J19" s="281"/>
      <c r="K19" s="279"/>
    </row>
    <row r="20" spans="2:11" s="1" customFormat="1" ht="15" customHeight="1">
      <c r="B20" s="282"/>
      <c r="C20" s="283"/>
      <c r="D20" s="283"/>
      <c r="E20" s="285" t="s">
        <v>1489</v>
      </c>
      <c r="F20" s="281" t="s">
        <v>1490</v>
      </c>
      <c r="G20" s="281"/>
      <c r="H20" s="281"/>
      <c r="I20" s="281"/>
      <c r="J20" s="281"/>
      <c r="K20" s="279"/>
    </row>
    <row r="21" spans="2:11" s="1" customFormat="1" ht="15" customHeight="1">
      <c r="B21" s="282"/>
      <c r="C21" s="283"/>
      <c r="D21" s="283"/>
      <c r="E21" s="285" t="s">
        <v>1491</v>
      </c>
      <c r="F21" s="281" t="s">
        <v>1492</v>
      </c>
      <c r="G21" s="281"/>
      <c r="H21" s="281"/>
      <c r="I21" s="281"/>
      <c r="J21" s="281"/>
      <c r="K21" s="279"/>
    </row>
    <row r="22" spans="2:11" s="1" customFormat="1" ht="15" customHeight="1">
      <c r="B22" s="282"/>
      <c r="C22" s="283"/>
      <c r="D22" s="283"/>
      <c r="E22" s="285" t="s">
        <v>1493</v>
      </c>
      <c r="F22" s="281" t="s">
        <v>1494</v>
      </c>
      <c r="G22" s="281"/>
      <c r="H22" s="281"/>
      <c r="I22" s="281"/>
      <c r="J22" s="281"/>
      <c r="K22" s="279"/>
    </row>
    <row r="23" spans="2:11" s="1" customFormat="1" ht="15" customHeight="1">
      <c r="B23" s="282"/>
      <c r="C23" s="283"/>
      <c r="D23" s="283"/>
      <c r="E23" s="285" t="s">
        <v>84</v>
      </c>
      <c r="F23" s="281" t="s">
        <v>1495</v>
      </c>
      <c r="G23" s="281"/>
      <c r="H23" s="281"/>
      <c r="I23" s="281"/>
      <c r="J23" s="281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281" t="s">
        <v>1496</v>
      </c>
      <c r="D25" s="281"/>
      <c r="E25" s="281"/>
      <c r="F25" s="281"/>
      <c r="G25" s="281"/>
      <c r="H25" s="281"/>
      <c r="I25" s="281"/>
      <c r="J25" s="281"/>
      <c r="K25" s="279"/>
    </row>
    <row r="26" spans="2:11" s="1" customFormat="1" ht="15" customHeight="1">
      <c r="B26" s="282"/>
      <c r="C26" s="281" t="s">
        <v>1497</v>
      </c>
      <c r="D26" s="281"/>
      <c r="E26" s="281"/>
      <c r="F26" s="281"/>
      <c r="G26" s="281"/>
      <c r="H26" s="281"/>
      <c r="I26" s="281"/>
      <c r="J26" s="281"/>
      <c r="K26" s="279"/>
    </row>
    <row r="27" spans="2:11" s="1" customFormat="1" ht="15" customHeight="1">
      <c r="B27" s="282"/>
      <c r="C27" s="281"/>
      <c r="D27" s="281" t="s">
        <v>1498</v>
      </c>
      <c r="E27" s="281"/>
      <c r="F27" s="281"/>
      <c r="G27" s="281"/>
      <c r="H27" s="281"/>
      <c r="I27" s="281"/>
      <c r="J27" s="281"/>
      <c r="K27" s="279"/>
    </row>
    <row r="28" spans="2:11" s="1" customFormat="1" ht="15" customHeight="1">
      <c r="B28" s="282"/>
      <c r="C28" s="283"/>
      <c r="D28" s="281" t="s">
        <v>1499</v>
      </c>
      <c r="E28" s="281"/>
      <c r="F28" s="281"/>
      <c r="G28" s="281"/>
      <c r="H28" s="281"/>
      <c r="I28" s="281"/>
      <c r="J28" s="281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281" t="s">
        <v>1500</v>
      </c>
      <c r="E30" s="281"/>
      <c r="F30" s="281"/>
      <c r="G30" s="281"/>
      <c r="H30" s="281"/>
      <c r="I30" s="281"/>
      <c r="J30" s="281"/>
      <c r="K30" s="279"/>
    </row>
    <row r="31" spans="2:11" s="1" customFormat="1" ht="15" customHeight="1">
      <c r="B31" s="282"/>
      <c r="C31" s="283"/>
      <c r="D31" s="281" t="s">
        <v>1501</v>
      </c>
      <c r="E31" s="281"/>
      <c r="F31" s="281"/>
      <c r="G31" s="281"/>
      <c r="H31" s="281"/>
      <c r="I31" s="281"/>
      <c r="J31" s="281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281" t="s">
        <v>1502</v>
      </c>
      <c r="E33" s="281"/>
      <c r="F33" s="281"/>
      <c r="G33" s="281"/>
      <c r="H33" s="281"/>
      <c r="I33" s="281"/>
      <c r="J33" s="281"/>
      <c r="K33" s="279"/>
    </row>
    <row r="34" spans="2:11" s="1" customFormat="1" ht="15" customHeight="1">
      <c r="B34" s="282"/>
      <c r="C34" s="283"/>
      <c r="D34" s="281" t="s">
        <v>1503</v>
      </c>
      <c r="E34" s="281"/>
      <c r="F34" s="281"/>
      <c r="G34" s="281"/>
      <c r="H34" s="281"/>
      <c r="I34" s="281"/>
      <c r="J34" s="281"/>
      <c r="K34" s="279"/>
    </row>
    <row r="35" spans="2:11" s="1" customFormat="1" ht="15" customHeight="1">
      <c r="B35" s="282"/>
      <c r="C35" s="283"/>
      <c r="D35" s="281" t="s">
        <v>1504</v>
      </c>
      <c r="E35" s="281"/>
      <c r="F35" s="281"/>
      <c r="G35" s="281"/>
      <c r="H35" s="281"/>
      <c r="I35" s="281"/>
      <c r="J35" s="281"/>
      <c r="K35" s="279"/>
    </row>
    <row r="36" spans="2:11" s="1" customFormat="1" ht="15" customHeight="1">
      <c r="B36" s="282"/>
      <c r="C36" s="283"/>
      <c r="D36" s="281"/>
      <c r="E36" s="284" t="s">
        <v>128</v>
      </c>
      <c r="F36" s="281"/>
      <c r="G36" s="281" t="s">
        <v>1505</v>
      </c>
      <c r="H36" s="281"/>
      <c r="I36" s="281"/>
      <c r="J36" s="281"/>
      <c r="K36" s="279"/>
    </row>
    <row r="37" spans="2:11" s="1" customFormat="1" ht="30.75" customHeight="1">
      <c r="B37" s="282"/>
      <c r="C37" s="283"/>
      <c r="D37" s="281"/>
      <c r="E37" s="284" t="s">
        <v>1506</v>
      </c>
      <c r="F37" s="281"/>
      <c r="G37" s="281" t="s">
        <v>1507</v>
      </c>
      <c r="H37" s="281"/>
      <c r="I37" s="281"/>
      <c r="J37" s="281"/>
      <c r="K37" s="279"/>
    </row>
    <row r="38" spans="2:11" s="1" customFormat="1" ht="15" customHeight="1">
      <c r="B38" s="282"/>
      <c r="C38" s="283"/>
      <c r="D38" s="281"/>
      <c r="E38" s="284" t="s">
        <v>52</v>
      </c>
      <c r="F38" s="281"/>
      <c r="G38" s="281" t="s">
        <v>1508</v>
      </c>
      <c r="H38" s="281"/>
      <c r="I38" s="281"/>
      <c r="J38" s="281"/>
      <c r="K38" s="279"/>
    </row>
    <row r="39" spans="2:11" s="1" customFormat="1" ht="15" customHeight="1">
      <c r="B39" s="282"/>
      <c r="C39" s="283"/>
      <c r="D39" s="281"/>
      <c r="E39" s="284" t="s">
        <v>53</v>
      </c>
      <c r="F39" s="281"/>
      <c r="G39" s="281" t="s">
        <v>1509</v>
      </c>
      <c r="H39" s="281"/>
      <c r="I39" s="281"/>
      <c r="J39" s="281"/>
      <c r="K39" s="279"/>
    </row>
    <row r="40" spans="2:11" s="1" customFormat="1" ht="15" customHeight="1">
      <c r="B40" s="282"/>
      <c r="C40" s="283"/>
      <c r="D40" s="281"/>
      <c r="E40" s="284" t="s">
        <v>129</v>
      </c>
      <c r="F40" s="281"/>
      <c r="G40" s="281" t="s">
        <v>1510</v>
      </c>
      <c r="H40" s="281"/>
      <c r="I40" s="281"/>
      <c r="J40" s="281"/>
      <c r="K40" s="279"/>
    </row>
    <row r="41" spans="2:11" s="1" customFormat="1" ht="15" customHeight="1">
      <c r="B41" s="282"/>
      <c r="C41" s="283"/>
      <c r="D41" s="281"/>
      <c r="E41" s="284" t="s">
        <v>130</v>
      </c>
      <c r="F41" s="281"/>
      <c r="G41" s="281" t="s">
        <v>1511</v>
      </c>
      <c r="H41" s="281"/>
      <c r="I41" s="281"/>
      <c r="J41" s="281"/>
      <c r="K41" s="279"/>
    </row>
    <row r="42" spans="2:11" s="1" customFormat="1" ht="15" customHeight="1">
      <c r="B42" s="282"/>
      <c r="C42" s="283"/>
      <c r="D42" s="281"/>
      <c r="E42" s="284" t="s">
        <v>1512</v>
      </c>
      <c r="F42" s="281"/>
      <c r="G42" s="281" t="s">
        <v>1513</v>
      </c>
      <c r="H42" s="281"/>
      <c r="I42" s="281"/>
      <c r="J42" s="281"/>
      <c r="K42" s="279"/>
    </row>
    <row r="43" spans="2:11" s="1" customFormat="1" ht="15" customHeight="1">
      <c r="B43" s="282"/>
      <c r="C43" s="283"/>
      <c r="D43" s="281"/>
      <c r="E43" s="284"/>
      <c r="F43" s="281"/>
      <c r="G43" s="281" t="s">
        <v>1514</v>
      </c>
      <c r="H43" s="281"/>
      <c r="I43" s="281"/>
      <c r="J43" s="281"/>
      <c r="K43" s="279"/>
    </row>
    <row r="44" spans="2:11" s="1" customFormat="1" ht="15" customHeight="1">
      <c r="B44" s="282"/>
      <c r="C44" s="283"/>
      <c r="D44" s="281"/>
      <c r="E44" s="284" t="s">
        <v>1515</v>
      </c>
      <c r="F44" s="281"/>
      <c r="G44" s="281" t="s">
        <v>1516</v>
      </c>
      <c r="H44" s="281"/>
      <c r="I44" s="281"/>
      <c r="J44" s="281"/>
      <c r="K44" s="279"/>
    </row>
    <row r="45" spans="2:11" s="1" customFormat="1" ht="15" customHeight="1">
      <c r="B45" s="282"/>
      <c r="C45" s="283"/>
      <c r="D45" s="281"/>
      <c r="E45" s="284" t="s">
        <v>132</v>
      </c>
      <c r="F45" s="281"/>
      <c r="G45" s="281" t="s">
        <v>1517</v>
      </c>
      <c r="H45" s="281"/>
      <c r="I45" s="281"/>
      <c r="J45" s="281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281" t="s">
        <v>1518</v>
      </c>
      <c r="E47" s="281"/>
      <c r="F47" s="281"/>
      <c r="G47" s="281"/>
      <c r="H47" s="281"/>
      <c r="I47" s="281"/>
      <c r="J47" s="281"/>
      <c r="K47" s="279"/>
    </row>
    <row r="48" spans="2:11" s="1" customFormat="1" ht="15" customHeight="1">
      <c r="B48" s="282"/>
      <c r="C48" s="283"/>
      <c r="D48" s="283"/>
      <c r="E48" s="281" t="s">
        <v>1519</v>
      </c>
      <c r="F48" s="281"/>
      <c r="G48" s="281"/>
      <c r="H48" s="281"/>
      <c r="I48" s="281"/>
      <c r="J48" s="281"/>
      <c r="K48" s="279"/>
    </row>
    <row r="49" spans="2:11" s="1" customFormat="1" ht="15" customHeight="1">
      <c r="B49" s="282"/>
      <c r="C49" s="283"/>
      <c r="D49" s="283"/>
      <c r="E49" s="281" t="s">
        <v>1520</v>
      </c>
      <c r="F49" s="281"/>
      <c r="G49" s="281"/>
      <c r="H49" s="281"/>
      <c r="I49" s="281"/>
      <c r="J49" s="281"/>
      <c r="K49" s="279"/>
    </row>
    <row r="50" spans="2:11" s="1" customFormat="1" ht="15" customHeight="1">
      <c r="B50" s="282"/>
      <c r="C50" s="283"/>
      <c r="D50" s="283"/>
      <c r="E50" s="281" t="s">
        <v>1521</v>
      </c>
      <c r="F50" s="281"/>
      <c r="G50" s="281"/>
      <c r="H50" s="281"/>
      <c r="I50" s="281"/>
      <c r="J50" s="281"/>
      <c r="K50" s="279"/>
    </row>
    <row r="51" spans="2:11" s="1" customFormat="1" ht="15" customHeight="1">
      <c r="B51" s="282"/>
      <c r="C51" s="283"/>
      <c r="D51" s="281" t="s">
        <v>1522</v>
      </c>
      <c r="E51" s="281"/>
      <c r="F51" s="281"/>
      <c r="G51" s="281"/>
      <c r="H51" s="281"/>
      <c r="I51" s="281"/>
      <c r="J51" s="281"/>
      <c r="K51" s="279"/>
    </row>
    <row r="52" spans="2:11" s="1" customFormat="1" ht="25.5" customHeight="1">
      <c r="B52" s="277"/>
      <c r="C52" s="278" t="s">
        <v>1523</v>
      </c>
      <c r="D52" s="278"/>
      <c r="E52" s="278"/>
      <c r="F52" s="278"/>
      <c r="G52" s="278"/>
      <c r="H52" s="278"/>
      <c r="I52" s="278"/>
      <c r="J52" s="278"/>
      <c r="K52" s="279"/>
    </row>
    <row r="53" spans="2:11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7"/>
      <c r="C54" s="281" t="s">
        <v>1524</v>
      </c>
      <c r="D54" s="281"/>
      <c r="E54" s="281"/>
      <c r="F54" s="281"/>
      <c r="G54" s="281"/>
      <c r="H54" s="281"/>
      <c r="I54" s="281"/>
      <c r="J54" s="281"/>
      <c r="K54" s="279"/>
    </row>
    <row r="55" spans="2:11" s="1" customFormat="1" ht="15" customHeight="1">
      <c r="B55" s="277"/>
      <c r="C55" s="281" t="s">
        <v>1525</v>
      </c>
      <c r="D55" s="281"/>
      <c r="E55" s="281"/>
      <c r="F55" s="281"/>
      <c r="G55" s="281"/>
      <c r="H55" s="281"/>
      <c r="I55" s="281"/>
      <c r="J55" s="281"/>
      <c r="K55" s="279"/>
    </row>
    <row r="56" spans="2:11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7"/>
      <c r="C57" s="281" t="s">
        <v>1526</v>
      </c>
      <c r="D57" s="281"/>
      <c r="E57" s="281"/>
      <c r="F57" s="281"/>
      <c r="G57" s="281"/>
      <c r="H57" s="281"/>
      <c r="I57" s="281"/>
      <c r="J57" s="281"/>
      <c r="K57" s="279"/>
    </row>
    <row r="58" spans="2:11" s="1" customFormat="1" ht="15" customHeight="1">
      <c r="B58" s="277"/>
      <c r="C58" s="283"/>
      <c r="D58" s="281" t="s">
        <v>1527</v>
      </c>
      <c r="E58" s="281"/>
      <c r="F58" s="281"/>
      <c r="G58" s="281"/>
      <c r="H58" s="281"/>
      <c r="I58" s="281"/>
      <c r="J58" s="281"/>
      <c r="K58" s="279"/>
    </row>
    <row r="59" spans="2:11" s="1" customFormat="1" ht="15" customHeight="1">
      <c r="B59" s="277"/>
      <c r="C59" s="283"/>
      <c r="D59" s="281" t="s">
        <v>1528</v>
      </c>
      <c r="E59" s="281"/>
      <c r="F59" s="281"/>
      <c r="G59" s="281"/>
      <c r="H59" s="281"/>
      <c r="I59" s="281"/>
      <c r="J59" s="281"/>
      <c r="K59" s="279"/>
    </row>
    <row r="60" spans="2:11" s="1" customFormat="1" ht="15" customHeight="1">
      <c r="B60" s="277"/>
      <c r="C60" s="283"/>
      <c r="D60" s="281" t="s">
        <v>1529</v>
      </c>
      <c r="E60" s="281"/>
      <c r="F60" s="281"/>
      <c r="G60" s="281"/>
      <c r="H60" s="281"/>
      <c r="I60" s="281"/>
      <c r="J60" s="281"/>
      <c r="K60" s="279"/>
    </row>
    <row r="61" spans="2:11" s="1" customFormat="1" ht="15" customHeight="1">
      <c r="B61" s="277"/>
      <c r="C61" s="283"/>
      <c r="D61" s="281" t="s">
        <v>1530</v>
      </c>
      <c r="E61" s="281"/>
      <c r="F61" s="281"/>
      <c r="G61" s="281"/>
      <c r="H61" s="281"/>
      <c r="I61" s="281"/>
      <c r="J61" s="281"/>
      <c r="K61" s="279"/>
    </row>
    <row r="62" spans="2:11" s="1" customFormat="1" ht="15" customHeight="1">
      <c r="B62" s="277"/>
      <c r="C62" s="283"/>
      <c r="D62" s="286" t="s">
        <v>1531</v>
      </c>
      <c r="E62" s="286"/>
      <c r="F62" s="286"/>
      <c r="G62" s="286"/>
      <c r="H62" s="286"/>
      <c r="I62" s="286"/>
      <c r="J62" s="286"/>
      <c r="K62" s="279"/>
    </row>
    <row r="63" spans="2:11" s="1" customFormat="1" ht="15" customHeight="1">
      <c r="B63" s="277"/>
      <c r="C63" s="283"/>
      <c r="D63" s="281" t="s">
        <v>1532</v>
      </c>
      <c r="E63" s="281"/>
      <c r="F63" s="281"/>
      <c r="G63" s="281"/>
      <c r="H63" s="281"/>
      <c r="I63" s="281"/>
      <c r="J63" s="281"/>
      <c r="K63" s="279"/>
    </row>
    <row r="64" spans="2:11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pans="2:11" s="1" customFormat="1" ht="15" customHeight="1">
      <c r="B65" s="277"/>
      <c r="C65" s="283"/>
      <c r="D65" s="281" t="s">
        <v>1533</v>
      </c>
      <c r="E65" s="281"/>
      <c r="F65" s="281"/>
      <c r="G65" s="281"/>
      <c r="H65" s="281"/>
      <c r="I65" s="281"/>
      <c r="J65" s="281"/>
      <c r="K65" s="279"/>
    </row>
    <row r="66" spans="2:11" s="1" customFormat="1" ht="15" customHeight="1">
      <c r="B66" s="277"/>
      <c r="C66" s="283"/>
      <c r="D66" s="286" t="s">
        <v>1534</v>
      </c>
      <c r="E66" s="286"/>
      <c r="F66" s="286"/>
      <c r="G66" s="286"/>
      <c r="H66" s="286"/>
      <c r="I66" s="286"/>
      <c r="J66" s="286"/>
      <c r="K66" s="279"/>
    </row>
    <row r="67" spans="2:11" s="1" customFormat="1" ht="15" customHeight="1">
      <c r="B67" s="277"/>
      <c r="C67" s="283"/>
      <c r="D67" s="281" t="s">
        <v>1535</v>
      </c>
      <c r="E67" s="281"/>
      <c r="F67" s="281"/>
      <c r="G67" s="281"/>
      <c r="H67" s="281"/>
      <c r="I67" s="281"/>
      <c r="J67" s="281"/>
      <c r="K67" s="279"/>
    </row>
    <row r="68" spans="2:11" s="1" customFormat="1" ht="15" customHeight="1">
      <c r="B68" s="277"/>
      <c r="C68" s="283"/>
      <c r="D68" s="281" t="s">
        <v>1536</v>
      </c>
      <c r="E68" s="281"/>
      <c r="F68" s="281"/>
      <c r="G68" s="281"/>
      <c r="H68" s="281"/>
      <c r="I68" s="281"/>
      <c r="J68" s="281"/>
      <c r="K68" s="279"/>
    </row>
    <row r="69" spans="2:11" s="1" customFormat="1" ht="15" customHeight="1">
      <c r="B69" s="277"/>
      <c r="C69" s="283"/>
      <c r="D69" s="281" t="s">
        <v>1537</v>
      </c>
      <c r="E69" s="281"/>
      <c r="F69" s="281"/>
      <c r="G69" s="281"/>
      <c r="H69" s="281"/>
      <c r="I69" s="281"/>
      <c r="J69" s="281"/>
      <c r="K69" s="279"/>
    </row>
    <row r="70" spans="2:11" s="1" customFormat="1" ht="15" customHeight="1">
      <c r="B70" s="277"/>
      <c r="C70" s="283"/>
      <c r="D70" s="281" t="s">
        <v>1538</v>
      </c>
      <c r="E70" s="281"/>
      <c r="F70" s="281"/>
      <c r="G70" s="281"/>
      <c r="H70" s="281"/>
      <c r="I70" s="281"/>
      <c r="J70" s="281"/>
      <c r="K70" s="279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297" t="s">
        <v>1539</v>
      </c>
      <c r="D75" s="297"/>
      <c r="E75" s="297"/>
      <c r="F75" s="297"/>
      <c r="G75" s="297"/>
      <c r="H75" s="297"/>
      <c r="I75" s="297"/>
      <c r="J75" s="297"/>
      <c r="K75" s="298"/>
    </row>
    <row r="76" spans="2:11" s="1" customFormat="1" ht="17.25" customHeight="1">
      <c r="B76" s="296"/>
      <c r="C76" s="299" t="s">
        <v>1540</v>
      </c>
      <c r="D76" s="299"/>
      <c r="E76" s="299"/>
      <c r="F76" s="299" t="s">
        <v>1541</v>
      </c>
      <c r="G76" s="300"/>
      <c r="H76" s="299" t="s">
        <v>53</v>
      </c>
      <c r="I76" s="299" t="s">
        <v>56</v>
      </c>
      <c r="J76" s="299" t="s">
        <v>1542</v>
      </c>
      <c r="K76" s="298"/>
    </row>
    <row r="77" spans="2:11" s="1" customFormat="1" ht="17.25" customHeight="1">
      <c r="B77" s="296"/>
      <c r="C77" s="301" t="s">
        <v>1543</v>
      </c>
      <c r="D77" s="301"/>
      <c r="E77" s="301"/>
      <c r="F77" s="302" t="s">
        <v>1544</v>
      </c>
      <c r="G77" s="303"/>
      <c r="H77" s="301"/>
      <c r="I77" s="301"/>
      <c r="J77" s="301" t="s">
        <v>1545</v>
      </c>
      <c r="K77" s="298"/>
    </row>
    <row r="78" spans="2:11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6"/>
      <c r="C79" s="284" t="s">
        <v>52</v>
      </c>
      <c r="D79" s="306"/>
      <c r="E79" s="306"/>
      <c r="F79" s="307" t="s">
        <v>1546</v>
      </c>
      <c r="G79" s="308"/>
      <c r="H79" s="284" t="s">
        <v>1547</v>
      </c>
      <c r="I79" s="284" t="s">
        <v>1548</v>
      </c>
      <c r="J79" s="284">
        <v>20</v>
      </c>
      <c r="K79" s="298"/>
    </row>
    <row r="80" spans="2:11" s="1" customFormat="1" ht="15" customHeight="1">
      <c r="B80" s="296"/>
      <c r="C80" s="284" t="s">
        <v>1549</v>
      </c>
      <c r="D80" s="284"/>
      <c r="E80" s="284"/>
      <c r="F80" s="307" t="s">
        <v>1546</v>
      </c>
      <c r="G80" s="308"/>
      <c r="H80" s="284" t="s">
        <v>1550</v>
      </c>
      <c r="I80" s="284" t="s">
        <v>1548</v>
      </c>
      <c r="J80" s="284">
        <v>120</v>
      </c>
      <c r="K80" s="298"/>
    </row>
    <row r="81" spans="2:11" s="1" customFormat="1" ht="15" customHeight="1">
      <c r="B81" s="309"/>
      <c r="C81" s="284" t="s">
        <v>1551</v>
      </c>
      <c r="D81" s="284"/>
      <c r="E81" s="284"/>
      <c r="F81" s="307" t="s">
        <v>1552</v>
      </c>
      <c r="G81" s="308"/>
      <c r="H81" s="284" t="s">
        <v>1553</v>
      </c>
      <c r="I81" s="284" t="s">
        <v>1548</v>
      </c>
      <c r="J81" s="284">
        <v>50</v>
      </c>
      <c r="K81" s="298"/>
    </row>
    <row r="82" spans="2:11" s="1" customFormat="1" ht="15" customHeight="1">
      <c r="B82" s="309"/>
      <c r="C82" s="284" t="s">
        <v>1554</v>
      </c>
      <c r="D82" s="284"/>
      <c r="E82" s="284"/>
      <c r="F82" s="307" t="s">
        <v>1546</v>
      </c>
      <c r="G82" s="308"/>
      <c r="H82" s="284" t="s">
        <v>1555</v>
      </c>
      <c r="I82" s="284" t="s">
        <v>1556</v>
      </c>
      <c r="J82" s="284"/>
      <c r="K82" s="298"/>
    </row>
    <row r="83" spans="2:11" s="1" customFormat="1" ht="15" customHeight="1">
      <c r="B83" s="309"/>
      <c r="C83" s="310" t="s">
        <v>1557</v>
      </c>
      <c r="D83" s="310"/>
      <c r="E83" s="310"/>
      <c r="F83" s="311" t="s">
        <v>1552</v>
      </c>
      <c r="G83" s="310"/>
      <c r="H83" s="310" t="s">
        <v>1558</v>
      </c>
      <c r="I83" s="310" t="s">
        <v>1548</v>
      </c>
      <c r="J83" s="310">
        <v>15</v>
      </c>
      <c r="K83" s="298"/>
    </row>
    <row r="84" spans="2:11" s="1" customFormat="1" ht="15" customHeight="1">
      <c r="B84" s="309"/>
      <c r="C84" s="310" t="s">
        <v>1559</v>
      </c>
      <c r="D84" s="310"/>
      <c r="E84" s="310"/>
      <c r="F84" s="311" t="s">
        <v>1552</v>
      </c>
      <c r="G84" s="310"/>
      <c r="H84" s="310" t="s">
        <v>1560</v>
      </c>
      <c r="I84" s="310" t="s">
        <v>1548</v>
      </c>
      <c r="J84" s="310">
        <v>15</v>
      </c>
      <c r="K84" s="298"/>
    </row>
    <row r="85" spans="2:11" s="1" customFormat="1" ht="15" customHeight="1">
      <c r="B85" s="309"/>
      <c r="C85" s="310" t="s">
        <v>1561</v>
      </c>
      <c r="D85" s="310"/>
      <c r="E85" s="310"/>
      <c r="F85" s="311" t="s">
        <v>1552</v>
      </c>
      <c r="G85" s="310"/>
      <c r="H85" s="310" t="s">
        <v>1562</v>
      </c>
      <c r="I85" s="310" t="s">
        <v>1548</v>
      </c>
      <c r="J85" s="310">
        <v>20</v>
      </c>
      <c r="K85" s="298"/>
    </row>
    <row r="86" spans="2:11" s="1" customFormat="1" ht="15" customHeight="1">
      <c r="B86" s="309"/>
      <c r="C86" s="310" t="s">
        <v>1563</v>
      </c>
      <c r="D86" s="310"/>
      <c r="E86" s="310"/>
      <c r="F86" s="311" t="s">
        <v>1552</v>
      </c>
      <c r="G86" s="310"/>
      <c r="H86" s="310" t="s">
        <v>1564</v>
      </c>
      <c r="I86" s="310" t="s">
        <v>1548</v>
      </c>
      <c r="J86" s="310">
        <v>20</v>
      </c>
      <c r="K86" s="298"/>
    </row>
    <row r="87" spans="2:11" s="1" customFormat="1" ht="15" customHeight="1">
      <c r="B87" s="309"/>
      <c r="C87" s="284" t="s">
        <v>1565</v>
      </c>
      <c r="D87" s="284"/>
      <c r="E87" s="284"/>
      <c r="F87" s="307" t="s">
        <v>1552</v>
      </c>
      <c r="G87" s="308"/>
      <c r="H87" s="284" t="s">
        <v>1566</v>
      </c>
      <c r="I87" s="284" t="s">
        <v>1548</v>
      </c>
      <c r="J87" s="284">
        <v>50</v>
      </c>
      <c r="K87" s="298"/>
    </row>
    <row r="88" spans="2:11" s="1" customFormat="1" ht="15" customHeight="1">
      <c r="B88" s="309"/>
      <c r="C88" s="284" t="s">
        <v>1567</v>
      </c>
      <c r="D88" s="284"/>
      <c r="E88" s="284"/>
      <c r="F88" s="307" t="s">
        <v>1552</v>
      </c>
      <c r="G88" s="308"/>
      <c r="H88" s="284" t="s">
        <v>1568</v>
      </c>
      <c r="I88" s="284" t="s">
        <v>1548</v>
      </c>
      <c r="J88" s="284">
        <v>20</v>
      </c>
      <c r="K88" s="298"/>
    </row>
    <row r="89" spans="2:11" s="1" customFormat="1" ht="15" customHeight="1">
      <c r="B89" s="309"/>
      <c r="C89" s="284" t="s">
        <v>1569</v>
      </c>
      <c r="D89" s="284"/>
      <c r="E89" s="284"/>
      <c r="F89" s="307" t="s">
        <v>1552</v>
      </c>
      <c r="G89" s="308"/>
      <c r="H89" s="284" t="s">
        <v>1570</v>
      </c>
      <c r="I89" s="284" t="s">
        <v>1548</v>
      </c>
      <c r="J89" s="284">
        <v>20</v>
      </c>
      <c r="K89" s="298"/>
    </row>
    <row r="90" spans="2:11" s="1" customFormat="1" ht="15" customHeight="1">
      <c r="B90" s="309"/>
      <c r="C90" s="284" t="s">
        <v>1571</v>
      </c>
      <c r="D90" s="284"/>
      <c r="E90" s="284"/>
      <c r="F90" s="307" t="s">
        <v>1552</v>
      </c>
      <c r="G90" s="308"/>
      <c r="H90" s="284" t="s">
        <v>1572</v>
      </c>
      <c r="I90" s="284" t="s">
        <v>1548</v>
      </c>
      <c r="J90" s="284">
        <v>50</v>
      </c>
      <c r="K90" s="298"/>
    </row>
    <row r="91" spans="2:11" s="1" customFormat="1" ht="15" customHeight="1">
      <c r="B91" s="309"/>
      <c r="C91" s="284" t="s">
        <v>1573</v>
      </c>
      <c r="D91" s="284"/>
      <c r="E91" s="284"/>
      <c r="F91" s="307" t="s">
        <v>1552</v>
      </c>
      <c r="G91" s="308"/>
      <c r="H91" s="284" t="s">
        <v>1573</v>
      </c>
      <c r="I91" s="284" t="s">
        <v>1548</v>
      </c>
      <c r="J91" s="284">
        <v>50</v>
      </c>
      <c r="K91" s="298"/>
    </row>
    <row r="92" spans="2:11" s="1" customFormat="1" ht="15" customHeight="1">
      <c r="B92" s="309"/>
      <c r="C92" s="284" t="s">
        <v>1574</v>
      </c>
      <c r="D92" s="284"/>
      <c r="E92" s="284"/>
      <c r="F92" s="307" t="s">
        <v>1552</v>
      </c>
      <c r="G92" s="308"/>
      <c r="H92" s="284" t="s">
        <v>1575</v>
      </c>
      <c r="I92" s="284" t="s">
        <v>1548</v>
      </c>
      <c r="J92" s="284">
        <v>255</v>
      </c>
      <c r="K92" s="298"/>
    </row>
    <row r="93" spans="2:11" s="1" customFormat="1" ht="15" customHeight="1">
      <c r="B93" s="309"/>
      <c r="C93" s="284" t="s">
        <v>1576</v>
      </c>
      <c r="D93" s="284"/>
      <c r="E93" s="284"/>
      <c r="F93" s="307" t="s">
        <v>1546</v>
      </c>
      <c r="G93" s="308"/>
      <c r="H93" s="284" t="s">
        <v>1577</v>
      </c>
      <c r="I93" s="284" t="s">
        <v>1578</v>
      </c>
      <c r="J93" s="284"/>
      <c r="K93" s="298"/>
    </row>
    <row r="94" spans="2:11" s="1" customFormat="1" ht="15" customHeight="1">
      <c r="B94" s="309"/>
      <c r="C94" s="284" t="s">
        <v>1579</v>
      </c>
      <c r="D94" s="284"/>
      <c r="E94" s="284"/>
      <c r="F94" s="307" t="s">
        <v>1546</v>
      </c>
      <c r="G94" s="308"/>
      <c r="H94" s="284" t="s">
        <v>1580</v>
      </c>
      <c r="I94" s="284" t="s">
        <v>1581</v>
      </c>
      <c r="J94" s="284"/>
      <c r="K94" s="298"/>
    </row>
    <row r="95" spans="2:11" s="1" customFormat="1" ht="15" customHeight="1">
      <c r="B95" s="309"/>
      <c r="C95" s="284" t="s">
        <v>1582</v>
      </c>
      <c r="D95" s="284"/>
      <c r="E95" s="284"/>
      <c r="F95" s="307" t="s">
        <v>1546</v>
      </c>
      <c r="G95" s="308"/>
      <c r="H95" s="284" t="s">
        <v>1582</v>
      </c>
      <c r="I95" s="284" t="s">
        <v>1581</v>
      </c>
      <c r="J95" s="284"/>
      <c r="K95" s="298"/>
    </row>
    <row r="96" spans="2:11" s="1" customFormat="1" ht="15" customHeight="1">
      <c r="B96" s="309"/>
      <c r="C96" s="284" t="s">
        <v>37</v>
      </c>
      <c r="D96" s="284"/>
      <c r="E96" s="284"/>
      <c r="F96" s="307" t="s">
        <v>1546</v>
      </c>
      <c r="G96" s="308"/>
      <c r="H96" s="284" t="s">
        <v>1583</v>
      </c>
      <c r="I96" s="284" t="s">
        <v>1581</v>
      </c>
      <c r="J96" s="284"/>
      <c r="K96" s="298"/>
    </row>
    <row r="97" spans="2:11" s="1" customFormat="1" ht="15" customHeight="1">
      <c r="B97" s="309"/>
      <c r="C97" s="284" t="s">
        <v>47</v>
      </c>
      <c r="D97" s="284"/>
      <c r="E97" s="284"/>
      <c r="F97" s="307" t="s">
        <v>1546</v>
      </c>
      <c r="G97" s="308"/>
      <c r="H97" s="284" t="s">
        <v>1584</v>
      </c>
      <c r="I97" s="284" t="s">
        <v>1581</v>
      </c>
      <c r="J97" s="284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297" t="s">
        <v>1585</v>
      </c>
      <c r="D102" s="297"/>
      <c r="E102" s="297"/>
      <c r="F102" s="297"/>
      <c r="G102" s="297"/>
      <c r="H102" s="297"/>
      <c r="I102" s="297"/>
      <c r="J102" s="297"/>
      <c r="K102" s="298"/>
    </row>
    <row r="103" spans="2:11" s="1" customFormat="1" ht="17.25" customHeight="1">
      <c r="B103" s="296"/>
      <c r="C103" s="299" t="s">
        <v>1540</v>
      </c>
      <c r="D103" s="299"/>
      <c r="E103" s="299"/>
      <c r="F103" s="299" t="s">
        <v>1541</v>
      </c>
      <c r="G103" s="300"/>
      <c r="H103" s="299" t="s">
        <v>53</v>
      </c>
      <c r="I103" s="299" t="s">
        <v>56</v>
      </c>
      <c r="J103" s="299" t="s">
        <v>1542</v>
      </c>
      <c r="K103" s="298"/>
    </row>
    <row r="104" spans="2:11" s="1" customFormat="1" ht="17.25" customHeight="1">
      <c r="B104" s="296"/>
      <c r="C104" s="301" t="s">
        <v>1543</v>
      </c>
      <c r="D104" s="301"/>
      <c r="E104" s="301"/>
      <c r="F104" s="302" t="s">
        <v>1544</v>
      </c>
      <c r="G104" s="303"/>
      <c r="H104" s="301"/>
      <c r="I104" s="301"/>
      <c r="J104" s="301" t="s">
        <v>1545</v>
      </c>
      <c r="K104" s="298"/>
    </row>
    <row r="105" spans="2:11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6"/>
      <c r="C106" s="284" t="s">
        <v>52</v>
      </c>
      <c r="D106" s="306"/>
      <c r="E106" s="306"/>
      <c r="F106" s="307" t="s">
        <v>1546</v>
      </c>
      <c r="G106" s="284"/>
      <c r="H106" s="284" t="s">
        <v>1586</v>
      </c>
      <c r="I106" s="284" t="s">
        <v>1548</v>
      </c>
      <c r="J106" s="284">
        <v>20</v>
      </c>
      <c r="K106" s="298"/>
    </row>
    <row r="107" spans="2:11" s="1" customFormat="1" ht="15" customHeight="1">
      <c r="B107" s="296"/>
      <c r="C107" s="284" t="s">
        <v>1549</v>
      </c>
      <c r="D107" s="284"/>
      <c r="E107" s="284"/>
      <c r="F107" s="307" t="s">
        <v>1546</v>
      </c>
      <c r="G107" s="284"/>
      <c r="H107" s="284" t="s">
        <v>1586</v>
      </c>
      <c r="I107" s="284" t="s">
        <v>1548</v>
      </c>
      <c r="J107" s="284">
        <v>120</v>
      </c>
      <c r="K107" s="298"/>
    </row>
    <row r="108" spans="2:11" s="1" customFormat="1" ht="15" customHeight="1">
      <c r="B108" s="309"/>
      <c r="C108" s="284" t="s">
        <v>1551</v>
      </c>
      <c r="D108" s="284"/>
      <c r="E108" s="284"/>
      <c r="F108" s="307" t="s">
        <v>1552</v>
      </c>
      <c r="G108" s="284"/>
      <c r="H108" s="284" t="s">
        <v>1586</v>
      </c>
      <c r="I108" s="284" t="s">
        <v>1548</v>
      </c>
      <c r="J108" s="284">
        <v>50</v>
      </c>
      <c r="K108" s="298"/>
    </row>
    <row r="109" spans="2:11" s="1" customFormat="1" ht="15" customHeight="1">
      <c r="B109" s="309"/>
      <c r="C109" s="284" t="s">
        <v>1554</v>
      </c>
      <c r="D109" s="284"/>
      <c r="E109" s="284"/>
      <c r="F109" s="307" t="s">
        <v>1546</v>
      </c>
      <c r="G109" s="284"/>
      <c r="H109" s="284" t="s">
        <v>1586</v>
      </c>
      <c r="I109" s="284" t="s">
        <v>1556</v>
      </c>
      <c r="J109" s="284"/>
      <c r="K109" s="298"/>
    </row>
    <row r="110" spans="2:11" s="1" customFormat="1" ht="15" customHeight="1">
      <c r="B110" s="309"/>
      <c r="C110" s="284" t="s">
        <v>1565</v>
      </c>
      <c r="D110" s="284"/>
      <c r="E110" s="284"/>
      <c r="F110" s="307" t="s">
        <v>1552</v>
      </c>
      <c r="G110" s="284"/>
      <c r="H110" s="284" t="s">
        <v>1586</v>
      </c>
      <c r="I110" s="284" t="s">
        <v>1548</v>
      </c>
      <c r="J110" s="284">
        <v>50</v>
      </c>
      <c r="K110" s="298"/>
    </row>
    <row r="111" spans="2:11" s="1" customFormat="1" ht="15" customHeight="1">
      <c r="B111" s="309"/>
      <c r="C111" s="284" t="s">
        <v>1573</v>
      </c>
      <c r="D111" s="284"/>
      <c r="E111" s="284"/>
      <c r="F111" s="307" t="s">
        <v>1552</v>
      </c>
      <c r="G111" s="284"/>
      <c r="H111" s="284" t="s">
        <v>1586</v>
      </c>
      <c r="I111" s="284" t="s">
        <v>1548</v>
      </c>
      <c r="J111" s="284">
        <v>50</v>
      </c>
      <c r="K111" s="298"/>
    </row>
    <row r="112" spans="2:11" s="1" customFormat="1" ht="15" customHeight="1">
      <c r="B112" s="309"/>
      <c r="C112" s="284" t="s">
        <v>1571</v>
      </c>
      <c r="D112" s="284"/>
      <c r="E112" s="284"/>
      <c r="F112" s="307" t="s">
        <v>1552</v>
      </c>
      <c r="G112" s="284"/>
      <c r="H112" s="284" t="s">
        <v>1586</v>
      </c>
      <c r="I112" s="284" t="s">
        <v>1548</v>
      </c>
      <c r="J112" s="284">
        <v>50</v>
      </c>
      <c r="K112" s="298"/>
    </row>
    <row r="113" spans="2:11" s="1" customFormat="1" ht="15" customHeight="1">
      <c r="B113" s="309"/>
      <c r="C113" s="284" t="s">
        <v>52</v>
      </c>
      <c r="D113" s="284"/>
      <c r="E113" s="284"/>
      <c r="F113" s="307" t="s">
        <v>1546</v>
      </c>
      <c r="G113" s="284"/>
      <c r="H113" s="284" t="s">
        <v>1587</v>
      </c>
      <c r="I113" s="284" t="s">
        <v>1548</v>
      </c>
      <c r="J113" s="284">
        <v>20</v>
      </c>
      <c r="K113" s="298"/>
    </row>
    <row r="114" spans="2:11" s="1" customFormat="1" ht="15" customHeight="1">
      <c r="B114" s="309"/>
      <c r="C114" s="284" t="s">
        <v>1588</v>
      </c>
      <c r="D114" s="284"/>
      <c r="E114" s="284"/>
      <c r="F114" s="307" t="s">
        <v>1546</v>
      </c>
      <c r="G114" s="284"/>
      <c r="H114" s="284" t="s">
        <v>1589</v>
      </c>
      <c r="I114" s="284" t="s">
        <v>1548</v>
      </c>
      <c r="J114" s="284">
        <v>120</v>
      </c>
      <c r="K114" s="298"/>
    </row>
    <row r="115" spans="2:11" s="1" customFormat="1" ht="15" customHeight="1">
      <c r="B115" s="309"/>
      <c r="C115" s="284" t="s">
        <v>37</v>
      </c>
      <c r="D115" s="284"/>
      <c r="E115" s="284"/>
      <c r="F115" s="307" t="s">
        <v>1546</v>
      </c>
      <c r="G115" s="284"/>
      <c r="H115" s="284" t="s">
        <v>1590</v>
      </c>
      <c r="I115" s="284" t="s">
        <v>1581</v>
      </c>
      <c r="J115" s="284"/>
      <c r="K115" s="298"/>
    </row>
    <row r="116" spans="2:11" s="1" customFormat="1" ht="15" customHeight="1">
      <c r="B116" s="309"/>
      <c r="C116" s="284" t="s">
        <v>47</v>
      </c>
      <c r="D116" s="284"/>
      <c r="E116" s="284"/>
      <c r="F116" s="307" t="s">
        <v>1546</v>
      </c>
      <c r="G116" s="284"/>
      <c r="H116" s="284" t="s">
        <v>1591</v>
      </c>
      <c r="I116" s="284" t="s">
        <v>1581</v>
      </c>
      <c r="J116" s="284"/>
      <c r="K116" s="298"/>
    </row>
    <row r="117" spans="2:11" s="1" customFormat="1" ht="15" customHeight="1">
      <c r="B117" s="309"/>
      <c r="C117" s="284" t="s">
        <v>56</v>
      </c>
      <c r="D117" s="284"/>
      <c r="E117" s="284"/>
      <c r="F117" s="307" t="s">
        <v>1546</v>
      </c>
      <c r="G117" s="284"/>
      <c r="H117" s="284" t="s">
        <v>1592</v>
      </c>
      <c r="I117" s="284" t="s">
        <v>1593</v>
      </c>
      <c r="J117" s="284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5" t="s">
        <v>1594</v>
      </c>
      <c r="D122" s="275"/>
      <c r="E122" s="275"/>
      <c r="F122" s="275"/>
      <c r="G122" s="275"/>
      <c r="H122" s="275"/>
      <c r="I122" s="275"/>
      <c r="J122" s="275"/>
      <c r="K122" s="326"/>
    </row>
    <row r="123" spans="2:11" s="1" customFormat="1" ht="17.25" customHeight="1">
      <c r="B123" s="327"/>
      <c r="C123" s="299" t="s">
        <v>1540</v>
      </c>
      <c r="D123" s="299"/>
      <c r="E123" s="299"/>
      <c r="F123" s="299" t="s">
        <v>1541</v>
      </c>
      <c r="G123" s="300"/>
      <c r="H123" s="299" t="s">
        <v>53</v>
      </c>
      <c r="I123" s="299" t="s">
        <v>56</v>
      </c>
      <c r="J123" s="299" t="s">
        <v>1542</v>
      </c>
      <c r="K123" s="328"/>
    </row>
    <row r="124" spans="2:11" s="1" customFormat="1" ht="17.25" customHeight="1">
      <c r="B124" s="327"/>
      <c r="C124" s="301" t="s">
        <v>1543</v>
      </c>
      <c r="D124" s="301"/>
      <c r="E124" s="301"/>
      <c r="F124" s="302" t="s">
        <v>1544</v>
      </c>
      <c r="G124" s="303"/>
      <c r="H124" s="301"/>
      <c r="I124" s="301"/>
      <c r="J124" s="301" t="s">
        <v>1545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4" t="s">
        <v>1549</v>
      </c>
      <c r="D126" s="306"/>
      <c r="E126" s="306"/>
      <c r="F126" s="307" t="s">
        <v>1546</v>
      </c>
      <c r="G126" s="284"/>
      <c r="H126" s="284" t="s">
        <v>1586</v>
      </c>
      <c r="I126" s="284" t="s">
        <v>1548</v>
      </c>
      <c r="J126" s="284">
        <v>120</v>
      </c>
      <c r="K126" s="332"/>
    </row>
    <row r="127" spans="2:11" s="1" customFormat="1" ht="15" customHeight="1">
      <c r="B127" s="329"/>
      <c r="C127" s="284" t="s">
        <v>1595</v>
      </c>
      <c r="D127" s="284"/>
      <c r="E127" s="284"/>
      <c r="F127" s="307" t="s">
        <v>1546</v>
      </c>
      <c r="G127" s="284"/>
      <c r="H127" s="284" t="s">
        <v>1596</v>
      </c>
      <c r="I127" s="284" t="s">
        <v>1548</v>
      </c>
      <c r="J127" s="284" t="s">
        <v>1597</v>
      </c>
      <c r="K127" s="332"/>
    </row>
    <row r="128" spans="2:11" s="1" customFormat="1" ht="15" customHeight="1">
      <c r="B128" s="329"/>
      <c r="C128" s="284" t="s">
        <v>84</v>
      </c>
      <c r="D128" s="284"/>
      <c r="E128" s="284"/>
      <c r="F128" s="307" t="s">
        <v>1546</v>
      </c>
      <c r="G128" s="284"/>
      <c r="H128" s="284" t="s">
        <v>1598</v>
      </c>
      <c r="I128" s="284" t="s">
        <v>1548</v>
      </c>
      <c r="J128" s="284" t="s">
        <v>1597</v>
      </c>
      <c r="K128" s="332"/>
    </row>
    <row r="129" spans="2:11" s="1" customFormat="1" ht="15" customHeight="1">
      <c r="B129" s="329"/>
      <c r="C129" s="284" t="s">
        <v>1557</v>
      </c>
      <c r="D129" s="284"/>
      <c r="E129" s="284"/>
      <c r="F129" s="307" t="s">
        <v>1552</v>
      </c>
      <c r="G129" s="284"/>
      <c r="H129" s="284" t="s">
        <v>1558</v>
      </c>
      <c r="I129" s="284" t="s">
        <v>1548</v>
      </c>
      <c r="J129" s="284">
        <v>15</v>
      </c>
      <c r="K129" s="332"/>
    </row>
    <row r="130" spans="2:11" s="1" customFormat="1" ht="15" customHeight="1">
      <c r="B130" s="329"/>
      <c r="C130" s="310" t="s">
        <v>1559</v>
      </c>
      <c r="D130" s="310"/>
      <c r="E130" s="310"/>
      <c r="F130" s="311" t="s">
        <v>1552</v>
      </c>
      <c r="G130" s="310"/>
      <c r="H130" s="310" t="s">
        <v>1560</v>
      </c>
      <c r="I130" s="310" t="s">
        <v>1548</v>
      </c>
      <c r="J130" s="310">
        <v>15</v>
      </c>
      <c r="K130" s="332"/>
    </row>
    <row r="131" spans="2:11" s="1" customFormat="1" ht="15" customHeight="1">
      <c r="B131" s="329"/>
      <c r="C131" s="310" t="s">
        <v>1561</v>
      </c>
      <c r="D131" s="310"/>
      <c r="E131" s="310"/>
      <c r="F131" s="311" t="s">
        <v>1552</v>
      </c>
      <c r="G131" s="310"/>
      <c r="H131" s="310" t="s">
        <v>1562</v>
      </c>
      <c r="I131" s="310" t="s">
        <v>1548</v>
      </c>
      <c r="J131" s="310">
        <v>20</v>
      </c>
      <c r="K131" s="332"/>
    </row>
    <row r="132" spans="2:11" s="1" customFormat="1" ht="15" customHeight="1">
      <c r="B132" s="329"/>
      <c r="C132" s="310" t="s">
        <v>1563</v>
      </c>
      <c r="D132" s="310"/>
      <c r="E132" s="310"/>
      <c r="F132" s="311" t="s">
        <v>1552</v>
      </c>
      <c r="G132" s="310"/>
      <c r="H132" s="310" t="s">
        <v>1564</v>
      </c>
      <c r="I132" s="310" t="s">
        <v>1548</v>
      </c>
      <c r="J132" s="310">
        <v>20</v>
      </c>
      <c r="K132" s="332"/>
    </row>
    <row r="133" spans="2:11" s="1" customFormat="1" ht="15" customHeight="1">
      <c r="B133" s="329"/>
      <c r="C133" s="284" t="s">
        <v>1551</v>
      </c>
      <c r="D133" s="284"/>
      <c r="E133" s="284"/>
      <c r="F133" s="307" t="s">
        <v>1552</v>
      </c>
      <c r="G133" s="284"/>
      <c r="H133" s="284" t="s">
        <v>1586</v>
      </c>
      <c r="I133" s="284" t="s">
        <v>1548</v>
      </c>
      <c r="J133" s="284">
        <v>50</v>
      </c>
      <c r="K133" s="332"/>
    </row>
    <row r="134" spans="2:11" s="1" customFormat="1" ht="15" customHeight="1">
      <c r="B134" s="329"/>
      <c r="C134" s="284" t="s">
        <v>1565</v>
      </c>
      <c r="D134" s="284"/>
      <c r="E134" s="284"/>
      <c r="F134" s="307" t="s">
        <v>1552</v>
      </c>
      <c r="G134" s="284"/>
      <c r="H134" s="284" t="s">
        <v>1586</v>
      </c>
      <c r="I134" s="284" t="s">
        <v>1548</v>
      </c>
      <c r="J134" s="284">
        <v>50</v>
      </c>
      <c r="K134" s="332"/>
    </row>
    <row r="135" spans="2:11" s="1" customFormat="1" ht="15" customHeight="1">
      <c r="B135" s="329"/>
      <c r="C135" s="284" t="s">
        <v>1571</v>
      </c>
      <c r="D135" s="284"/>
      <c r="E135" s="284"/>
      <c r="F135" s="307" t="s">
        <v>1552</v>
      </c>
      <c r="G135" s="284"/>
      <c r="H135" s="284" t="s">
        <v>1586</v>
      </c>
      <c r="I135" s="284" t="s">
        <v>1548</v>
      </c>
      <c r="J135" s="284">
        <v>50</v>
      </c>
      <c r="K135" s="332"/>
    </row>
    <row r="136" spans="2:11" s="1" customFormat="1" ht="15" customHeight="1">
      <c r="B136" s="329"/>
      <c r="C136" s="284" t="s">
        <v>1573</v>
      </c>
      <c r="D136" s="284"/>
      <c r="E136" s="284"/>
      <c r="F136" s="307" t="s">
        <v>1552</v>
      </c>
      <c r="G136" s="284"/>
      <c r="H136" s="284" t="s">
        <v>1586</v>
      </c>
      <c r="I136" s="284" t="s">
        <v>1548</v>
      </c>
      <c r="J136" s="284">
        <v>50</v>
      </c>
      <c r="K136" s="332"/>
    </row>
    <row r="137" spans="2:11" s="1" customFormat="1" ht="15" customHeight="1">
      <c r="B137" s="329"/>
      <c r="C137" s="284" t="s">
        <v>1574</v>
      </c>
      <c r="D137" s="284"/>
      <c r="E137" s="284"/>
      <c r="F137" s="307" t="s">
        <v>1552</v>
      </c>
      <c r="G137" s="284"/>
      <c r="H137" s="284" t="s">
        <v>1599</v>
      </c>
      <c r="I137" s="284" t="s">
        <v>1548</v>
      </c>
      <c r="J137" s="284">
        <v>255</v>
      </c>
      <c r="K137" s="332"/>
    </row>
    <row r="138" spans="2:11" s="1" customFormat="1" ht="15" customHeight="1">
      <c r="B138" s="329"/>
      <c r="C138" s="284" t="s">
        <v>1576</v>
      </c>
      <c r="D138" s="284"/>
      <c r="E138" s="284"/>
      <c r="F138" s="307" t="s">
        <v>1546</v>
      </c>
      <c r="G138" s="284"/>
      <c r="H138" s="284" t="s">
        <v>1600</v>
      </c>
      <c r="I138" s="284" t="s">
        <v>1578</v>
      </c>
      <c r="J138" s="284"/>
      <c r="K138" s="332"/>
    </row>
    <row r="139" spans="2:11" s="1" customFormat="1" ht="15" customHeight="1">
      <c r="B139" s="329"/>
      <c r="C139" s="284" t="s">
        <v>1579</v>
      </c>
      <c r="D139" s="284"/>
      <c r="E139" s="284"/>
      <c r="F139" s="307" t="s">
        <v>1546</v>
      </c>
      <c r="G139" s="284"/>
      <c r="H139" s="284" t="s">
        <v>1601</v>
      </c>
      <c r="I139" s="284" t="s">
        <v>1581</v>
      </c>
      <c r="J139" s="284"/>
      <c r="K139" s="332"/>
    </row>
    <row r="140" spans="2:11" s="1" customFormat="1" ht="15" customHeight="1">
      <c r="B140" s="329"/>
      <c r="C140" s="284" t="s">
        <v>1582</v>
      </c>
      <c r="D140" s="284"/>
      <c r="E140" s="284"/>
      <c r="F140" s="307" t="s">
        <v>1546</v>
      </c>
      <c r="G140" s="284"/>
      <c r="H140" s="284" t="s">
        <v>1582</v>
      </c>
      <c r="I140" s="284" t="s">
        <v>1581</v>
      </c>
      <c r="J140" s="284"/>
      <c r="K140" s="332"/>
    </row>
    <row r="141" spans="2:11" s="1" customFormat="1" ht="15" customHeight="1">
      <c r="B141" s="329"/>
      <c r="C141" s="284" t="s">
        <v>37</v>
      </c>
      <c r="D141" s="284"/>
      <c r="E141" s="284"/>
      <c r="F141" s="307" t="s">
        <v>1546</v>
      </c>
      <c r="G141" s="284"/>
      <c r="H141" s="284" t="s">
        <v>1602</v>
      </c>
      <c r="I141" s="284" t="s">
        <v>1581</v>
      </c>
      <c r="J141" s="284"/>
      <c r="K141" s="332"/>
    </row>
    <row r="142" spans="2:11" s="1" customFormat="1" ht="15" customHeight="1">
      <c r="B142" s="329"/>
      <c r="C142" s="284" t="s">
        <v>1603</v>
      </c>
      <c r="D142" s="284"/>
      <c r="E142" s="284"/>
      <c r="F142" s="307" t="s">
        <v>1546</v>
      </c>
      <c r="G142" s="284"/>
      <c r="H142" s="284" t="s">
        <v>1604</v>
      </c>
      <c r="I142" s="284" t="s">
        <v>1581</v>
      </c>
      <c r="J142" s="284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297" t="s">
        <v>1605</v>
      </c>
      <c r="D147" s="297"/>
      <c r="E147" s="297"/>
      <c r="F147" s="297"/>
      <c r="G147" s="297"/>
      <c r="H147" s="297"/>
      <c r="I147" s="297"/>
      <c r="J147" s="297"/>
      <c r="K147" s="298"/>
    </row>
    <row r="148" spans="2:11" s="1" customFormat="1" ht="17.25" customHeight="1">
      <c r="B148" s="296"/>
      <c r="C148" s="299" t="s">
        <v>1540</v>
      </c>
      <c r="D148" s="299"/>
      <c r="E148" s="299"/>
      <c r="F148" s="299" t="s">
        <v>1541</v>
      </c>
      <c r="G148" s="300"/>
      <c r="H148" s="299" t="s">
        <v>53</v>
      </c>
      <c r="I148" s="299" t="s">
        <v>56</v>
      </c>
      <c r="J148" s="299" t="s">
        <v>1542</v>
      </c>
      <c r="K148" s="298"/>
    </row>
    <row r="149" spans="2:11" s="1" customFormat="1" ht="17.25" customHeight="1">
      <c r="B149" s="296"/>
      <c r="C149" s="301" t="s">
        <v>1543</v>
      </c>
      <c r="D149" s="301"/>
      <c r="E149" s="301"/>
      <c r="F149" s="302" t="s">
        <v>1544</v>
      </c>
      <c r="G149" s="303"/>
      <c r="H149" s="301"/>
      <c r="I149" s="301"/>
      <c r="J149" s="301" t="s">
        <v>1545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1549</v>
      </c>
      <c r="D151" s="284"/>
      <c r="E151" s="284"/>
      <c r="F151" s="337" t="s">
        <v>1546</v>
      </c>
      <c r="G151" s="284"/>
      <c r="H151" s="336" t="s">
        <v>1586</v>
      </c>
      <c r="I151" s="336" t="s">
        <v>1548</v>
      </c>
      <c r="J151" s="336">
        <v>120</v>
      </c>
      <c r="K151" s="332"/>
    </row>
    <row r="152" spans="2:11" s="1" customFormat="1" ht="15" customHeight="1">
      <c r="B152" s="309"/>
      <c r="C152" s="336" t="s">
        <v>1595</v>
      </c>
      <c r="D152" s="284"/>
      <c r="E152" s="284"/>
      <c r="F152" s="337" t="s">
        <v>1546</v>
      </c>
      <c r="G152" s="284"/>
      <c r="H152" s="336" t="s">
        <v>1606</v>
      </c>
      <c r="I152" s="336" t="s">
        <v>1548</v>
      </c>
      <c r="J152" s="336" t="s">
        <v>1597</v>
      </c>
      <c r="K152" s="332"/>
    </row>
    <row r="153" spans="2:11" s="1" customFormat="1" ht="15" customHeight="1">
      <c r="B153" s="309"/>
      <c r="C153" s="336" t="s">
        <v>84</v>
      </c>
      <c r="D153" s="284"/>
      <c r="E153" s="284"/>
      <c r="F153" s="337" t="s">
        <v>1546</v>
      </c>
      <c r="G153" s="284"/>
      <c r="H153" s="336" t="s">
        <v>1607</v>
      </c>
      <c r="I153" s="336" t="s">
        <v>1548</v>
      </c>
      <c r="J153" s="336" t="s">
        <v>1597</v>
      </c>
      <c r="K153" s="332"/>
    </row>
    <row r="154" spans="2:11" s="1" customFormat="1" ht="15" customHeight="1">
      <c r="B154" s="309"/>
      <c r="C154" s="336" t="s">
        <v>1551</v>
      </c>
      <c r="D154" s="284"/>
      <c r="E154" s="284"/>
      <c r="F154" s="337" t="s">
        <v>1552</v>
      </c>
      <c r="G154" s="284"/>
      <c r="H154" s="336" t="s">
        <v>1586</v>
      </c>
      <c r="I154" s="336" t="s">
        <v>1548</v>
      </c>
      <c r="J154" s="336">
        <v>50</v>
      </c>
      <c r="K154" s="332"/>
    </row>
    <row r="155" spans="2:11" s="1" customFormat="1" ht="15" customHeight="1">
      <c r="B155" s="309"/>
      <c r="C155" s="336" t="s">
        <v>1554</v>
      </c>
      <c r="D155" s="284"/>
      <c r="E155" s="284"/>
      <c r="F155" s="337" t="s">
        <v>1546</v>
      </c>
      <c r="G155" s="284"/>
      <c r="H155" s="336" t="s">
        <v>1586</v>
      </c>
      <c r="I155" s="336" t="s">
        <v>1556</v>
      </c>
      <c r="J155" s="336"/>
      <c r="K155" s="332"/>
    </row>
    <row r="156" spans="2:11" s="1" customFormat="1" ht="15" customHeight="1">
      <c r="B156" s="309"/>
      <c r="C156" s="336" t="s">
        <v>1565</v>
      </c>
      <c r="D156" s="284"/>
      <c r="E156" s="284"/>
      <c r="F156" s="337" t="s">
        <v>1552</v>
      </c>
      <c r="G156" s="284"/>
      <c r="H156" s="336" t="s">
        <v>1586</v>
      </c>
      <c r="I156" s="336" t="s">
        <v>1548</v>
      </c>
      <c r="J156" s="336">
        <v>50</v>
      </c>
      <c r="K156" s="332"/>
    </row>
    <row r="157" spans="2:11" s="1" customFormat="1" ht="15" customHeight="1">
      <c r="B157" s="309"/>
      <c r="C157" s="336" t="s">
        <v>1573</v>
      </c>
      <c r="D157" s="284"/>
      <c r="E157" s="284"/>
      <c r="F157" s="337" t="s">
        <v>1552</v>
      </c>
      <c r="G157" s="284"/>
      <c r="H157" s="336" t="s">
        <v>1586</v>
      </c>
      <c r="I157" s="336" t="s">
        <v>1548</v>
      </c>
      <c r="J157" s="336">
        <v>50</v>
      </c>
      <c r="K157" s="332"/>
    </row>
    <row r="158" spans="2:11" s="1" customFormat="1" ht="15" customHeight="1">
      <c r="B158" s="309"/>
      <c r="C158" s="336" t="s">
        <v>1571</v>
      </c>
      <c r="D158" s="284"/>
      <c r="E158" s="284"/>
      <c r="F158" s="337" t="s">
        <v>1552</v>
      </c>
      <c r="G158" s="284"/>
      <c r="H158" s="336" t="s">
        <v>1586</v>
      </c>
      <c r="I158" s="336" t="s">
        <v>1548</v>
      </c>
      <c r="J158" s="336">
        <v>50</v>
      </c>
      <c r="K158" s="332"/>
    </row>
    <row r="159" spans="2:11" s="1" customFormat="1" ht="15" customHeight="1">
      <c r="B159" s="309"/>
      <c r="C159" s="336" t="s">
        <v>115</v>
      </c>
      <c r="D159" s="284"/>
      <c r="E159" s="284"/>
      <c r="F159" s="337" t="s">
        <v>1546</v>
      </c>
      <c r="G159" s="284"/>
      <c r="H159" s="336" t="s">
        <v>1608</v>
      </c>
      <c r="I159" s="336" t="s">
        <v>1548</v>
      </c>
      <c r="J159" s="336" t="s">
        <v>1609</v>
      </c>
      <c r="K159" s="332"/>
    </row>
    <row r="160" spans="2:11" s="1" customFormat="1" ht="15" customHeight="1">
      <c r="B160" s="309"/>
      <c r="C160" s="336" t="s">
        <v>1610</v>
      </c>
      <c r="D160" s="284"/>
      <c r="E160" s="284"/>
      <c r="F160" s="337" t="s">
        <v>1546</v>
      </c>
      <c r="G160" s="284"/>
      <c r="H160" s="336" t="s">
        <v>1611</v>
      </c>
      <c r="I160" s="336" t="s">
        <v>1581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275" t="s">
        <v>1612</v>
      </c>
      <c r="D165" s="275"/>
      <c r="E165" s="275"/>
      <c r="F165" s="275"/>
      <c r="G165" s="275"/>
      <c r="H165" s="275"/>
      <c r="I165" s="275"/>
      <c r="J165" s="275"/>
      <c r="K165" s="276"/>
    </row>
    <row r="166" spans="2:11" s="1" customFormat="1" ht="17.25" customHeight="1">
      <c r="B166" s="274"/>
      <c r="C166" s="299" t="s">
        <v>1540</v>
      </c>
      <c r="D166" s="299"/>
      <c r="E166" s="299"/>
      <c r="F166" s="299" t="s">
        <v>1541</v>
      </c>
      <c r="G166" s="341"/>
      <c r="H166" s="342" t="s">
        <v>53</v>
      </c>
      <c r="I166" s="342" t="s">
        <v>56</v>
      </c>
      <c r="J166" s="299" t="s">
        <v>1542</v>
      </c>
      <c r="K166" s="276"/>
    </row>
    <row r="167" spans="2:11" s="1" customFormat="1" ht="17.25" customHeight="1">
      <c r="B167" s="277"/>
      <c r="C167" s="301" t="s">
        <v>1543</v>
      </c>
      <c r="D167" s="301"/>
      <c r="E167" s="301"/>
      <c r="F167" s="302" t="s">
        <v>1544</v>
      </c>
      <c r="G167" s="343"/>
      <c r="H167" s="344"/>
      <c r="I167" s="344"/>
      <c r="J167" s="301" t="s">
        <v>1545</v>
      </c>
      <c r="K167" s="279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4" t="s">
        <v>1549</v>
      </c>
      <c r="D169" s="284"/>
      <c r="E169" s="284"/>
      <c r="F169" s="307" t="s">
        <v>1546</v>
      </c>
      <c r="G169" s="284"/>
      <c r="H169" s="284" t="s">
        <v>1586</v>
      </c>
      <c r="I169" s="284" t="s">
        <v>1548</v>
      </c>
      <c r="J169" s="284">
        <v>120</v>
      </c>
      <c r="K169" s="332"/>
    </row>
    <row r="170" spans="2:11" s="1" customFormat="1" ht="15" customHeight="1">
      <c r="B170" s="309"/>
      <c r="C170" s="284" t="s">
        <v>1595</v>
      </c>
      <c r="D170" s="284"/>
      <c r="E170" s="284"/>
      <c r="F170" s="307" t="s">
        <v>1546</v>
      </c>
      <c r="G170" s="284"/>
      <c r="H170" s="284" t="s">
        <v>1596</v>
      </c>
      <c r="I170" s="284" t="s">
        <v>1548</v>
      </c>
      <c r="J170" s="284" t="s">
        <v>1597</v>
      </c>
      <c r="K170" s="332"/>
    </row>
    <row r="171" spans="2:11" s="1" customFormat="1" ht="15" customHeight="1">
      <c r="B171" s="309"/>
      <c r="C171" s="284" t="s">
        <v>84</v>
      </c>
      <c r="D171" s="284"/>
      <c r="E171" s="284"/>
      <c r="F171" s="307" t="s">
        <v>1546</v>
      </c>
      <c r="G171" s="284"/>
      <c r="H171" s="284" t="s">
        <v>1613</v>
      </c>
      <c r="I171" s="284" t="s">
        <v>1548</v>
      </c>
      <c r="J171" s="284" t="s">
        <v>1597</v>
      </c>
      <c r="K171" s="332"/>
    </row>
    <row r="172" spans="2:11" s="1" customFormat="1" ht="15" customHeight="1">
      <c r="B172" s="309"/>
      <c r="C172" s="284" t="s">
        <v>1551</v>
      </c>
      <c r="D172" s="284"/>
      <c r="E172" s="284"/>
      <c r="F172" s="307" t="s">
        <v>1552</v>
      </c>
      <c r="G172" s="284"/>
      <c r="H172" s="284" t="s">
        <v>1613</v>
      </c>
      <c r="I172" s="284" t="s">
        <v>1548</v>
      </c>
      <c r="J172" s="284">
        <v>50</v>
      </c>
      <c r="K172" s="332"/>
    </row>
    <row r="173" spans="2:11" s="1" customFormat="1" ht="15" customHeight="1">
      <c r="B173" s="309"/>
      <c r="C173" s="284" t="s">
        <v>1554</v>
      </c>
      <c r="D173" s="284"/>
      <c r="E173" s="284"/>
      <c r="F173" s="307" t="s">
        <v>1546</v>
      </c>
      <c r="G173" s="284"/>
      <c r="H173" s="284" t="s">
        <v>1613</v>
      </c>
      <c r="I173" s="284" t="s">
        <v>1556</v>
      </c>
      <c r="J173" s="284"/>
      <c r="K173" s="332"/>
    </row>
    <row r="174" spans="2:11" s="1" customFormat="1" ht="15" customHeight="1">
      <c r="B174" s="309"/>
      <c r="C174" s="284" t="s">
        <v>1565</v>
      </c>
      <c r="D174" s="284"/>
      <c r="E174" s="284"/>
      <c r="F174" s="307" t="s">
        <v>1552</v>
      </c>
      <c r="G174" s="284"/>
      <c r="H174" s="284" t="s">
        <v>1613</v>
      </c>
      <c r="I174" s="284" t="s">
        <v>1548</v>
      </c>
      <c r="J174" s="284">
        <v>50</v>
      </c>
      <c r="K174" s="332"/>
    </row>
    <row r="175" spans="2:11" s="1" customFormat="1" ht="15" customHeight="1">
      <c r="B175" s="309"/>
      <c r="C175" s="284" t="s">
        <v>1573</v>
      </c>
      <c r="D175" s="284"/>
      <c r="E175" s="284"/>
      <c r="F175" s="307" t="s">
        <v>1552</v>
      </c>
      <c r="G175" s="284"/>
      <c r="H175" s="284" t="s">
        <v>1613</v>
      </c>
      <c r="I175" s="284" t="s">
        <v>1548</v>
      </c>
      <c r="J175" s="284">
        <v>50</v>
      </c>
      <c r="K175" s="332"/>
    </row>
    <row r="176" spans="2:11" s="1" customFormat="1" ht="15" customHeight="1">
      <c r="B176" s="309"/>
      <c r="C176" s="284" t="s">
        <v>1571</v>
      </c>
      <c r="D176" s="284"/>
      <c r="E176" s="284"/>
      <c r="F176" s="307" t="s">
        <v>1552</v>
      </c>
      <c r="G176" s="284"/>
      <c r="H176" s="284" t="s">
        <v>1613</v>
      </c>
      <c r="I176" s="284" t="s">
        <v>1548</v>
      </c>
      <c r="J176" s="284">
        <v>50</v>
      </c>
      <c r="K176" s="332"/>
    </row>
    <row r="177" spans="2:11" s="1" customFormat="1" ht="15" customHeight="1">
      <c r="B177" s="309"/>
      <c r="C177" s="284" t="s">
        <v>128</v>
      </c>
      <c r="D177" s="284"/>
      <c r="E177" s="284"/>
      <c r="F177" s="307" t="s">
        <v>1546</v>
      </c>
      <c r="G177" s="284"/>
      <c r="H177" s="284" t="s">
        <v>1614</v>
      </c>
      <c r="I177" s="284" t="s">
        <v>1615</v>
      </c>
      <c r="J177" s="284"/>
      <c r="K177" s="332"/>
    </row>
    <row r="178" spans="2:11" s="1" customFormat="1" ht="15" customHeight="1">
      <c r="B178" s="309"/>
      <c r="C178" s="284" t="s">
        <v>56</v>
      </c>
      <c r="D178" s="284"/>
      <c r="E178" s="284"/>
      <c r="F178" s="307" t="s">
        <v>1546</v>
      </c>
      <c r="G178" s="284"/>
      <c r="H178" s="284" t="s">
        <v>1616</v>
      </c>
      <c r="I178" s="284" t="s">
        <v>1617</v>
      </c>
      <c r="J178" s="284">
        <v>1</v>
      </c>
      <c r="K178" s="332"/>
    </row>
    <row r="179" spans="2:11" s="1" customFormat="1" ht="15" customHeight="1">
      <c r="B179" s="309"/>
      <c r="C179" s="284" t="s">
        <v>52</v>
      </c>
      <c r="D179" s="284"/>
      <c r="E179" s="284"/>
      <c r="F179" s="307" t="s">
        <v>1546</v>
      </c>
      <c r="G179" s="284"/>
      <c r="H179" s="284" t="s">
        <v>1618</v>
      </c>
      <c r="I179" s="284" t="s">
        <v>1548</v>
      </c>
      <c r="J179" s="284">
        <v>20</v>
      </c>
      <c r="K179" s="332"/>
    </row>
    <row r="180" spans="2:11" s="1" customFormat="1" ht="15" customHeight="1">
      <c r="B180" s="309"/>
      <c r="C180" s="284" t="s">
        <v>53</v>
      </c>
      <c r="D180" s="284"/>
      <c r="E180" s="284"/>
      <c r="F180" s="307" t="s">
        <v>1546</v>
      </c>
      <c r="G180" s="284"/>
      <c r="H180" s="284" t="s">
        <v>1619</v>
      </c>
      <c r="I180" s="284" t="s">
        <v>1548</v>
      </c>
      <c r="J180" s="284">
        <v>255</v>
      </c>
      <c r="K180" s="332"/>
    </row>
    <row r="181" spans="2:11" s="1" customFormat="1" ht="15" customHeight="1">
      <c r="B181" s="309"/>
      <c r="C181" s="284" t="s">
        <v>129</v>
      </c>
      <c r="D181" s="284"/>
      <c r="E181" s="284"/>
      <c r="F181" s="307" t="s">
        <v>1546</v>
      </c>
      <c r="G181" s="284"/>
      <c r="H181" s="284" t="s">
        <v>1510</v>
      </c>
      <c r="I181" s="284" t="s">
        <v>1548</v>
      </c>
      <c r="J181" s="284">
        <v>10</v>
      </c>
      <c r="K181" s="332"/>
    </row>
    <row r="182" spans="2:11" s="1" customFormat="1" ht="15" customHeight="1">
      <c r="B182" s="309"/>
      <c r="C182" s="284" t="s">
        <v>130</v>
      </c>
      <c r="D182" s="284"/>
      <c r="E182" s="284"/>
      <c r="F182" s="307" t="s">
        <v>1546</v>
      </c>
      <c r="G182" s="284"/>
      <c r="H182" s="284" t="s">
        <v>1620</v>
      </c>
      <c r="I182" s="284" t="s">
        <v>1581</v>
      </c>
      <c r="J182" s="284"/>
      <c r="K182" s="332"/>
    </row>
    <row r="183" spans="2:11" s="1" customFormat="1" ht="15" customHeight="1">
      <c r="B183" s="309"/>
      <c r="C183" s="284" t="s">
        <v>1621</v>
      </c>
      <c r="D183" s="284"/>
      <c r="E183" s="284"/>
      <c r="F183" s="307" t="s">
        <v>1546</v>
      </c>
      <c r="G183" s="284"/>
      <c r="H183" s="284" t="s">
        <v>1622</v>
      </c>
      <c r="I183" s="284" t="s">
        <v>1581</v>
      </c>
      <c r="J183" s="284"/>
      <c r="K183" s="332"/>
    </row>
    <row r="184" spans="2:11" s="1" customFormat="1" ht="15" customHeight="1">
      <c r="B184" s="309"/>
      <c r="C184" s="284" t="s">
        <v>1610</v>
      </c>
      <c r="D184" s="284"/>
      <c r="E184" s="284"/>
      <c r="F184" s="307" t="s">
        <v>1546</v>
      </c>
      <c r="G184" s="284"/>
      <c r="H184" s="284" t="s">
        <v>1623</v>
      </c>
      <c r="I184" s="284" t="s">
        <v>1581</v>
      </c>
      <c r="J184" s="284"/>
      <c r="K184" s="332"/>
    </row>
    <row r="185" spans="2:11" s="1" customFormat="1" ht="15" customHeight="1">
      <c r="B185" s="309"/>
      <c r="C185" s="284" t="s">
        <v>132</v>
      </c>
      <c r="D185" s="284"/>
      <c r="E185" s="284"/>
      <c r="F185" s="307" t="s">
        <v>1552</v>
      </c>
      <c r="G185" s="284"/>
      <c r="H185" s="284" t="s">
        <v>1624</v>
      </c>
      <c r="I185" s="284" t="s">
        <v>1548</v>
      </c>
      <c r="J185" s="284">
        <v>50</v>
      </c>
      <c r="K185" s="332"/>
    </row>
    <row r="186" spans="2:11" s="1" customFormat="1" ht="15" customHeight="1">
      <c r="B186" s="309"/>
      <c r="C186" s="284" t="s">
        <v>1625</v>
      </c>
      <c r="D186" s="284"/>
      <c r="E186" s="284"/>
      <c r="F186" s="307" t="s">
        <v>1552</v>
      </c>
      <c r="G186" s="284"/>
      <c r="H186" s="284" t="s">
        <v>1626</v>
      </c>
      <c r="I186" s="284" t="s">
        <v>1627</v>
      </c>
      <c r="J186" s="284"/>
      <c r="K186" s="332"/>
    </row>
    <row r="187" spans="2:11" s="1" customFormat="1" ht="15" customHeight="1">
      <c r="B187" s="309"/>
      <c r="C187" s="284" t="s">
        <v>1628</v>
      </c>
      <c r="D187" s="284"/>
      <c r="E187" s="284"/>
      <c r="F187" s="307" t="s">
        <v>1552</v>
      </c>
      <c r="G187" s="284"/>
      <c r="H187" s="284" t="s">
        <v>1629</v>
      </c>
      <c r="I187" s="284" t="s">
        <v>1627</v>
      </c>
      <c r="J187" s="284"/>
      <c r="K187" s="332"/>
    </row>
    <row r="188" spans="2:11" s="1" customFormat="1" ht="15" customHeight="1">
      <c r="B188" s="309"/>
      <c r="C188" s="284" t="s">
        <v>1630</v>
      </c>
      <c r="D188" s="284"/>
      <c r="E188" s="284"/>
      <c r="F188" s="307" t="s">
        <v>1552</v>
      </c>
      <c r="G188" s="284"/>
      <c r="H188" s="284" t="s">
        <v>1631</v>
      </c>
      <c r="I188" s="284" t="s">
        <v>1627</v>
      </c>
      <c r="J188" s="284"/>
      <c r="K188" s="332"/>
    </row>
    <row r="189" spans="2:11" s="1" customFormat="1" ht="15" customHeight="1">
      <c r="B189" s="309"/>
      <c r="C189" s="345" t="s">
        <v>1632</v>
      </c>
      <c r="D189" s="284"/>
      <c r="E189" s="284"/>
      <c r="F189" s="307" t="s">
        <v>1552</v>
      </c>
      <c r="G189" s="284"/>
      <c r="H189" s="284" t="s">
        <v>1633</v>
      </c>
      <c r="I189" s="284" t="s">
        <v>1634</v>
      </c>
      <c r="J189" s="346" t="s">
        <v>1635</v>
      </c>
      <c r="K189" s="332"/>
    </row>
    <row r="190" spans="2:11" s="1" customFormat="1" ht="15" customHeight="1">
      <c r="B190" s="309"/>
      <c r="C190" s="345" t="s">
        <v>41</v>
      </c>
      <c r="D190" s="284"/>
      <c r="E190" s="284"/>
      <c r="F190" s="307" t="s">
        <v>1546</v>
      </c>
      <c r="G190" s="284"/>
      <c r="H190" s="281" t="s">
        <v>1636</v>
      </c>
      <c r="I190" s="284" t="s">
        <v>1637</v>
      </c>
      <c r="J190" s="284"/>
      <c r="K190" s="332"/>
    </row>
    <row r="191" spans="2:11" s="1" customFormat="1" ht="15" customHeight="1">
      <c r="B191" s="309"/>
      <c r="C191" s="345" t="s">
        <v>1638</v>
      </c>
      <c r="D191" s="284"/>
      <c r="E191" s="284"/>
      <c r="F191" s="307" t="s">
        <v>1546</v>
      </c>
      <c r="G191" s="284"/>
      <c r="H191" s="284" t="s">
        <v>1639</v>
      </c>
      <c r="I191" s="284" t="s">
        <v>1581</v>
      </c>
      <c r="J191" s="284"/>
      <c r="K191" s="332"/>
    </row>
    <row r="192" spans="2:11" s="1" customFormat="1" ht="15" customHeight="1">
      <c r="B192" s="309"/>
      <c r="C192" s="345" t="s">
        <v>1640</v>
      </c>
      <c r="D192" s="284"/>
      <c r="E192" s="284"/>
      <c r="F192" s="307" t="s">
        <v>1546</v>
      </c>
      <c r="G192" s="284"/>
      <c r="H192" s="284" t="s">
        <v>1641</v>
      </c>
      <c r="I192" s="284" t="s">
        <v>1581</v>
      </c>
      <c r="J192" s="284"/>
      <c r="K192" s="332"/>
    </row>
    <row r="193" spans="2:11" s="1" customFormat="1" ht="15" customHeight="1">
      <c r="B193" s="309"/>
      <c r="C193" s="345" t="s">
        <v>1642</v>
      </c>
      <c r="D193" s="284"/>
      <c r="E193" s="284"/>
      <c r="F193" s="307" t="s">
        <v>1552</v>
      </c>
      <c r="G193" s="284"/>
      <c r="H193" s="284" t="s">
        <v>1643</v>
      </c>
      <c r="I193" s="284" t="s">
        <v>1581</v>
      </c>
      <c r="J193" s="284"/>
      <c r="K193" s="332"/>
    </row>
    <row r="194" spans="2:11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pans="2:11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275" t="s">
        <v>1644</v>
      </c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5.5" customHeight="1">
      <c r="B200" s="274"/>
      <c r="C200" s="348" t="s">
        <v>1645</v>
      </c>
      <c r="D200" s="348"/>
      <c r="E200" s="348"/>
      <c r="F200" s="348" t="s">
        <v>1646</v>
      </c>
      <c r="G200" s="349"/>
      <c r="H200" s="348" t="s">
        <v>1647</v>
      </c>
      <c r="I200" s="348"/>
      <c r="J200" s="348"/>
      <c r="K200" s="276"/>
    </row>
    <row r="201" spans="2:1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pans="2:11" s="1" customFormat="1" ht="15" customHeight="1">
      <c r="B202" s="309"/>
      <c r="C202" s="284" t="s">
        <v>1637</v>
      </c>
      <c r="D202" s="284"/>
      <c r="E202" s="284"/>
      <c r="F202" s="307" t="s">
        <v>42</v>
      </c>
      <c r="G202" s="284"/>
      <c r="H202" s="284" t="s">
        <v>1648</v>
      </c>
      <c r="I202" s="284"/>
      <c r="J202" s="284"/>
      <c r="K202" s="332"/>
    </row>
    <row r="203" spans="2:11" s="1" customFormat="1" ht="15" customHeight="1">
      <c r="B203" s="309"/>
      <c r="C203" s="284"/>
      <c r="D203" s="284"/>
      <c r="E203" s="284"/>
      <c r="F203" s="307" t="s">
        <v>43</v>
      </c>
      <c r="G203" s="284"/>
      <c r="H203" s="284" t="s">
        <v>1649</v>
      </c>
      <c r="I203" s="284"/>
      <c r="J203" s="284"/>
      <c r="K203" s="332"/>
    </row>
    <row r="204" spans="2:11" s="1" customFormat="1" ht="15" customHeight="1">
      <c r="B204" s="309"/>
      <c r="C204" s="284"/>
      <c r="D204" s="284"/>
      <c r="E204" s="284"/>
      <c r="F204" s="307" t="s">
        <v>46</v>
      </c>
      <c r="G204" s="284"/>
      <c r="H204" s="284" t="s">
        <v>1650</v>
      </c>
      <c r="I204" s="284"/>
      <c r="J204" s="284"/>
      <c r="K204" s="332"/>
    </row>
    <row r="205" spans="2:11" s="1" customFormat="1" ht="15" customHeight="1">
      <c r="B205" s="309"/>
      <c r="C205" s="284"/>
      <c r="D205" s="284"/>
      <c r="E205" s="284"/>
      <c r="F205" s="307" t="s">
        <v>44</v>
      </c>
      <c r="G205" s="284"/>
      <c r="H205" s="284" t="s">
        <v>1651</v>
      </c>
      <c r="I205" s="284"/>
      <c r="J205" s="284"/>
      <c r="K205" s="332"/>
    </row>
    <row r="206" spans="2:11" s="1" customFormat="1" ht="15" customHeight="1">
      <c r="B206" s="309"/>
      <c r="C206" s="284"/>
      <c r="D206" s="284"/>
      <c r="E206" s="284"/>
      <c r="F206" s="307" t="s">
        <v>45</v>
      </c>
      <c r="G206" s="284"/>
      <c r="H206" s="284" t="s">
        <v>1652</v>
      </c>
      <c r="I206" s="284"/>
      <c r="J206" s="284"/>
      <c r="K206" s="332"/>
    </row>
    <row r="207" spans="2:11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pans="2:11" s="1" customFormat="1" ht="15" customHeight="1">
      <c r="B208" s="309"/>
      <c r="C208" s="284" t="s">
        <v>1593</v>
      </c>
      <c r="D208" s="284"/>
      <c r="E208" s="284"/>
      <c r="F208" s="307" t="s">
        <v>77</v>
      </c>
      <c r="G208" s="284"/>
      <c r="H208" s="284" t="s">
        <v>1653</v>
      </c>
      <c r="I208" s="284"/>
      <c r="J208" s="284"/>
      <c r="K208" s="332"/>
    </row>
    <row r="209" spans="2:11" s="1" customFormat="1" ht="15" customHeight="1">
      <c r="B209" s="309"/>
      <c r="C209" s="284"/>
      <c r="D209" s="284"/>
      <c r="E209" s="284"/>
      <c r="F209" s="307" t="s">
        <v>1489</v>
      </c>
      <c r="G209" s="284"/>
      <c r="H209" s="284" t="s">
        <v>1490</v>
      </c>
      <c r="I209" s="284"/>
      <c r="J209" s="284"/>
      <c r="K209" s="332"/>
    </row>
    <row r="210" spans="2:11" s="1" customFormat="1" ht="15" customHeight="1">
      <c r="B210" s="309"/>
      <c r="C210" s="284"/>
      <c r="D210" s="284"/>
      <c r="E210" s="284"/>
      <c r="F210" s="307" t="s">
        <v>1487</v>
      </c>
      <c r="G210" s="284"/>
      <c r="H210" s="284" t="s">
        <v>1654</v>
      </c>
      <c r="I210" s="284"/>
      <c r="J210" s="284"/>
      <c r="K210" s="332"/>
    </row>
    <row r="211" spans="2:11" s="1" customFormat="1" ht="15" customHeight="1">
      <c r="B211" s="350"/>
      <c r="C211" s="284"/>
      <c r="D211" s="284"/>
      <c r="E211" s="284"/>
      <c r="F211" s="307" t="s">
        <v>1491</v>
      </c>
      <c r="G211" s="345"/>
      <c r="H211" s="336" t="s">
        <v>1492</v>
      </c>
      <c r="I211" s="336"/>
      <c r="J211" s="336"/>
      <c r="K211" s="351"/>
    </row>
    <row r="212" spans="2:11" s="1" customFormat="1" ht="15" customHeight="1">
      <c r="B212" s="350"/>
      <c r="C212" s="284"/>
      <c r="D212" s="284"/>
      <c r="E212" s="284"/>
      <c r="F212" s="307" t="s">
        <v>1493</v>
      </c>
      <c r="G212" s="345"/>
      <c r="H212" s="336" t="s">
        <v>1424</v>
      </c>
      <c r="I212" s="336"/>
      <c r="J212" s="336"/>
      <c r="K212" s="351"/>
    </row>
    <row r="213" spans="2:11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pans="2:11" s="1" customFormat="1" ht="15" customHeight="1">
      <c r="B214" s="350"/>
      <c r="C214" s="284" t="s">
        <v>1617</v>
      </c>
      <c r="D214" s="284"/>
      <c r="E214" s="284"/>
      <c r="F214" s="307">
        <v>1</v>
      </c>
      <c r="G214" s="345"/>
      <c r="H214" s="336" t="s">
        <v>1655</v>
      </c>
      <c r="I214" s="336"/>
      <c r="J214" s="336"/>
      <c r="K214" s="351"/>
    </row>
    <row r="215" spans="2:11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1656</v>
      </c>
      <c r="I215" s="336"/>
      <c r="J215" s="336"/>
      <c r="K215" s="351"/>
    </row>
    <row r="216" spans="2:11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1657</v>
      </c>
      <c r="I216" s="336"/>
      <c r="J216" s="336"/>
      <c r="K216" s="351"/>
    </row>
    <row r="217" spans="2:11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1658</v>
      </c>
      <c r="I217" s="336"/>
      <c r="J217" s="336"/>
      <c r="K217" s="351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Hermany Jiří</dc:creator>
  <cp:keywords/>
  <dc:description/>
  <cp:lastModifiedBy>Hermany Jiří</cp:lastModifiedBy>
  <dcterms:created xsi:type="dcterms:W3CDTF">2020-11-19T11:32:55Z</dcterms:created>
  <dcterms:modified xsi:type="dcterms:W3CDTF">2020-11-19T11:33:10Z</dcterms:modified>
  <cp:category/>
  <cp:version/>
  <cp:contentType/>
  <cp:contentStatus/>
</cp:coreProperties>
</file>