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11010" yWindow="0" windowWidth="14475" windowHeight="17400" activeTab="0"/>
  </bookViews>
  <sheets>
    <sheet name="Rekapitulace stavby" sheetId="1" r:id="rId1"/>
    <sheet name="2017J-080 - Lokální bioko..." sheetId="2" r:id="rId2"/>
  </sheets>
  <definedNames>
    <definedName name="_xlnm._FilterDatabase" localSheetId="1" hidden="1">'2017J-080 - Lokální bioko...'!$C$119:$K$219</definedName>
    <definedName name="_xlnm.Print_Area" localSheetId="1">'2017J-080 - Lokální bioko...'!$C$82:$J$103,'2017J-080 - Lokální bioko...'!$C$109:$K$219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'2017J-080 - Lokální bioko...'!$119:$119</definedName>
  </definedNames>
  <calcPr calcId="191029"/>
  <extLst/>
</workbook>
</file>

<file path=xl/sharedStrings.xml><?xml version="1.0" encoding="utf-8"?>
<sst xmlns="http://schemas.openxmlformats.org/spreadsheetml/2006/main" count="1105" uniqueCount="280">
  <si>
    <t>Export Komplet</t>
  </si>
  <si>
    <t/>
  </si>
  <si>
    <t>2.0</t>
  </si>
  <si>
    <t>ZAMOK</t>
  </si>
  <si>
    <t>False</t>
  </si>
  <si>
    <t>{a508802e-b59b-4be7-b222-e2a41b447004}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</si>
  <si>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</si>
  <si>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</si>
  <si>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</si>
  <si>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</si>
  <si>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</si>
  <si>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</si>
  <si>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</si>
  <si>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</si>
  <si>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2017J-080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</si>
  <si>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</si>
  <si>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</si>
  <si>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Lokální biokoridory 35A a 35C v k.ú. Radyně (objekt 5D)</t>
  </si>
  <si>
    <t>KSO:</t>
  </si>
  <si>
    <t>CC-CZ:</t>
  </si>
  <si>
    <t>Místo:</t>
  </si>
  <si>
    <t>Radyně</t>
  </si>
  <si>
    <t>Datum:</t>
  </si>
  <si>
    <t>25. 8. 2017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</si>
  <si>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</si>
  <si>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</si>
  <si>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</si>
  <si>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</si>
  <si>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</si>
  <si>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</si>
  <si>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</si>
  <si>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PONTIKA s..r.o.</t>
  </si>
  <si>
    <t>True</t>
  </si>
  <si>
    <t>Zpracovatel: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</si>
  <si>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</si>
  <si>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
Jména výrobců a obchodní názvy u položek jsou pouze informativní, uvedené jako reference technických parametrů,
vzájemné kompatibility zařízení a dostupnosti odborného servisu. Lze použít výrobky ekvivalentních vlastností jiných výrobců.
Nedílnou součástí Rozpočtu a Výkazu výměr je projektová dokumentace. Nabídkové ceny mohou být vytvářeny dle Výkazu výměr pouze s projektem a jeho Výkazem výměr.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</si>
  <si>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</si>
  <si>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</si>
  <si>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</si>
  <si>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</si>
  <si>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</si>
  <si>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</si>
  <si>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</si>
  <si>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</si>
  <si>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</si>
  <si>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</si>
  <si>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</si>
  <si>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</si>
  <si>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</si>
  <si>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</si>
  <si>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</si>
  <si>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</si>
  <si>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</si>
  <si>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</si>
  <si>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</si>
  <si>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</si>
  <si>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</si>
  <si>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</si>
  <si>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</si>
  <si>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</si>
  <si>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</si>
  <si>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</si>
  <si>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</si>
  <si>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</si>
  <si>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</si>
  <si>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</si>
  <si>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</si>
  <si>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</si>
  <si>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</si>
  <si>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</si>
  <si>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</si>
  <si>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</si>
  <si>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</si>
  <si>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</si>
  <si>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</si>
  <si>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</si>
  <si>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</si>
  <si>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</si>
  <si>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</si>
  <si>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</si>
  <si>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</si>
  <si>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</si>
  <si>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</si>
  <si>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</si>
  <si>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</si>
  <si>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  Jména výrobců a obchodní názvy u položek jsou pouze informativní, uvedené jako reference technických parametrů, vzájemné kompatibility zařízení a dostupnosti odborného servisu. Lze použít výrobky ekvivalentních vlastností jiných výrobců.  Nedílnou součástí Rozpočtu a Výkazu výměr je projektová dokumentace. Nabídkové ceny mohou být vytvářeny dle Výkazu výměr pouze s projektem a jeho Výkazem výměr.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</si>
  <si>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</si>
  <si>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</si>
  <si>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</si>
  <si>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</si>
  <si>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</si>
  <si>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</si>
  <si>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</si>
  <si>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</si>
  <si>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998 - Přesun hmot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</si>
  <si>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</si>
  <si>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</si>
  <si>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</si>
  <si>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</si>
  <si>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</si>
  <si>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</si>
  <si>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</si>
  <si>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</si>
  <si>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</si>
  <si>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</si>
  <si>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</si>
  <si>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</si>
  <si>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</si>
  <si>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</si>
  <si>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</si>
  <si>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</si>
  <si>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</si>
  <si>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</si>
  <si>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</si>
  <si>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</si>
  <si>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</si>
  <si>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</si>
  <si>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183101114</t>
  </si>
  <si>
    <t>Hloubení jamek bez výměny půdy zeminy tř 1 až 4 objem do 0,125 m3 v rovině a svahu do 1:5</t>
  </si>
  <si>
    <t>kus</t>
  </si>
  <si>
    <t>4</t>
  </si>
  <si>
    <t>-1848162325</t>
  </si>
  <si>
    <t>PP</t>
  </si>
  <si>
    <t>Hloubení jamek pro vysazování rostlin v zemině tř.1 až 4 bez výměny půdy v rovině nebo na svahu do 1:5, objemu přes 0,05 do 0,125 m3</t>
  </si>
  <si>
    <t>VV</t>
  </si>
  <si>
    <t>" pro stromy"  350</t>
  </si>
  <si>
    <t>Součet</t>
  </si>
  <si>
    <t>183111114</t>
  </si>
  <si>
    <t>Hloubení jamek bez výměny půdy zeminy tř 1 až 4 objem do 0,02 m3 v rovině a svahu do 1:5</t>
  </si>
  <si>
    <t>-836844153</t>
  </si>
  <si>
    <t>Hloubení jamek pro vysazování rostlin v zemině tř.1 až 4 bez výměny půdy v rovině nebo na svahu do 1:5, objemu přes 0,01 do 0,02 m3</t>
  </si>
  <si>
    <t>" pro keře" 50</t>
  </si>
  <si>
    <t>3</t>
  </si>
  <si>
    <t>184102111</t>
  </si>
  <si>
    <t>Výsadba dřeviny s balem D do 0,2 m do jamky se zalitím v rovině a svahu do 1:5</t>
  </si>
  <si>
    <t>-59214600</t>
  </si>
  <si>
    <t>Výsadba dřeviny s balem do předem vyhloubené jamky se zalitím v rovině nebo na svahu do 1:5, při průměru balu přes 100 do 200 mm</t>
  </si>
  <si>
    <t>M</t>
  </si>
  <si>
    <t>026500003</t>
  </si>
  <si>
    <t>Trnka (Prunus spinosa) 40-60 cm K3</t>
  </si>
  <si>
    <t>8</t>
  </si>
  <si>
    <t>-1301247480</t>
  </si>
  <si>
    <t>P</t>
  </si>
  <si>
    <t>Poznámka k položce:
Poznámka k položce: Trnka (Prunus spinosa) 40-60 cm K3</t>
  </si>
  <si>
    <t>" VP 2" 20</t>
  </si>
  <si>
    <t>" VP 5" 20</t>
  </si>
  <si>
    <t>5</t>
  </si>
  <si>
    <t>026500004</t>
  </si>
  <si>
    <t>Líska obecná (Corylus avellana) 40-60 cm K3</t>
  </si>
  <si>
    <t>-1834095593</t>
  </si>
  <si>
    <t>Poznámka k položce:
Poznámka k položce: Líska obecná (Corylus avellana) 40-60 cm K3</t>
  </si>
  <si>
    <t>" VP 5" 10</t>
  </si>
  <si>
    <t>6</t>
  </si>
  <si>
    <t>184102113</t>
  </si>
  <si>
    <t>Výsadba dřeviny s balem D do 0,4 m do jamky se zalitím v rovině a svahu do 1:5</t>
  </si>
  <si>
    <t>1956211612</t>
  </si>
  <si>
    <t>Výsadba dřeviny s balem do předem vyhloubené jamky se zalitím v rovině nebo na svahu do 1:5, při průměru balu přes 300 do 400 mm</t>
  </si>
  <si>
    <t>7</t>
  </si>
  <si>
    <t>026504520</t>
  </si>
  <si>
    <t>Buk lesní (Fagus sylvatica) 150 - 200 cm, ZB</t>
  </si>
  <si>
    <t>340090279</t>
  </si>
  <si>
    <t>026505150</t>
  </si>
  <si>
    <t>Lípa malolistá (Tilia cordata) 150 - 180 cm, KK</t>
  </si>
  <si>
    <t>2099641578</t>
  </si>
  <si>
    <t>9</t>
  </si>
  <si>
    <t>026500001</t>
  </si>
  <si>
    <t>Třešň ptačí (Prunus avium) 151-180 cm KR</t>
  </si>
  <si>
    <t>1718288391</t>
  </si>
  <si>
    <t>Poznámka k položce:
Poznámka k položce: Třešň ptačí (Prunus avium) 151-180 cm PK</t>
  </si>
  <si>
    <t>" VP 1" 20</t>
  </si>
  <si>
    <t>" VP 3" 10</t>
  </si>
  <si>
    <t>" VP 4" 20</t>
  </si>
  <si>
    <t>10</t>
  </si>
  <si>
    <t>026500002</t>
  </si>
  <si>
    <t>Jasan ztepilý (Fraxinus excelsior) 151-180cm KR</t>
  </si>
  <si>
    <t>1855764246</t>
  </si>
  <si>
    <t>Poznámka k položce:
Poznámka k položce: Jasan ztepilý (Fraxinus excelsior) 151-180cm KR</t>
  </si>
  <si>
    <t>11</t>
  </si>
  <si>
    <t>026503800</t>
  </si>
  <si>
    <t>Jeřáb obecný (Sorbus aucuparia) 150 - 180 cm, KK</t>
  </si>
  <si>
    <t>-485852677</t>
  </si>
  <si>
    <t>12</t>
  </si>
  <si>
    <t>026503690</t>
  </si>
  <si>
    <t>Dub zimní (Quercus petraea) 120 - 150 cm, KK</t>
  </si>
  <si>
    <t>320399262</t>
  </si>
  <si>
    <t>13</t>
  </si>
  <si>
    <t>184215132</t>
  </si>
  <si>
    <t>Ukotvení kmene dřevin třemi kůly D do 0,1 m délky do 2 m</t>
  </si>
  <si>
    <t>-143923965</t>
  </si>
  <si>
    <t>Ukotvení dřeviny kůly třemi kůly, délky přes 1 do 2 m</t>
  </si>
  <si>
    <t xml:space="preserve">Poznámka k položce:
- celková cena zahrnuje 1050 spojek a 1050  úvazků </t>
  </si>
  <si>
    <t>14</t>
  </si>
  <si>
    <t>052171382</t>
  </si>
  <si>
    <t>tyče dřevěné impregnované pro vyvazování stromů dl. 200/5cm</t>
  </si>
  <si>
    <t>ks</t>
  </si>
  <si>
    <t>267744748</t>
  </si>
  <si>
    <t>350*3 "Přepočtené koeficientem množství</t>
  </si>
  <si>
    <t>184501121</t>
  </si>
  <si>
    <t>Zhotovení obalu z juty v jedné vrstvě v rovině a svahu do 1:5</t>
  </si>
  <si>
    <t>m2</t>
  </si>
  <si>
    <t>185090716</t>
  </si>
  <si>
    <t>Zhotovení obalu kmene a spodních částí větví stromu z juty v jedné vrstvě v rovině nebo na svahu do 1:5</t>
  </si>
  <si>
    <t>0,15*2,0*350</t>
  </si>
  <si>
    <t>16</t>
  </si>
  <si>
    <t>184911421</t>
  </si>
  <si>
    <t>Mulčování rostlin kůrou tl. do 0,1 m v rovině a svahu do 1:5</t>
  </si>
  <si>
    <t>495819031</t>
  </si>
  <si>
    <t>Mulčování vysazených rostlin mulčovací kůrou, tl. do 100 mm v rovině nebo na svahu do 1:5</t>
  </si>
  <si>
    <t>17</t>
  </si>
  <si>
    <t>103911000</t>
  </si>
  <si>
    <t>kůra mulčovací VL</t>
  </si>
  <si>
    <t>m3</t>
  </si>
  <si>
    <t>1852750401</t>
  </si>
  <si>
    <t>600*0,103 "Přepočtené koeficientem množství</t>
  </si>
  <si>
    <t>18</t>
  </si>
  <si>
    <t>185804513</t>
  </si>
  <si>
    <t>Odplevelení dřevin soliterních v rovině a svahu do 1:5</t>
  </si>
  <si>
    <t>-1715278852</t>
  </si>
  <si>
    <t>Odplevelení výsadeb v rovině nebo na svahu do 1:5 dřevin solitérních</t>
  </si>
  <si>
    <t>" stromů a siliterních keřů cca 1,0m2/ks  2 x ročně po dobu 1 roku" (350+50)*1,*2*1</t>
  </si>
  <si>
    <t>19</t>
  </si>
  <si>
    <t>185851121R</t>
  </si>
  <si>
    <t>Dovoz vody pro zálivku rostlin vč. zálivky, za vzdálenost do 1000 m</t>
  </si>
  <si>
    <t>-1003534098</t>
  </si>
  <si>
    <t>Dovoz vody pro zálivku rostlin vč. zálivky, na vzdálenost do 1000 m</t>
  </si>
  <si>
    <t>Poznámka k položce:
- cena zahrnuje také dodávku vody</t>
  </si>
  <si>
    <t>" stromy 25l /ks po 3 roky 10x" 350*25/1000*10*3</t>
  </si>
  <si>
    <t>" keře 7,5l /ks po 3 roky 10x"  50*7,5/1000*10*3</t>
  </si>
  <si>
    <t>20</t>
  </si>
  <si>
    <t>185851129</t>
  </si>
  <si>
    <t>Příplatek k dovozu vody pro zálivku rostlin do 1000 m ZKD 1000 m</t>
  </si>
  <si>
    <t>-150443078</t>
  </si>
  <si>
    <t>Dovoz vody pro zálivku rostlin Příplatek k ceně za každých dalších i započatých 1000 m</t>
  </si>
  <si>
    <t>273,75*2 "Přepočtené koeficientem množství</t>
  </si>
  <si>
    <t>18496000R</t>
  </si>
  <si>
    <t>Náhrada uhynulých rostlin</t>
  </si>
  <si>
    <t>-1784522970</t>
  </si>
  <si>
    <t>Poznámka k položce:
- cena zahrnuje kompletní výsadbu vč. rostliny, zálivky, obnovení ochrany
- odhad úhynu rostlin 10%</t>
  </si>
  <si>
    <t>(350+50)*0,1</t>
  </si>
  <si>
    <t>Svislé a kompletní konstrukce</t>
  </si>
  <si>
    <t>22</t>
  </si>
  <si>
    <t>348951250</t>
  </si>
  <si>
    <t>Oplocení kultur v 1,5 m s drátěným pletivem</t>
  </si>
  <si>
    <t>m</t>
  </si>
  <si>
    <t>34993650</t>
  </si>
  <si>
    <t>Oplocení lesních kultur dřevěnými kůly průměru do 120 mm, bez impregnace, v osové vzdálenosti 3 m, v oplocení výšky 1,5 m, s drátěným pletivem výšky 1 m a s dvěma řadami ocelového drátu taženého, průměru 3 mm</t>
  </si>
  <si>
    <t>Poznámka k položce:
- cena zharnuje kompletní montáž a veškerý potřebný materiál</t>
  </si>
  <si>
    <t>998</t>
  </si>
  <si>
    <t>Přesun hmot</t>
  </si>
  <si>
    <t>23</t>
  </si>
  <si>
    <t>998231311</t>
  </si>
  <si>
    <t>Přesun hmot pro sadovnické a krajinářské úpravy vodorovně do 5000 m</t>
  </si>
  <si>
    <t>t</t>
  </si>
  <si>
    <t>-606246663</t>
  </si>
  <si>
    <t>Přesun hmot pro sadovnické a krajinářské úpravy dopravní vzdálenost do 5000 m</t>
  </si>
  <si>
    <t>HZS</t>
  </si>
  <si>
    <t>Hodinové zúčtovací sazby</t>
  </si>
  <si>
    <t>24</t>
  </si>
  <si>
    <t>HZS2111</t>
  </si>
  <si>
    <t>Hodinová zúčtovací sazba tesař</t>
  </si>
  <si>
    <t>hod</t>
  </si>
  <si>
    <t>262144</t>
  </si>
  <si>
    <t>2013211615</t>
  </si>
  <si>
    <t>Hodinové zúčtovací sazby profesí PSV provádění stavebních konstrukcí tesař</t>
  </si>
  <si>
    <t>" kontrola 1x ročně stavu oplocení klultur a jeho případná oprava" 3*15</t>
  </si>
  <si>
    <t>VRN</t>
  </si>
  <si>
    <t>Vedlejší rozpočtové náklady</t>
  </si>
  <si>
    <t>VRN1</t>
  </si>
  <si>
    <t>Průzkumné, geodetické a projektové práce</t>
  </si>
  <si>
    <t>25</t>
  </si>
  <si>
    <t>012203000</t>
  </si>
  <si>
    <t>Geodetické práce při provádění stavby</t>
  </si>
  <si>
    <t>269690036</t>
  </si>
  <si>
    <t>Průzkumné, geodetické a projektové práce geodetické práce při provádění stavby</t>
  </si>
  <si>
    <t>VRN3</t>
  </si>
  <si>
    <t>Zařízení staveniště</t>
  </si>
  <si>
    <t>26</t>
  </si>
  <si>
    <t>030001000</t>
  </si>
  <si>
    <t>551795386</t>
  </si>
  <si>
    <t>Základní rozdělení průvodních činností a nákladů zařízení staveniště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</si>
</sst>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0" xfId="0"/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tabSelected="1" workbookViewId="0" topLeftCell="A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7" t="s">
        <v>14</v>
      </c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1"/>
      <c r="AQ5" s="21"/>
      <c r="AR5" s="19"/>
      <c r="BE5" s="264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69" t="s">
        <v>17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1"/>
      <c r="AQ6" s="21"/>
      <c r="AR6" s="19"/>
      <c r="BE6" s="265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65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65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65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65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65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65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65"/>
      <c r="BS13" s="16" t="s">
        <v>6</v>
      </c>
    </row>
    <row r="14" spans="2:71" ht="12.75">
      <c r="B14" s="20"/>
      <c r="C14" s="21"/>
      <c r="D14" s="21"/>
      <c r="E14" s="270" t="s">
        <v>29</v>
      </c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65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65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65"/>
      <c r="BS16" s="16" t="s">
        <v>4</v>
      </c>
    </row>
    <row r="17" spans="2:71" s="1" customFormat="1" ht="18.4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65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65"/>
      <c r="BS18" s="16" t="s">
        <v>6</v>
      </c>
    </row>
    <row r="19" spans="2:71" s="1" customFormat="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65"/>
      <c r="BS19" s="16" t="s">
        <v>6</v>
      </c>
    </row>
    <row r="20" spans="2:71" s="1" customFormat="1" ht="18.4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65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65"/>
    </row>
    <row r="22" spans="2:57" s="1" customFormat="1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65"/>
    </row>
    <row r="23" spans="2:57" s="1" customFormat="1" ht="119.25" customHeight="1">
      <c r="B23" s="20"/>
      <c r="C23" s="21"/>
      <c r="D23" s="21"/>
      <c r="E23" s="272" t="s">
        <v>35</v>
      </c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1"/>
      <c r="AP23" s="21"/>
      <c r="AQ23" s="21"/>
      <c r="AR23" s="19"/>
      <c r="BE23" s="265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65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65"/>
    </row>
    <row r="26" spans="1:57" s="2" customFormat="1" ht="25.9" customHeight="1">
      <c r="A26" s="33"/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73">
        <f>ROUND(AG94,2)</f>
        <v>0</v>
      </c>
      <c r="AL26" s="274"/>
      <c r="AM26" s="274"/>
      <c r="AN26" s="274"/>
      <c r="AO26" s="274"/>
      <c r="AP26" s="35"/>
      <c r="AQ26" s="35"/>
      <c r="AR26" s="38"/>
      <c r="BE26" s="265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65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75" t="s">
        <v>37</v>
      </c>
      <c r="M28" s="275"/>
      <c r="N28" s="275"/>
      <c r="O28" s="275"/>
      <c r="P28" s="275"/>
      <c r="Q28" s="35"/>
      <c r="R28" s="35"/>
      <c r="S28" s="35"/>
      <c r="T28" s="35"/>
      <c r="U28" s="35"/>
      <c r="V28" s="35"/>
      <c r="W28" s="275" t="s">
        <v>38</v>
      </c>
      <c r="X28" s="275"/>
      <c r="Y28" s="275"/>
      <c r="Z28" s="275"/>
      <c r="AA28" s="275"/>
      <c r="AB28" s="275"/>
      <c r="AC28" s="275"/>
      <c r="AD28" s="275"/>
      <c r="AE28" s="275"/>
      <c r="AF28" s="35"/>
      <c r="AG28" s="35"/>
      <c r="AH28" s="35"/>
      <c r="AI28" s="35"/>
      <c r="AJ28" s="35"/>
      <c r="AK28" s="275" t="s">
        <v>39</v>
      </c>
      <c r="AL28" s="275"/>
      <c r="AM28" s="275"/>
      <c r="AN28" s="275"/>
      <c r="AO28" s="275"/>
      <c r="AP28" s="35"/>
      <c r="AQ28" s="35"/>
      <c r="AR28" s="38"/>
      <c r="BE28" s="265"/>
    </row>
    <row r="29" spans="2:57" s="3" customFormat="1" ht="14.45" customHeight="1">
      <c r="B29" s="39"/>
      <c r="C29" s="40"/>
      <c r="D29" s="28" t="s">
        <v>40</v>
      </c>
      <c r="E29" s="40"/>
      <c r="F29" s="28" t="s">
        <v>41</v>
      </c>
      <c r="G29" s="40"/>
      <c r="H29" s="40"/>
      <c r="I29" s="40"/>
      <c r="J29" s="40"/>
      <c r="K29" s="40"/>
      <c r="L29" s="259">
        <v>0.21</v>
      </c>
      <c r="M29" s="258"/>
      <c r="N29" s="258"/>
      <c r="O29" s="258"/>
      <c r="P29" s="258"/>
      <c r="Q29" s="40"/>
      <c r="R29" s="40"/>
      <c r="S29" s="40"/>
      <c r="T29" s="40"/>
      <c r="U29" s="40"/>
      <c r="V29" s="40"/>
      <c r="W29" s="257">
        <f>ROUND(AZ94,2)</f>
        <v>0</v>
      </c>
      <c r="X29" s="258"/>
      <c r="Y29" s="258"/>
      <c r="Z29" s="258"/>
      <c r="AA29" s="258"/>
      <c r="AB29" s="258"/>
      <c r="AC29" s="258"/>
      <c r="AD29" s="258"/>
      <c r="AE29" s="258"/>
      <c r="AF29" s="40"/>
      <c r="AG29" s="40"/>
      <c r="AH29" s="40"/>
      <c r="AI29" s="40"/>
      <c r="AJ29" s="40"/>
      <c r="AK29" s="257">
        <f>ROUND(AV94,2)</f>
        <v>0</v>
      </c>
      <c r="AL29" s="258"/>
      <c r="AM29" s="258"/>
      <c r="AN29" s="258"/>
      <c r="AO29" s="258"/>
      <c r="AP29" s="40"/>
      <c r="AQ29" s="40"/>
      <c r="AR29" s="41"/>
      <c r="BE29" s="266"/>
    </row>
    <row r="30" spans="2:57" s="3" customFormat="1" ht="14.45" customHeight="1">
      <c r="B30" s="39"/>
      <c r="C30" s="40"/>
      <c r="D30" s="40"/>
      <c r="E30" s="40"/>
      <c r="F30" s="28" t="s">
        <v>42</v>
      </c>
      <c r="G30" s="40"/>
      <c r="H30" s="40"/>
      <c r="I30" s="40"/>
      <c r="J30" s="40"/>
      <c r="K30" s="40"/>
      <c r="L30" s="259">
        <v>0.15</v>
      </c>
      <c r="M30" s="258"/>
      <c r="N30" s="258"/>
      <c r="O30" s="258"/>
      <c r="P30" s="258"/>
      <c r="Q30" s="40"/>
      <c r="R30" s="40"/>
      <c r="S30" s="40"/>
      <c r="T30" s="40"/>
      <c r="U30" s="40"/>
      <c r="V30" s="40"/>
      <c r="W30" s="257">
        <f>ROUND(BA94,2)</f>
        <v>0</v>
      </c>
      <c r="X30" s="258"/>
      <c r="Y30" s="258"/>
      <c r="Z30" s="258"/>
      <c r="AA30" s="258"/>
      <c r="AB30" s="258"/>
      <c r="AC30" s="258"/>
      <c r="AD30" s="258"/>
      <c r="AE30" s="258"/>
      <c r="AF30" s="40"/>
      <c r="AG30" s="40"/>
      <c r="AH30" s="40"/>
      <c r="AI30" s="40"/>
      <c r="AJ30" s="40"/>
      <c r="AK30" s="257">
        <f>ROUND(AW94,2)</f>
        <v>0</v>
      </c>
      <c r="AL30" s="258"/>
      <c r="AM30" s="258"/>
      <c r="AN30" s="258"/>
      <c r="AO30" s="258"/>
      <c r="AP30" s="40"/>
      <c r="AQ30" s="40"/>
      <c r="AR30" s="41"/>
      <c r="BE30" s="266"/>
    </row>
    <row r="31" spans="2:57" s="3" customFormat="1" ht="14.45" customHeight="1" hidden="1">
      <c r="B31" s="39"/>
      <c r="C31" s="40"/>
      <c r="D31" s="40"/>
      <c r="E31" s="40"/>
      <c r="F31" s="28" t="s">
        <v>43</v>
      </c>
      <c r="G31" s="40"/>
      <c r="H31" s="40"/>
      <c r="I31" s="40"/>
      <c r="J31" s="40"/>
      <c r="K31" s="40"/>
      <c r="L31" s="259">
        <v>0.21</v>
      </c>
      <c r="M31" s="258"/>
      <c r="N31" s="258"/>
      <c r="O31" s="258"/>
      <c r="P31" s="258"/>
      <c r="Q31" s="40"/>
      <c r="R31" s="40"/>
      <c r="S31" s="40"/>
      <c r="T31" s="40"/>
      <c r="U31" s="40"/>
      <c r="V31" s="40"/>
      <c r="W31" s="257">
        <f>ROUND(BB94,2)</f>
        <v>0</v>
      </c>
      <c r="X31" s="258"/>
      <c r="Y31" s="258"/>
      <c r="Z31" s="258"/>
      <c r="AA31" s="258"/>
      <c r="AB31" s="258"/>
      <c r="AC31" s="258"/>
      <c r="AD31" s="258"/>
      <c r="AE31" s="258"/>
      <c r="AF31" s="40"/>
      <c r="AG31" s="40"/>
      <c r="AH31" s="40"/>
      <c r="AI31" s="40"/>
      <c r="AJ31" s="40"/>
      <c r="AK31" s="257">
        <v>0</v>
      </c>
      <c r="AL31" s="258"/>
      <c r="AM31" s="258"/>
      <c r="AN31" s="258"/>
      <c r="AO31" s="258"/>
      <c r="AP31" s="40"/>
      <c r="AQ31" s="40"/>
      <c r="AR31" s="41"/>
      <c r="BE31" s="266"/>
    </row>
    <row r="32" spans="2:57" s="3" customFormat="1" ht="14.45" customHeight="1" hidden="1">
      <c r="B32" s="39"/>
      <c r="C32" s="40"/>
      <c r="D32" s="40"/>
      <c r="E32" s="40"/>
      <c r="F32" s="28" t="s">
        <v>44</v>
      </c>
      <c r="G32" s="40"/>
      <c r="H32" s="40"/>
      <c r="I32" s="40"/>
      <c r="J32" s="40"/>
      <c r="K32" s="40"/>
      <c r="L32" s="259">
        <v>0.15</v>
      </c>
      <c r="M32" s="258"/>
      <c r="N32" s="258"/>
      <c r="O32" s="258"/>
      <c r="P32" s="258"/>
      <c r="Q32" s="40"/>
      <c r="R32" s="40"/>
      <c r="S32" s="40"/>
      <c r="T32" s="40"/>
      <c r="U32" s="40"/>
      <c r="V32" s="40"/>
      <c r="W32" s="257">
        <f>ROUND(BC94,2)</f>
        <v>0</v>
      </c>
      <c r="X32" s="258"/>
      <c r="Y32" s="258"/>
      <c r="Z32" s="258"/>
      <c r="AA32" s="258"/>
      <c r="AB32" s="258"/>
      <c r="AC32" s="258"/>
      <c r="AD32" s="258"/>
      <c r="AE32" s="258"/>
      <c r="AF32" s="40"/>
      <c r="AG32" s="40"/>
      <c r="AH32" s="40"/>
      <c r="AI32" s="40"/>
      <c r="AJ32" s="40"/>
      <c r="AK32" s="257">
        <v>0</v>
      </c>
      <c r="AL32" s="258"/>
      <c r="AM32" s="258"/>
      <c r="AN32" s="258"/>
      <c r="AO32" s="258"/>
      <c r="AP32" s="40"/>
      <c r="AQ32" s="40"/>
      <c r="AR32" s="41"/>
      <c r="BE32" s="266"/>
    </row>
    <row r="33" spans="2:57" s="3" customFormat="1" ht="14.45" customHeight="1" hidden="1">
      <c r="B33" s="39"/>
      <c r="C33" s="40"/>
      <c r="D33" s="40"/>
      <c r="E33" s="40"/>
      <c r="F33" s="28" t="s">
        <v>45</v>
      </c>
      <c r="G33" s="40"/>
      <c r="H33" s="40"/>
      <c r="I33" s="40"/>
      <c r="J33" s="40"/>
      <c r="K33" s="40"/>
      <c r="L33" s="259">
        <v>0</v>
      </c>
      <c r="M33" s="258"/>
      <c r="N33" s="258"/>
      <c r="O33" s="258"/>
      <c r="P33" s="258"/>
      <c r="Q33" s="40"/>
      <c r="R33" s="40"/>
      <c r="S33" s="40"/>
      <c r="T33" s="40"/>
      <c r="U33" s="40"/>
      <c r="V33" s="40"/>
      <c r="W33" s="257">
        <f>ROUND(BD94,2)</f>
        <v>0</v>
      </c>
      <c r="X33" s="258"/>
      <c r="Y33" s="258"/>
      <c r="Z33" s="258"/>
      <c r="AA33" s="258"/>
      <c r="AB33" s="258"/>
      <c r="AC33" s="258"/>
      <c r="AD33" s="258"/>
      <c r="AE33" s="258"/>
      <c r="AF33" s="40"/>
      <c r="AG33" s="40"/>
      <c r="AH33" s="40"/>
      <c r="AI33" s="40"/>
      <c r="AJ33" s="40"/>
      <c r="AK33" s="257">
        <v>0</v>
      </c>
      <c r="AL33" s="258"/>
      <c r="AM33" s="258"/>
      <c r="AN33" s="258"/>
      <c r="AO33" s="258"/>
      <c r="AP33" s="40"/>
      <c r="AQ33" s="40"/>
      <c r="AR33" s="41"/>
      <c r="BE33" s="266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65"/>
    </row>
    <row r="35" spans="1:57" s="2" customFormat="1" ht="25.9" customHeight="1">
      <c r="A35" s="33"/>
      <c r="B35" s="34"/>
      <c r="C35" s="42"/>
      <c r="D35" s="43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47</v>
      </c>
      <c r="U35" s="44"/>
      <c r="V35" s="44"/>
      <c r="W35" s="44"/>
      <c r="X35" s="260" t="s">
        <v>48</v>
      </c>
      <c r="Y35" s="261"/>
      <c r="Z35" s="261"/>
      <c r="AA35" s="261"/>
      <c r="AB35" s="261"/>
      <c r="AC35" s="44"/>
      <c r="AD35" s="44"/>
      <c r="AE35" s="44"/>
      <c r="AF35" s="44"/>
      <c r="AG35" s="44"/>
      <c r="AH35" s="44"/>
      <c r="AI35" s="44"/>
      <c r="AJ35" s="44"/>
      <c r="AK35" s="262">
        <f>SUM(AK26:AK33)</f>
        <v>0</v>
      </c>
      <c r="AL35" s="261"/>
      <c r="AM35" s="261"/>
      <c r="AN35" s="261"/>
      <c r="AO35" s="263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49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50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51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52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51</v>
      </c>
      <c r="AI60" s="37"/>
      <c r="AJ60" s="37"/>
      <c r="AK60" s="37"/>
      <c r="AL60" s="37"/>
      <c r="AM60" s="51" t="s">
        <v>52</v>
      </c>
      <c r="AN60" s="37"/>
      <c r="AO60" s="37"/>
      <c r="AP60" s="35"/>
      <c r="AQ60" s="35"/>
      <c r="AR60" s="38"/>
      <c r="BE60" s="33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53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54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51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52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51</v>
      </c>
      <c r="AI75" s="37"/>
      <c r="AJ75" s="37"/>
      <c r="AK75" s="37"/>
      <c r="AL75" s="37"/>
      <c r="AM75" s="51" t="s">
        <v>52</v>
      </c>
      <c r="AN75" s="37"/>
      <c r="AO75" s="37"/>
      <c r="AP75" s="35"/>
      <c r="AQ75" s="35"/>
      <c r="AR75" s="38"/>
      <c r="BE75" s="33"/>
    </row>
    <row r="76" spans="1:57" s="2" customFormat="1" ht="12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55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2017J-080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46" t="str">
        <f>K6</f>
        <v>Lokální biokoridory 35A a 35C v k.ú. Radyně (objekt 5D)</v>
      </c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Radyně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48" t="str">
        <f>IF(AN8="","",AN8)</f>
        <v>25. 8. 2017</v>
      </c>
      <c r="AN87" s="248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30</v>
      </c>
      <c r="AJ89" s="35"/>
      <c r="AK89" s="35"/>
      <c r="AL89" s="35"/>
      <c r="AM89" s="249" t="str">
        <f>IF(E17="","",E17)</f>
        <v>PONTIKA s..r.o.</v>
      </c>
      <c r="AN89" s="250"/>
      <c r="AO89" s="250"/>
      <c r="AP89" s="250"/>
      <c r="AQ89" s="35"/>
      <c r="AR89" s="38"/>
      <c r="AS89" s="251" t="s">
        <v>56</v>
      </c>
      <c r="AT89" s="252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28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33</v>
      </c>
      <c r="AJ90" s="35"/>
      <c r="AK90" s="35"/>
      <c r="AL90" s="35"/>
      <c r="AM90" s="249" t="str">
        <f>IF(E20="","",E20)</f>
        <v xml:space="preserve"> </v>
      </c>
      <c r="AN90" s="250"/>
      <c r="AO90" s="250"/>
      <c r="AP90" s="250"/>
      <c r="AQ90" s="35"/>
      <c r="AR90" s="38"/>
      <c r="AS90" s="253"/>
      <c r="AT90" s="254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55"/>
      <c r="AT91" s="256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36" t="s">
        <v>57</v>
      </c>
      <c r="D92" s="237"/>
      <c r="E92" s="237"/>
      <c r="F92" s="237"/>
      <c r="G92" s="237"/>
      <c r="H92" s="72"/>
      <c r="I92" s="238" t="s">
        <v>58</v>
      </c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9" t="s">
        <v>59</v>
      </c>
      <c r="AH92" s="237"/>
      <c r="AI92" s="237"/>
      <c r="AJ92" s="237"/>
      <c r="AK92" s="237"/>
      <c r="AL92" s="237"/>
      <c r="AM92" s="237"/>
      <c r="AN92" s="238" t="s">
        <v>60</v>
      </c>
      <c r="AO92" s="237"/>
      <c r="AP92" s="240"/>
      <c r="AQ92" s="73" t="s">
        <v>61</v>
      </c>
      <c r="AR92" s="38"/>
      <c r="AS92" s="74" t="s">
        <v>62</v>
      </c>
      <c r="AT92" s="75" t="s">
        <v>63</v>
      </c>
      <c r="AU92" s="75" t="s">
        <v>64</v>
      </c>
      <c r="AV92" s="75" t="s">
        <v>65</v>
      </c>
      <c r="AW92" s="75" t="s">
        <v>66</v>
      </c>
      <c r="AX92" s="75" t="s">
        <v>67</v>
      </c>
      <c r="AY92" s="75" t="s">
        <v>68</v>
      </c>
      <c r="AZ92" s="75" t="s">
        <v>69</v>
      </c>
      <c r="BA92" s="75" t="s">
        <v>70</v>
      </c>
      <c r="BB92" s="75" t="s">
        <v>71</v>
      </c>
      <c r="BC92" s="75" t="s">
        <v>72</v>
      </c>
      <c r="BD92" s="76" t="s">
        <v>73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74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44">
        <f>ROUND(AG95,2)</f>
        <v>0</v>
      </c>
      <c r="AH94" s="244"/>
      <c r="AI94" s="244"/>
      <c r="AJ94" s="244"/>
      <c r="AK94" s="244"/>
      <c r="AL94" s="244"/>
      <c r="AM94" s="244"/>
      <c r="AN94" s="245">
        <f>SUM(AG94,AT94)</f>
        <v>0</v>
      </c>
      <c r="AO94" s="245"/>
      <c r="AP94" s="245"/>
      <c r="AQ94" s="84" t="s">
        <v>1</v>
      </c>
      <c r="AR94" s="85"/>
      <c r="AS94" s="86">
        <f>ROUND(AS95,2)</f>
        <v>0</v>
      </c>
      <c r="AT94" s="87">
        <f>ROUND(SUM(AV94:AW94),2)</f>
        <v>0</v>
      </c>
      <c r="AU94" s="88">
        <f>ROUND(AU95,5)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ROUND(AZ95,2)</f>
        <v>0</v>
      </c>
      <c r="BA94" s="87">
        <f>ROUND(BA95,2)</f>
        <v>0</v>
      </c>
      <c r="BB94" s="87">
        <f>ROUND(BB95,2)</f>
        <v>0</v>
      </c>
      <c r="BC94" s="87">
        <f>ROUND(BC95,2)</f>
        <v>0</v>
      </c>
      <c r="BD94" s="89">
        <f>ROUND(BD95,2)</f>
        <v>0</v>
      </c>
      <c r="BS94" s="90" t="s">
        <v>75</v>
      </c>
      <c r="BT94" s="90" t="s">
        <v>76</v>
      </c>
      <c r="BV94" s="90" t="s">
        <v>77</v>
      </c>
      <c r="BW94" s="90" t="s">
        <v>5</v>
      </c>
      <c r="BX94" s="90" t="s">
        <v>78</v>
      </c>
      <c r="CL94" s="90" t="s">
        <v>1</v>
      </c>
    </row>
    <row r="95" spans="1:90" s="7" customFormat="1" ht="24.75" customHeight="1">
      <c r="A95" s="91" t="s">
        <v>79</v>
      </c>
      <c r="B95" s="92"/>
      <c r="C95" s="93"/>
      <c r="D95" s="243" t="s">
        <v>14</v>
      </c>
      <c r="E95" s="243"/>
      <c r="F95" s="243"/>
      <c r="G95" s="243"/>
      <c r="H95" s="243"/>
      <c r="I95" s="94"/>
      <c r="J95" s="243" t="s">
        <v>17</v>
      </c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1">
        <f>'2017J-080 - Lokální bioko...'!J28</f>
        <v>0</v>
      </c>
      <c r="AH95" s="242"/>
      <c r="AI95" s="242"/>
      <c r="AJ95" s="242"/>
      <c r="AK95" s="242"/>
      <c r="AL95" s="242"/>
      <c r="AM95" s="242"/>
      <c r="AN95" s="241">
        <f>SUM(AG95,AT95)</f>
        <v>0</v>
      </c>
      <c r="AO95" s="242"/>
      <c r="AP95" s="242"/>
      <c r="AQ95" s="95" t="s">
        <v>80</v>
      </c>
      <c r="AR95" s="96"/>
      <c r="AS95" s="97">
        <v>0</v>
      </c>
      <c r="AT95" s="98">
        <f>ROUND(SUM(AV95:AW95),2)</f>
        <v>0</v>
      </c>
      <c r="AU95" s="99">
        <f>'2017J-080 - Lokální bioko...'!P120</f>
        <v>0</v>
      </c>
      <c r="AV95" s="98">
        <f>'2017J-080 - Lokální bioko...'!J31</f>
        <v>0</v>
      </c>
      <c r="AW95" s="98">
        <f>'2017J-080 - Lokální bioko...'!J32</f>
        <v>0</v>
      </c>
      <c r="AX95" s="98">
        <f>'2017J-080 - Lokální bioko...'!J33</f>
        <v>0</v>
      </c>
      <c r="AY95" s="98">
        <f>'2017J-080 - Lokální bioko...'!J34</f>
        <v>0</v>
      </c>
      <c r="AZ95" s="98">
        <f>'2017J-080 - Lokální bioko...'!F31</f>
        <v>0</v>
      </c>
      <c r="BA95" s="98">
        <f>'2017J-080 - Lokální bioko...'!F32</f>
        <v>0</v>
      </c>
      <c r="BB95" s="98">
        <f>'2017J-080 - Lokální bioko...'!F33</f>
        <v>0</v>
      </c>
      <c r="BC95" s="98">
        <f>'2017J-080 - Lokální bioko...'!F34</f>
        <v>0</v>
      </c>
      <c r="BD95" s="100">
        <f>'2017J-080 - Lokální bioko...'!F35</f>
        <v>0</v>
      </c>
      <c r="BT95" s="101" t="s">
        <v>81</v>
      </c>
      <c r="BU95" s="101" t="s">
        <v>82</v>
      </c>
      <c r="BV95" s="101" t="s">
        <v>77</v>
      </c>
      <c r="BW95" s="101" t="s">
        <v>5</v>
      </c>
      <c r="BX95" s="101" t="s">
        <v>78</v>
      </c>
      <c r="CL95" s="101" t="s">
        <v>1</v>
      </c>
    </row>
    <row r="96" spans="1:57" s="2" customFormat="1" ht="30" customHeight="1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8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sheetProtection algorithmName="SHA-512" hashValue="2fxUyrvgsWp+NjPv5h6wztAn2K5ylPE8MuU61smNhfEO+6fowbzh1fBgqsf3t9Z1rDKGoHNZSty+yDOJL1V0yQ==" saltValue="/AxOmZJeViw42bgJP1fk0rFG18dTfc7OdAcQh9edzXsmZDZ/XsVTp9JtdZEn7xCfoI+pSfhWkCY0MPlblb9cow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017J-080 - Lokální biok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6" t="s">
        <v>5</v>
      </c>
    </row>
    <row r="3" spans="2:46" s="1" customFormat="1" ht="6.95" customHeight="1" hidden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9"/>
      <c r="AT3" s="16" t="s">
        <v>83</v>
      </c>
    </row>
    <row r="4" spans="2:46" s="1" customFormat="1" ht="24.95" customHeight="1" hidden="1">
      <c r="B4" s="19"/>
      <c r="D4" s="104" t="s">
        <v>84</v>
      </c>
      <c r="L4" s="19"/>
      <c r="M4" s="105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1:31" s="2" customFormat="1" ht="12" customHeight="1" hidden="1">
      <c r="A6" s="33"/>
      <c r="B6" s="38"/>
      <c r="C6" s="33"/>
      <c r="D6" s="106" t="s">
        <v>16</v>
      </c>
      <c r="E6" s="33"/>
      <c r="F6" s="33"/>
      <c r="G6" s="33"/>
      <c r="H6" s="33"/>
      <c r="I6" s="33"/>
      <c r="J6" s="33"/>
      <c r="K6" s="33"/>
      <c r="L6" s="5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16.5" customHeight="1" hidden="1">
      <c r="A7" s="33"/>
      <c r="B7" s="38"/>
      <c r="C7" s="33"/>
      <c r="D7" s="33"/>
      <c r="E7" s="276" t="s">
        <v>17</v>
      </c>
      <c r="F7" s="277"/>
      <c r="G7" s="277"/>
      <c r="H7" s="277"/>
      <c r="I7" s="33"/>
      <c r="J7" s="33"/>
      <c r="K7" s="33"/>
      <c r="L7" s="5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2" hidden="1">
      <c r="A8" s="33"/>
      <c r="B8" s="38"/>
      <c r="C8" s="33"/>
      <c r="D8" s="33"/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 hidden="1">
      <c r="A9" s="33"/>
      <c r="B9" s="38"/>
      <c r="C9" s="33"/>
      <c r="D9" s="106" t="s">
        <v>18</v>
      </c>
      <c r="E9" s="33"/>
      <c r="F9" s="107" t="s">
        <v>1</v>
      </c>
      <c r="G9" s="33"/>
      <c r="H9" s="33"/>
      <c r="I9" s="106" t="s">
        <v>19</v>
      </c>
      <c r="J9" s="107" t="s">
        <v>1</v>
      </c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 hidden="1">
      <c r="A10" s="33"/>
      <c r="B10" s="38"/>
      <c r="C10" s="33"/>
      <c r="D10" s="106" t="s">
        <v>20</v>
      </c>
      <c r="E10" s="33"/>
      <c r="F10" s="107" t="s">
        <v>21</v>
      </c>
      <c r="G10" s="33"/>
      <c r="H10" s="33"/>
      <c r="I10" s="106" t="s">
        <v>22</v>
      </c>
      <c r="J10" s="108" t="str">
        <f>'Rekapitulace stavby'!AN8</f>
        <v>25. 8. 2017</v>
      </c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9" customHeight="1" hidden="1">
      <c r="A11" s="33"/>
      <c r="B11" s="38"/>
      <c r="C11" s="33"/>
      <c r="D11" s="33"/>
      <c r="E11" s="33"/>
      <c r="F11" s="33"/>
      <c r="G11" s="33"/>
      <c r="H11" s="33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8"/>
      <c r="C12" s="33"/>
      <c r="D12" s="106" t="s">
        <v>24</v>
      </c>
      <c r="E12" s="33"/>
      <c r="F12" s="33"/>
      <c r="G12" s="33"/>
      <c r="H12" s="33"/>
      <c r="I12" s="106" t="s">
        <v>25</v>
      </c>
      <c r="J12" s="107" t="str">
        <f>IF('Rekapitulace stavby'!AN10="","",'Rekapitulace stavby'!AN10)</f>
        <v/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 hidden="1">
      <c r="A13" s="33"/>
      <c r="B13" s="38"/>
      <c r="C13" s="33"/>
      <c r="D13" s="33"/>
      <c r="E13" s="107" t="str">
        <f>IF('Rekapitulace stavby'!E11="","",'Rekapitulace stavby'!E11)</f>
        <v xml:space="preserve"> </v>
      </c>
      <c r="F13" s="33"/>
      <c r="G13" s="33"/>
      <c r="H13" s="33"/>
      <c r="I13" s="106" t="s">
        <v>27</v>
      </c>
      <c r="J13" s="107" t="str">
        <f>IF('Rekapitulace stavby'!AN11="","",'Rekapitulace stavby'!AN11)</f>
        <v/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5" customHeight="1" hidden="1">
      <c r="A14" s="33"/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 hidden="1">
      <c r="A15" s="33"/>
      <c r="B15" s="38"/>
      <c r="C15" s="33"/>
      <c r="D15" s="106" t="s">
        <v>28</v>
      </c>
      <c r="E15" s="33"/>
      <c r="F15" s="33"/>
      <c r="G15" s="33"/>
      <c r="H15" s="33"/>
      <c r="I15" s="106" t="s">
        <v>25</v>
      </c>
      <c r="J15" s="29" t="str">
        <f>'Rekapitulace stavby'!AN13</f>
        <v>Vyplň údaj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 hidden="1">
      <c r="A16" s="33"/>
      <c r="B16" s="38"/>
      <c r="C16" s="33"/>
      <c r="D16" s="33"/>
      <c r="E16" s="278" t="str">
        <f>'Rekapitulace stavby'!E14</f>
        <v>Vyplň údaj</v>
      </c>
      <c r="F16" s="279"/>
      <c r="G16" s="279"/>
      <c r="H16" s="279"/>
      <c r="I16" s="106" t="s">
        <v>27</v>
      </c>
      <c r="J16" s="29" t="str">
        <f>'Rekapitulace stavby'!AN14</f>
        <v>Vyplň údaj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 hidden="1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 hidden="1">
      <c r="A18" s="33"/>
      <c r="B18" s="38"/>
      <c r="C18" s="33"/>
      <c r="D18" s="106" t="s">
        <v>30</v>
      </c>
      <c r="E18" s="33"/>
      <c r="F18" s="33"/>
      <c r="G18" s="33"/>
      <c r="H18" s="33"/>
      <c r="I18" s="106" t="s">
        <v>25</v>
      </c>
      <c r="J18" s="107" t="s">
        <v>1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 hidden="1">
      <c r="A19" s="33"/>
      <c r="B19" s="38"/>
      <c r="C19" s="33"/>
      <c r="D19" s="33"/>
      <c r="E19" s="107" t="s">
        <v>31</v>
      </c>
      <c r="F19" s="33"/>
      <c r="G19" s="33"/>
      <c r="H19" s="33"/>
      <c r="I19" s="106" t="s">
        <v>27</v>
      </c>
      <c r="J19" s="107" t="s">
        <v>1</v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 hidden="1">
      <c r="A20" s="33"/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 hidden="1">
      <c r="A21" s="33"/>
      <c r="B21" s="38"/>
      <c r="C21" s="33"/>
      <c r="D21" s="106" t="s">
        <v>33</v>
      </c>
      <c r="E21" s="33"/>
      <c r="F21" s="33"/>
      <c r="G21" s="33"/>
      <c r="H21" s="33"/>
      <c r="I21" s="106" t="s">
        <v>25</v>
      </c>
      <c r="J21" s="107" t="str">
        <f>IF('Rekapitulace stavby'!AN19="","",'Rekapitulace stavby'!AN19)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 hidden="1">
      <c r="A22" s="33"/>
      <c r="B22" s="38"/>
      <c r="C22" s="33"/>
      <c r="D22" s="33"/>
      <c r="E22" s="107" t="str">
        <f>IF('Rekapitulace stavby'!E20="","",'Rekapitulace stavby'!E20)</f>
        <v xml:space="preserve"> </v>
      </c>
      <c r="F22" s="33"/>
      <c r="G22" s="33"/>
      <c r="H22" s="33"/>
      <c r="I22" s="106" t="s">
        <v>27</v>
      </c>
      <c r="J22" s="107" t="str">
        <f>IF('Rekapitulace stavby'!AN20="","",'Rekapitulace stavby'!AN20)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 hidden="1">
      <c r="A23" s="33"/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 hidden="1">
      <c r="A24" s="33"/>
      <c r="B24" s="38"/>
      <c r="C24" s="33"/>
      <c r="D24" s="106" t="s">
        <v>34</v>
      </c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83.25" customHeight="1" hidden="1">
      <c r="A25" s="109"/>
      <c r="B25" s="110"/>
      <c r="C25" s="109"/>
      <c r="D25" s="109"/>
      <c r="E25" s="280" t="s">
        <v>85</v>
      </c>
      <c r="F25" s="280"/>
      <c r="G25" s="280"/>
      <c r="H25" s="280"/>
      <c r="I25" s="109"/>
      <c r="J25" s="109"/>
      <c r="K25" s="109"/>
      <c r="L25" s="111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</row>
    <row r="26" spans="1:31" s="2" customFormat="1" ht="6.95" customHeight="1" hidden="1">
      <c r="A26" s="33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 hidden="1">
      <c r="A27" s="33"/>
      <c r="B27" s="38"/>
      <c r="C27" s="33"/>
      <c r="D27" s="112"/>
      <c r="E27" s="112"/>
      <c r="F27" s="112"/>
      <c r="G27" s="112"/>
      <c r="H27" s="112"/>
      <c r="I27" s="112"/>
      <c r="J27" s="112"/>
      <c r="K27" s="112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 hidden="1">
      <c r="A28" s="33"/>
      <c r="B28" s="38"/>
      <c r="C28" s="33"/>
      <c r="D28" s="113" t="s">
        <v>36</v>
      </c>
      <c r="E28" s="33"/>
      <c r="F28" s="33"/>
      <c r="G28" s="33"/>
      <c r="H28" s="33"/>
      <c r="I28" s="33"/>
      <c r="J28" s="114">
        <f>ROUND(J120,2)</f>
        <v>0</v>
      </c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8"/>
      <c r="C29" s="33"/>
      <c r="D29" s="112"/>
      <c r="E29" s="112"/>
      <c r="F29" s="112"/>
      <c r="G29" s="112"/>
      <c r="H29" s="112"/>
      <c r="I29" s="112"/>
      <c r="J29" s="112"/>
      <c r="K29" s="11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 hidden="1">
      <c r="A30" s="33"/>
      <c r="B30" s="38"/>
      <c r="C30" s="33"/>
      <c r="D30" s="33"/>
      <c r="E30" s="33"/>
      <c r="F30" s="115" t="s">
        <v>38</v>
      </c>
      <c r="G30" s="33"/>
      <c r="H30" s="33"/>
      <c r="I30" s="115" t="s">
        <v>37</v>
      </c>
      <c r="J30" s="115" t="s">
        <v>39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 hidden="1">
      <c r="A31" s="33"/>
      <c r="B31" s="38"/>
      <c r="C31" s="33"/>
      <c r="D31" s="116" t="s">
        <v>40</v>
      </c>
      <c r="E31" s="106" t="s">
        <v>41</v>
      </c>
      <c r="F31" s="117">
        <f>ROUND((SUM(BE120:BE219)),2)</f>
        <v>0</v>
      </c>
      <c r="G31" s="33"/>
      <c r="H31" s="33"/>
      <c r="I31" s="118">
        <v>0.21</v>
      </c>
      <c r="J31" s="117">
        <f>ROUND(((SUM(BE120:BE219))*I31),2)</f>
        <v>0</v>
      </c>
      <c r="K31" s="3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8"/>
      <c r="C32" s="33"/>
      <c r="D32" s="33"/>
      <c r="E32" s="106" t="s">
        <v>42</v>
      </c>
      <c r="F32" s="117">
        <f>ROUND((SUM(BF120:BF219)),2)</f>
        <v>0</v>
      </c>
      <c r="G32" s="33"/>
      <c r="H32" s="33"/>
      <c r="I32" s="118">
        <v>0.15</v>
      </c>
      <c r="J32" s="117">
        <f>ROUND(((SUM(BF120:BF219))*I32),2)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33"/>
      <c r="E33" s="106" t="s">
        <v>43</v>
      </c>
      <c r="F33" s="117">
        <f>ROUND((SUM(BG120:BG219)),2)</f>
        <v>0</v>
      </c>
      <c r="G33" s="33"/>
      <c r="H33" s="33"/>
      <c r="I33" s="118">
        <v>0.21</v>
      </c>
      <c r="J33" s="117">
        <f>0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06" t="s">
        <v>44</v>
      </c>
      <c r="F34" s="117">
        <f>ROUND((SUM(BH120:BH219)),2)</f>
        <v>0</v>
      </c>
      <c r="G34" s="33"/>
      <c r="H34" s="33"/>
      <c r="I34" s="118">
        <v>0.15</v>
      </c>
      <c r="J34" s="117">
        <f>0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6" t="s">
        <v>45</v>
      </c>
      <c r="F35" s="117">
        <f>ROUND((SUM(BI120:BI219)),2)</f>
        <v>0</v>
      </c>
      <c r="G35" s="33"/>
      <c r="H35" s="33"/>
      <c r="I35" s="118">
        <v>0</v>
      </c>
      <c r="J35" s="117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 hidden="1">
      <c r="A36" s="33"/>
      <c r="B36" s="38"/>
      <c r="C36" s="33"/>
      <c r="D36" s="33"/>
      <c r="E36" s="33"/>
      <c r="F36" s="33"/>
      <c r="G36" s="33"/>
      <c r="H36" s="33"/>
      <c r="I36" s="33"/>
      <c r="J36" s="33"/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 hidden="1">
      <c r="A37" s="33"/>
      <c r="B37" s="38"/>
      <c r="C37" s="119"/>
      <c r="D37" s="120" t="s">
        <v>46</v>
      </c>
      <c r="E37" s="121"/>
      <c r="F37" s="121"/>
      <c r="G37" s="122" t="s">
        <v>47</v>
      </c>
      <c r="H37" s="123" t="s">
        <v>48</v>
      </c>
      <c r="I37" s="121"/>
      <c r="J37" s="124">
        <f>SUM(J28:J35)</f>
        <v>0</v>
      </c>
      <c r="K37" s="125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 hidden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2:12" s="1" customFormat="1" ht="14.45" customHeight="1" hidden="1">
      <c r="B39" s="19"/>
      <c r="L39" s="19"/>
    </row>
    <row r="40" spans="2:12" s="1" customFormat="1" ht="14.45" customHeight="1" hidden="1">
      <c r="B40" s="19"/>
      <c r="L40" s="19"/>
    </row>
    <row r="41" spans="2:12" s="1" customFormat="1" ht="14.45" customHeight="1" hidden="1">
      <c r="B41" s="19"/>
      <c r="L41" s="19"/>
    </row>
    <row r="42" spans="2:12" s="1" customFormat="1" ht="14.45" customHeight="1" hidden="1">
      <c r="B42" s="19"/>
      <c r="L42" s="19"/>
    </row>
    <row r="43" spans="2:12" s="1" customFormat="1" ht="14.45" customHeight="1" hidden="1">
      <c r="B43" s="19"/>
      <c r="L43" s="19"/>
    </row>
    <row r="44" spans="2:12" s="1" customFormat="1" ht="14.45" customHeight="1" hidden="1">
      <c r="B44" s="19"/>
      <c r="L44" s="19"/>
    </row>
    <row r="45" spans="2:12" s="1" customFormat="1" ht="14.45" customHeight="1" hidden="1">
      <c r="B45" s="19"/>
      <c r="L45" s="19"/>
    </row>
    <row r="46" spans="2:12" s="1" customFormat="1" ht="14.45" customHeight="1" hidden="1">
      <c r="B46" s="19"/>
      <c r="L46" s="19"/>
    </row>
    <row r="47" spans="2:12" s="1" customFormat="1" ht="14.45" customHeight="1" hidden="1">
      <c r="B47" s="19"/>
      <c r="L47" s="19"/>
    </row>
    <row r="48" spans="2:12" s="1" customFormat="1" ht="14.45" customHeight="1" hidden="1">
      <c r="B48" s="19"/>
      <c r="L48" s="19"/>
    </row>
    <row r="49" spans="2:12" s="1" customFormat="1" ht="14.45" customHeight="1" hidden="1">
      <c r="B49" s="19"/>
      <c r="L49" s="19"/>
    </row>
    <row r="50" spans="2:12" s="2" customFormat="1" ht="14.45" customHeight="1" hidden="1">
      <c r="B50" s="50"/>
      <c r="D50" s="126" t="s">
        <v>49</v>
      </c>
      <c r="E50" s="127"/>
      <c r="F50" s="127"/>
      <c r="G50" s="126" t="s">
        <v>50</v>
      </c>
      <c r="H50" s="127"/>
      <c r="I50" s="127"/>
      <c r="J50" s="127"/>
      <c r="K50" s="127"/>
      <c r="L50" s="50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.75" hidden="1">
      <c r="A61" s="33"/>
      <c r="B61" s="38"/>
      <c r="C61" s="33"/>
      <c r="D61" s="128" t="s">
        <v>51</v>
      </c>
      <c r="E61" s="129"/>
      <c r="F61" s="130" t="s">
        <v>52</v>
      </c>
      <c r="G61" s="128" t="s">
        <v>51</v>
      </c>
      <c r="H61" s="129"/>
      <c r="I61" s="129"/>
      <c r="J61" s="131" t="s">
        <v>52</v>
      </c>
      <c r="K61" s="129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.75" hidden="1">
      <c r="A65" s="33"/>
      <c r="B65" s="38"/>
      <c r="C65" s="33"/>
      <c r="D65" s="126" t="s">
        <v>53</v>
      </c>
      <c r="E65" s="132"/>
      <c r="F65" s="132"/>
      <c r="G65" s="126" t="s">
        <v>54</v>
      </c>
      <c r="H65" s="132"/>
      <c r="I65" s="132"/>
      <c r="J65" s="132"/>
      <c r="K65" s="132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.75" hidden="1">
      <c r="A76" s="33"/>
      <c r="B76" s="38"/>
      <c r="C76" s="33"/>
      <c r="D76" s="128" t="s">
        <v>51</v>
      </c>
      <c r="E76" s="129"/>
      <c r="F76" s="130" t="s">
        <v>52</v>
      </c>
      <c r="G76" s="128" t="s">
        <v>51</v>
      </c>
      <c r="H76" s="129"/>
      <c r="I76" s="129"/>
      <c r="J76" s="131" t="s">
        <v>52</v>
      </c>
      <c r="K76" s="129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86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46" t="str">
        <f>E7</f>
        <v>Lokální biokoridory 35A a 35C v k.ú. Radyně (objekt 5D)</v>
      </c>
      <c r="F85" s="281"/>
      <c r="G85" s="281"/>
      <c r="H85" s="281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20</v>
      </c>
      <c r="D87" s="35"/>
      <c r="E87" s="35"/>
      <c r="F87" s="26" t="str">
        <f>F10</f>
        <v>Radyně</v>
      </c>
      <c r="G87" s="35"/>
      <c r="H87" s="35"/>
      <c r="I87" s="28" t="s">
        <v>22</v>
      </c>
      <c r="J87" s="65" t="str">
        <f>IF(J10="","",J10)</f>
        <v>25. 8. 2017</v>
      </c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2" customHeight="1">
      <c r="A89" s="33"/>
      <c r="B89" s="34"/>
      <c r="C89" s="28" t="s">
        <v>24</v>
      </c>
      <c r="D89" s="35"/>
      <c r="E89" s="35"/>
      <c r="F89" s="26" t="str">
        <f>E13</f>
        <v xml:space="preserve"> </v>
      </c>
      <c r="G89" s="35"/>
      <c r="H89" s="35"/>
      <c r="I89" s="28" t="s">
        <v>30</v>
      </c>
      <c r="J89" s="31" t="str">
        <f>E19</f>
        <v>PONTIKA s..r.o.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2" customHeight="1">
      <c r="A90" s="33"/>
      <c r="B90" s="34"/>
      <c r="C90" s="28" t="s">
        <v>28</v>
      </c>
      <c r="D90" s="35"/>
      <c r="E90" s="35"/>
      <c r="F90" s="26" t="str">
        <f>IF(E16="","",E16)</f>
        <v>Vyplň údaj</v>
      </c>
      <c r="G90" s="35"/>
      <c r="H90" s="35"/>
      <c r="I90" s="28" t="s">
        <v>33</v>
      </c>
      <c r="J90" s="31" t="str">
        <f>E22</f>
        <v xml:space="preserve"> </v>
      </c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9.25" customHeight="1">
      <c r="A92" s="33"/>
      <c r="B92" s="34"/>
      <c r="C92" s="137" t="s">
        <v>87</v>
      </c>
      <c r="D92" s="138"/>
      <c r="E92" s="138"/>
      <c r="F92" s="138"/>
      <c r="G92" s="138"/>
      <c r="H92" s="138"/>
      <c r="I92" s="138"/>
      <c r="J92" s="139" t="s">
        <v>88</v>
      </c>
      <c r="K92" s="138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2.9" customHeight="1">
      <c r="A94" s="33"/>
      <c r="B94" s="34"/>
      <c r="C94" s="140" t="s">
        <v>89</v>
      </c>
      <c r="D94" s="35"/>
      <c r="E94" s="35"/>
      <c r="F94" s="35"/>
      <c r="G94" s="35"/>
      <c r="H94" s="35"/>
      <c r="I94" s="35"/>
      <c r="J94" s="83">
        <f>J120</f>
        <v>0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U94" s="16" t="s">
        <v>90</v>
      </c>
    </row>
    <row r="95" spans="2:12" s="9" customFormat="1" ht="24.95" customHeight="1">
      <c r="B95" s="141"/>
      <c r="C95" s="142"/>
      <c r="D95" s="143" t="s">
        <v>91</v>
      </c>
      <c r="E95" s="144"/>
      <c r="F95" s="144"/>
      <c r="G95" s="144"/>
      <c r="H95" s="144"/>
      <c r="I95" s="144"/>
      <c r="J95" s="145">
        <f>J121</f>
        <v>0</v>
      </c>
      <c r="K95" s="142"/>
      <c r="L95" s="146"/>
    </row>
    <row r="96" spans="2:12" s="10" customFormat="1" ht="19.9" customHeight="1">
      <c r="B96" s="147"/>
      <c r="C96" s="148"/>
      <c r="D96" s="149" t="s">
        <v>92</v>
      </c>
      <c r="E96" s="150"/>
      <c r="F96" s="150"/>
      <c r="G96" s="150"/>
      <c r="H96" s="150"/>
      <c r="I96" s="150"/>
      <c r="J96" s="151">
        <f>J122</f>
        <v>0</v>
      </c>
      <c r="K96" s="148"/>
      <c r="L96" s="152"/>
    </row>
    <row r="97" spans="2:12" s="10" customFormat="1" ht="19.9" customHeight="1">
      <c r="B97" s="147"/>
      <c r="C97" s="148"/>
      <c r="D97" s="149" t="s">
        <v>93</v>
      </c>
      <c r="E97" s="150"/>
      <c r="F97" s="150"/>
      <c r="G97" s="150"/>
      <c r="H97" s="150"/>
      <c r="I97" s="150"/>
      <c r="J97" s="151">
        <f>J201</f>
        <v>0</v>
      </c>
      <c r="K97" s="148"/>
      <c r="L97" s="152"/>
    </row>
    <row r="98" spans="2:12" s="10" customFormat="1" ht="19.9" customHeight="1">
      <c r="B98" s="147"/>
      <c r="C98" s="148"/>
      <c r="D98" s="149" t="s">
        <v>94</v>
      </c>
      <c r="E98" s="150"/>
      <c r="F98" s="150"/>
      <c r="G98" s="150"/>
      <c r="H98" s="150"/>
      <c r="I98" s="150"/>
      <c r="J98" s="151">
        <f>J205</f>
        <v>0</v>
      </c>
      <c r="K98" s="148"/>
      <c r="L98" s="152"/>
    </row>
    <row r="99" spans="2:12" s="9" customFormat="1" ht="24.95" customHeight="1">
      <c r="B99" s="141"/>
      <c r="C99" s="142"/>
      <c r="D99" s="143" t="s">
        <v>95</v>
      </c>
      <c r="E99" s="144"/>
      <c r="F99" s="144"/>
      <c r="G99" s="144"/>
      <c r="H99" s="144"/>
      <c r="I99" s="144"/>
      <c r="J99" s="145">
        <f>J208</f>
        <v>0</v>
      </c>
      <c r="K99" s="142"/>
      <c r="L99" s="146"/>
    </row>
    <row r="100" spans="2:12" s="9" customFormat="1" ht="24.95" customHeight="1">
      <c r="B100" s="141"/>
      <c r="C100" s="142"/>
      <c r="D100" s="143" t="s">
        <v>96</v>
      </c>
      <c r="E100" s="144"/>
      <c r="F100" s="144"/>
      <c r="G100" s="144"/>
      <c r="H100" s="144"/>
      <c r="I100" s="144"/>
      <c r="J100" s="145">
        <f>J213</f>
        <v>0</v>
      </c>
      <c r="K100" s="142"/>
      <c r="L100" s="146"/>
    </row>
    <row r="101" spans="2:12" s="10" customFormat="1" ht="19.9" customHeight="1">
      <c r="B101" s="147"/>
      <c r="C101" s="148"/>
      <c r="D101" s="149" t="s">
        <v>97</v>
      </c>
      <c r="E101" s="150"/>
      <c r="F101" s="150"/>
      <c r="G101" s="150"/>
      <c r="H101" s="150"/>
      <c r="I101" s="150"/>
      <c r="J101" s="151">
        <f>J214</f>
        <v>0</v>
      </c>
      <c r="K101" s="148"/>
      <c r="L101" s="152"/>
    </row>
    <row r="102" spans="2:12" s="10" customFormat="1" ht="19.9" customHeight="1">
      <c r="B102" s="147"/>
      <c r="C102" s="148"/>
      <c r="D102" s="149" t="s">
        <v>98</v>
      </c>
      <c r="E102" s="150"/>
      <c r="F102" s="150"/>
      <c r="G102" s="150"/>
      <c r="H102" s="150"/>
      <c r="I102" s="150"/>
      <c r="J102" s="151">
        <f>J217</f>
        <v>0</v>
      </c>
      <c r="K102" s="148"/>
      <c r="L102" s="152"/>
    </row>
    <row r="103" spans="1:31" s="2" customFormat="1" ht="21.75" customHeight="1">
      <c r="A103" s="33"/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customHeight="1">
      <c r="A104" s="33"/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31" s="2" customFormat="1" ht="6.95" customHeight="1">
      <c r="A108" s="33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4.95" customHeight="1">
      <c r="A109" s="33"/>
      <c r="B109" s="34"/>
      <c r="C109" s="22" t="s">
        <v>99</v>
      </c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16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5"/>
      <c r="D112" s="35"/>
      <c r="E112" s="246" t="str">
        <f>E7</f>
        <v>Lokální biokoridory 35A a 35C v k.ú. Radyně (objekt 5D)</v>
      </c>
      <c r="F112" s="281"/>
      <c r="G112" s="281"/>
      <c r="H112" s="281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20</v>
      </c>
      <c r="D114" s="35"/>
      <c r="E114" s="35"/>
      <c r="F114" s="26" t="str">
        <f>F10</f>
        <v>Radyně</v>
      </c>
      <c r="G114" s="35"/>
      <c r="H114" s="35"/>
      <c r="I114" s="28" t="s">
        <v>22</v>
      </c>
      <c r="J114" s="65" t="str">
        <f>IF(J10="","",J10)</f>
        <v>25. 8. 2017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5.2" customHeight="1">
      <c r="A116" s="33"/>
      <c r="B116" s="34"/>
      <c r="C116" s="28" t="s">
        <v>24</v>
      </c>
      <c r="D116" s="35"/>
      <c r="E116" s="35"/>
      <c r="F116" s="26" t="str">
        <f>E13</f>
        <v xml:space="preserve"> </v>
      </c>
      <c r="G116" s="35"/>
      <c r="H116" s="35"/>
      <c r="I116" s="28" t="s">
        <v>30</v>
      </c>
      <c r="J116" s="31" t="str">
        <f>E19</f>
        <v>PONTIKA s..r.o.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2" customHeight="1">
      <c r="A117" s="33"/>
      <c r="B117" s="34"/>
      <c r="C117" s="28" t="s">
        <v>28</v>
      </c>
      <c r="D117" s="35"/>
      <c r="E117" s="35"/>
      <c r="F117" s="26" t="str">
        <f>IF(E16="","",E16)</f>
        <v>Vyplň údaj</v>
      </c>
      <c r="G117" s="35"/>
      <c r="H117" s="35"/>
      <c r="I117" s="28" t="s">
        <v>33</v>
      </c>
      <c r="J117" s="31" t="str">
        <f>E22</f>
        <v xml:space="preserve"> 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0.3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1" customFormat="1" ht="29.25" customHeight="1">
      <c r="A119" s="153"/>
      <c r="B119" s="154"/>
      <c r="C119" s="155" t="s">
        <v>100</v>
      </c>
      <c r="D119" s="156" t="s">
        <v>61</v>
      </c>
      <c r="E119" s="156" t="s">
        <v>57</v>
      </c>
      <c r="F119" s="156" t="s">
        <v>58</v>
      </c>
      <c r="G119" s="156" t="s">
        <v>101</v>
      </c>
      <c r="H119" s="156" t="s">
        <v>102</v>
      </c>
      <c r="I119" s="156" t="s">
        <v>103</v>
      </c>
      <c r="J119" s="156" t="s">
        <v>88</v>
      </c>
      <c r="K119" s="157" t="s">
        <v>104</v>
      </c>
      <c r="L119" s="158"/>
      <c r="M119" s="74" t="s">
        <v>1</v>
      </c>
      <c r="N119" s="75" t="s">
        <v>40</v>
      </c>
      <c r="O119" s="75" t="s">
        <v>105</v>
      </c>
      <c r="P119" s="75" t="s">
        <v>106</v>
      </c>
      <c r="Q119" s="75" t="s">
        <v>107</v>
      </c>
      <c r="R119" s="75" t="s">
        <v>108</v>
      </c>
      <c r="S119" s="75" t="s">
        <v>109</v>
      </c>
      <c r="T119" s="76" t="s">
        <v>110</v>
      </c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</row>
    <row r="120" spans="1:63" s="2" customFormat="1" ht="22.9" customHeight="1">
      <c r="A120" s="33"/>
      <c r="B120" s="34"/>
      <c r="C120" s="81" t="s">
        <v>111</v>
      </c>
      <c r="D120" s="35"/>
      <c r="E120" s="35"/>
      <c r="F120" s="35"/>
      <c r="G120" s="35"/>
      <c r="H120" s="35"/>
      <c r="I120" s="35"/>
      <c r="J120" s="159">
        <f>BK120</f>
        <v>0</v>
      </c>
      <c r="K120" s="35"/>
      <c r="L120" s="38"/>
      <c r="M120" s="77"/>
      <c r="N120" s="160"/>
      <c r="O120" s="78"/>
      <c r="P120" s="161">
        <f>P121+P208+P213</f>
        <v>0</v>
      </c>
      <c r="Q120" s="78"/>
      <c r="R120" s="161">
        <f>R121+R208+R213</f>
        <v>0</v>
      </c>
      <c r="S120" s="78"/>
      <c r="T120" s="162">
        <f>T121+T208+T213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75</v>
      </c>
      <c r="AU120" s="16" t="s">
        <v>90</v>
      </c>
      <c r="BK120" s="163">
        <f>BK121+BK208+BK213</f>
        <v>0</v>
      </c>
    </row>
    <row r="121" spans="2:63" s="12" customFormat="1" ht="25.9" customHeight="1">
      <c r="B121" s="164"/>
      <c r="C121" s="165"/>
      <c r="D121" s="166" t="s">
        <v>75</v>
      </c>
      <c r="E121" s="167" t="s">
        <v>112</v>
      </c>
      <c r="F121" s="167" t="s">
        <v>113</v>
      </c>
      <c r="G121" s="165"/>
      <c r="H121" s="165"/>
      <c r="I121" s="168"/>
      <c r="J121" s="169">
        <f>BK121</f>
        <v>0</v>
      </c>
      <c r="K121" s="165"/>
      <c r="L121" s="170"/>
      <c r="M121" s="171"/>
      <c r="N121" s="172"/>
      <c r="O121" s="172"/>
      <c r="P121" s="173">
        <f>P122+P201+P205</f>
        <v>0</v>
      </c>
      <c r="Q121" s="172"/>
      <c r="R121" s="173">
        <f>R122+R201+R205</f>
        <v>0</v>
      </c>
      <c r="S121" s="172"/>
      <c r="T121" s="174">
        <f>T122+T201+T205</f>
        <v>0</v>
      </c>
      <c r="AR121" s="175" t="s">
        <v>81</v>
      </c>
      <c r="AT121" s="176" t="s">
        <v>75</v>
      </c>
      <c r="AU121" s="176" t="s">
        <v>76</v>
      </c>
      <c r="AY121" s="175" t="s">
        <v>114</v>
      </c>
      <c r="BK121" s="177">
        <f>BK122+BK201+BK205</f>
        <v>0</v>
      </c>
    </row>
    <row r="122" spans="2:63" s="12" customFormat="1" ht="22.9" customHeight="1">
      <c r="B122" s="164"/>
      <c r="C122" s="165"/>
      <c r="D122" s="166" t="s">
        <v>75</v>
      </c>
      <c r="E122" s="178" t="s">
        <v>81</v>
      </c>
      <c r="F122" s="178" t="s">
        <v>115</v>
      </c>
      <c r="G122" s="165"/>
      <c r="H122" s="165"/>
      <c r="I122" s="168"/>
      <c r="J122" s="179">
        <f>BK122</f>
        <v>0</v>
      </c>
      <c r="K122" s="165"/>
      <c r="L122" s="170"/>
      <c r="M122" s="171"/>
      <c r="N122" s="172"/>
      <c r="O122" s="172"/>
      <c r="P122" s="173">
        <f>SUM(P123:P200)</f>
        <v>0</v>
      </c>
      <c r="Q122" s="172"/>
      <c r="R122" s="173">
        <f>SUM(R123:R200)</f>
        <v>0</v>
      </c>
      <c r="S122" s="172"/>
      <c r="T122" s="174">
        <f>SUM(T123:T200)</f>
        <v>0</v>
      </c>
      <c r="AR122" s="175" t="s">
        <v>81</v>
      </c>
      <c r="AT122" s="176" t="s">
        <v>75</v>
      </c>
      <c r="AU122" s="176" t="s">
        <v>81</v>
      </c>
      <c r="AY122" s="175" t="s">
        <v>114</v>
      </c>
      <c r="BK122" s="177">
        <f>SUM(BK123:BK200)</f>
        <v>0</v>
      </c>
    </row>
    <row r="123" spans="1:65" s="2" customFormat="1" ht="14.45" customHeight="1">
      <c r="A123" s="33"/>
      <c r="B123" s="34"/>
      <c r="C123" s="180" t="s">
        <v>81</v>
      </c>
      <c r="D123" s="180" t="s">
        <v>116</v>
      </c>
      <c r="E123" s="181" t="s">
        <v>117</v>
      </c>
      <c r="F123" s="182" t="s">
        <v>118</v>
      </c>
      <c r="G123" s="183" t="s">
        <v>119</v>
      </c>
      <c r="H123" s="184">
        <v>350</v>
      </c>
      <c r="I123" s="185"/>
      <c r="J123" s="186">
        <f>ROUND(I123*H123,2)</f>
        <v>0</v>
      </c>
      <c r="K123" s="182" t="s">
        <v>1</v>
      </c>
      <c r="L123" s="38"/>
      <c r="M123" s="187" t="s">
        <v>1</v>
      </c>
      <c r="N123" s="188" t="s">
        <v>41</v>
      </c>
      <c r="O123" s="70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91" t="s">
        <v>120</v>
      </c>
      <c r="AT123" s="191" t="s">
        <v>116</v>
      </c>
      <c r="AU123" s="191" t="s">
        <v>83</v>
      </c>
      <c r="AY123" s="16" t="s">
        <v>114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6" t="s">
        <v>81</v>
      </c>
      <c r="BK123" s="192">
        <f>ROUND(I123*H123,2)</f>
        <v>0</v>
      </c>
      <c r="BL123" s="16" t="s">
        <v>120</v>
      </c>
      <c r="BM123" s="191" t="s">
        <v>121</v>
      </c>
    </row>
    <row r="124" spans="1:47" s="2" customFormat="1" ht="19.5">
      <c r="A124" s="33"/>
      <c r="B124" s="34"/>
      <c r="C124" s="35"/>
      <c r="D124" s="193" t="s">
        <v>122</v>
      </c>
      <c r="E124" s="35"/>
      <c r="F124" s="194" t="s">
        <v>123</v>
      </c>
      <c r="G124" s="35"/>
      <c r="H124" s="35"/>
      <c r="I124" s="195"/>
      <c r="J124" s="35"/>
      <c r="K124" s="35"/>
      <c r="L124" s="38"/>
      <c r="M124" s="196"/>
      <c r="N124" s="197"/>
      <c r="O124" s="70"/>
      <c r="P124" s="70"/>
      <c r="Q124" s="70"/>
      <c r="R124" s="70"/>
      <c r="S124" s="70"/>
      <c r="T124" s="71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122</v>
      </c>
      <c r="AU124" s="16" t="s">
        <v>83</v>
      </c>
    </row>
    <row r="125" spans="2:51" s="13" customFormat="1" ht="12">
      <c r="B125" s="198"/>
      <c r="C125" s="199"/>
      <c r="D125" s="193" t="s">
        <v>124</v>
      </c>
      <c r="E125" s="200" t="s">
        <v>1</v>
      </c>
      <c r="F125" s="201" t="s">
        <v>125</v>
      </c>
      <c r="G125" s="199"/>
      <c r="H125" s="202">
        <v>350</v>
      </c>
      <c r="I125" s="203"/>
      <c r="J125" s="199"/>
      <c r="K125" s="199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124</v>
      </c>
      <c r="AU125" s="208" t="s">
        <v>83</v>
      </c>
      <c r="AV125" s="13" t="s">
        <v>83</v>
      </c>
      <c r="AW125" s="13" t="s">
        <v>32</v>
      </c>
      <c r="AX125" s="13" t="s">
        <v>76</v>
      </c>
      <c r="AY125" s="208" t="s">
        <v>114</v>
      </c>
    </row>
    <row r="126" spans="2:51" s="14" customFormat="1" ht="12">
      <c r="B126" s="209"/>
      <c r="C126" s="210"/>
      <c r="D126" s="193" t="s">
        <v>124</v>
      </c>
      <c r="E126" s="211" t="s">
        <v>1</v>
      </c>
      <c r="F126" s="212" t="s">
        <v>126</v>
      </c>
      <c r="G126" s="210"/>
      <c r="H126" s="213">
        <v>350</v>
      </c>
      <c r="I126" s="214"/>
      <c r="J126" s="210"/>
      <c r="K126" s="210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124</v>
      </c>
      <c r="AU126" s="219" t="s">
        <v>83</v>
      </c>
      <c r="AV126" s="14" t="s">
        <v>120</v>
      </c>
      <c r="AW126" s="14" t="s">
        <v>32</v>
      </c>
      <c r="AX126" s="14" t="s">
        <v>81</v>
      </c>
      <c r="AY126" s="219" t="s">
        <v>114</v>
      </c>
    </row>
    <row r="127" spans="1:65" s="2" customFormat="1" ht="14.45" customHeight="1">
      <c r="A127" s="33"/>
      <c r="B127" s="34"/>
      <c r="C127" s="180" t="s">
        <v>83</v>
      </c>
      <c r="D127" s="180" t="s">
        <v>116</v>
      </c>
      <c r="E127" s="181" t="s">
        <v>127</v>
      </c>
      <c r="F127" s="182" t="s">
        <v>128</v>
      </c>
      <c r="G127" s="183" t="s">
        <v>119</v>
      </c>
      <c r="H127" s="184">
        <v>50</v>
      </c>
      <c r="I127" s="185"/>
      <c r="J127" s="186">
        <f>ROUND(I127*H127,2)</f>
        <v>0</v>
      </c>
      <c r="K127" s="182" t="s">
        <v>1</v>
      </c>
      <c r="L127" s="38"/>
      <c r="M127" s="187" t="s">
        <v>1</v>
      </c>
      <c r="N127" s="188" t="s">
        <v>41</v>
      </c>
      <c r="O127" s="70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1" t="s">
        <v>120</v>
      </c>
      <c r="AT127" s="191" t="s">
        <v>116</v>
      </c>
      <c r="AU127" s="191" t="s">
        <v>83</v>
      </c>
      <c r="AY127" s="16" t="s">
        <v>114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6" t="s">
        <v>81</v>
      </c>
      <c r="BK127" s="192">
        <f>ROUND(I127*H127,2)</f>
        <v>0</v>
      </c>
      <c r="BL127" s="16" t="s">
        <v>120</v>
      </c>
      <c r="BM127" s="191" t="s">
        <v>129</v>
      </c>
    </row>
    <row r="128" spans="1:47" s="2" customFormat="1" ht="19.5">
      <c r="A128" s="33"/>
      <c r="B128" s="34"/>
      <c r="C128" s="35"/>
      <c r="D128" s="193" t="s">
        <v>122</v>
      </c>
      <c r="E128" s="35"/>
      <c r="F128" s="194" t="s">
        <v>130</v>
      </c>
      <c r="G128" s="35"/>
      <c r="H128" s="35"/>
      <c r="I128" s="195"/>
      <c r="J128" s="35"/>
      <c r="K128" s="35"/>
      <c r="L128" s="38"/>
      <c r="M128" s="196"/>
      <c r="N128" s="197"/>
      <c r="O128" s="70"/>
      <c r="P128" s="70"/>
      <c r="Q128" s="70"/>
      <c r="R128" s="70"/>
      <c r="S128" s="70"/>
      <c r="T128" s="71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122</v>
      </c>
      <c r="AU128" s="16" t="s">
        <v>83</v>
      </c>
    </row>
    <row r="129" spans="2:51" s="13" customFormat="1" ht="12">
      <c r="B129" s="198"/>
      <c r="C129" s="199"/>
      <c r="D129" s="193" t="s">
        <v>124</v>
      </c>
      <c r="E129" s="200" t="s">
        <v>1</v>
      </c>
      <c r="F129" s="201" t="s">
        <v>131</v>
      </c>
      <c r="G129" s="199"/>
      <c r="H129" s="202">
        <v>50</v>
      </c>
      <c r="I129" s="203"/>
      <c r="J129" s="199"/>
      <c r="K129" s="199"/>
      <c r="L129" s="204"/>
      <c r="M129" s="205"/>
      <c r="N129" s="206"/>
      <c r="O129" s="206"/>
      <c r="P129" s="206"/>
      <c r="Q129" s="206"/>
      <c r="R129" s="206"/>
      <c r="S129" s="206"/>
      <c r="T129" s="207"/>
      <c r="AT129" s="208" t="s">
        <v>124</v>
      </c>
      <c r="AU129" s="208" t="s">
        <v>83</v>
      </c>
      <c r="AV129" s="13" t="s">
        <v>83</v>
      </c>
      <c r="AW129" s="13" t="s">
        <v>32</v>
      </c>
      <c r="AX129" s="13" t="s">
        <v>76</v>
      </c>
      <c r="AY129" s="208" t="s">
        <v>114</v>
      </c>
    </row>
    <row r="130" spans="2:51" s="14" customFormat="1" ht="12">
      <c r="B130" s="209"/>
      <c r="C130" s="210"/>
      <c r="D130" s="193" t="s">
        <v>124</v>
      </c>
      <c r="E130" s="211" t="s">
        <v>1</v>
      </c>
      <c r="F130" s="212" t="s">
        <v>126</v>
      </c>
      <c r="G130" s="210"/>
      <c r="H130" s="213">
        <v>50</v>
      </c>
      <c r="I130" s="214"/>
      <c r="J130" s="210"/>
      <c r="K130" s="210"/>
      <c r="L130" s="215"/>
      <c r="M130" s="216"/>
      <c r="N130" s="217"/>
      <c r="O130" s="217"/>
      <c r="P130" s="217"/>
      <c r="Q130" s="217"/>
      <c r="R130" s="217"/>
      <c r="S130" s="217"/>
      <c r="T130" s="218"/>
      <c r="AT130" s="219" t="s">
        <v>124</v>
      </c>
      <c r="AU130" s="219" t="s">
        <v>83</v>
      </c>
      <c r="AV130" s="14" t="s">
        <v>120</v>
      </c>
      <c r="AW130" s="14" t="s">
        <v>32</v>
      </c>
      <c r="AX130" s="14" t="s">
        <v>81</v>
      </c>
      <c r="AY130" s="219" t="s">
        <v>114</v>
      </c>
    </row>
    <row r="131" spans="1:65" s="2" customFormat="1" ht="14.45" customHeight="1">
      <c r="A131" s="33"/>
      <c r="B131" s="34"/>
      <c r="C131" s="180" t="s">
        <v>132</v>
      </c>
      <c r="D131" s="180" t="s">
        <v>116</v>
      </c>
      <c r="E131" s="181" t="s">
        <v>133</v>
      </c>
      <c r="F131" s="182" t="s">
        <v>134</v>
      </c>
      <c r="G131" s="183" t="s">
        <v>119</v>
      </c>
      <c r="H131" s="184">
        <v>50</v>
      </c>
      <c r="I131" s="185"/>
      <c r="J131" s="186">
        <f>ROUND(I131*H131,2)</f>
        <v>0</v>
      </c>
      <c r="K131" s="182" t="s">
        <v>1</v>
      </c>
      <c r="L131" s="38"/>
      <c r="M131" s="187" t="s">
        <v>1</v>
      </c>
      <c r="N131" s="188" t="s">
        <v>41</v>
      </c>
      <c r="O131" s="70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1" t="s">
        <v>120</v>
      </c>
      <c r="AT131" s="191" t="s">
        <v>116</v>
      </c>
      <c r="AU131" s="191" t="s">
        <v>83</v>
      </c>
      <c r="AY131" s="16" t="s">
        <v>114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6" t="s">
        <v>81</v>
      </c>
      <c r="BK131" s="192">
        <f>ROUND(I131*H131,2)</f>
        <v>0</v>
      </c>
      <c r="BL131" s="16" t="s">
        <v>120</v>
      </c>
      <c r="BM131" s="191" t="s">
        <v>135</v>
      </c>
    </row>
    <row r="132" spans="1:47" s="2" customFormat="1" ht="12">
      <c r="A132" s="33"/>
      <c r="B132" s="34"/>
      <c r="C132" s="35"/>
      <c r="D132" s="193" t="s">
        <v>122</v>
      </c>
      <c r="E132" s="35"/>
      <c r="F132" s="194" t="s">
        <v>136</v>
      </c>
      <c r="G132" s="35"/>
      <c r="H132" s="35"/>
      <c r="I132" s="195"/>
      <c r="J132" s="35"/>
      <c r="K132" s="35"/>
      <c r="L132" s="38"/>
      <c r="M132" s="196"/>
      <c r="N132" s="197"/>
      <c r="O132" s="70"/>
      <c r="P132" s="70"/>
      <c r="Q132" s="70"/>
      <c r="R132" s="70"/>
      <c r="S132" s="70"/>
      <c r="T132" s="7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122</v>
      </c>
      <c r="AU132" s="16" t="s">
        <v>83</v>
      </c>
    </row>
    <row r="133" spans="1:65" s="2" customFormat="1" ht="14.45" customHeight="1">
      <c r="A133" s="33"/>
      <c r="B133" s="34"/>
      <c r="C133" s="220" t="s">
        <v>120</v>
      </c>
      <c r="D133" s="220" t="s">
        <v>137</v>
      </c>
      <c r="E133" s="221" t="s">
        <v>138</v>
      </c>
      <c r="F133" s="222" t="s">
        <v>139</v>
      </c>
      <c r="G133" s="223" t="s">
        <v>119</v>
      </c>
      <c r="H133" s="224">
        <v>40</v>
      </c>
      <c r="I133" s="225"/>
      <c r="J133" s="226">
        <f>ROUND(I133*H133,2)</f>
        <v>0</v>
      </c>
      <c r="K133" s="222" t="s">
        <v>1</v>
      </c>
      <c r="L133" s="227"/>
      <c r="M133" s="228" t="s">
        <v>1</v>
      </c>
      <c r="N133" s="229" t="s">
        <v>41</v>
      </c>
      <c r="O133" s="70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1" t="s">
        <v>140</v>
      </c>
      <c r="AT133" s="191" t="s">
        <v>137</v>
      </c>
      <c r="AU133" s="191" t="s">
        <v>83</v>
      </c>
      <c r="AY133" s="16" t="s">
        <v>114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6" t="s">
        <v>81</v>
      </c>
      <c r="BK133" s="192">
        <f>ROUND(I133*H133,2)</f>
        <v>0</v>
      </c>
      <c r="BL133" s="16" t="s">
        <v>120</v>
      </c>
      <c r="BM133" s="191" t="s">
        <v>141</v>
      </c>
    </row>
    <row r="134" spans="1:47" s="2" customFormat="1" ht="12">
      <c r="A134" s="33"/>
      <c r="B134" s="34"/>
      <c r="C134" s="35"/>
      <c r="D134" s="193" t="s">
        <v>122</v>
      </c>
      <c r="E134" s="35"/>
      <c r="F134" s="194" t="s">
        <v>139</v>
      </c>
      <c r="G134" s="35"/>
      <c r="H134" s="35"/>
      <c r="I134" s="195"/>
      <c r="J134" s="35"/>
      <c r="K134" s="35"/>
      <c r="L134" s="38"/>
      <c r="M134" s="196"/>
      <c r="N134" s="197"/>
      <c r="O134" s="70"/>
      <c r="P134" s="70"/>
      <c r="Q134" s="70"/>
      <c r="R134" s="70"/>
      <c r="S134" s="70"/>
      <c r="T134" s="7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122</v>
      </c>
      <c r="AU134" s="16" t="s">
        <v>83</v>
      </c>
    </row>
    <row r="135" spans="1:47" s="2" customFormat="1" ht="19.5">
      <c r="A135" s="33"/>
      <c r="B135" s="34"/>
      <c r="C135" s="35"/>
      <c r="D135" s="193" t="s">
        <v>142</v>
      </c>
      <c r="E135" s="35"/>
      <c r="F135" s="230" t="s">
        <v>143</v>
      </c>
      <c r="G135" s="35"/>
      <c r="H135" s="35"/>
      <c r="I135" s="195"/>
      <c r="J135" s="35"/>
      <c r="K135" s="35"/>
      <c r="L135" s="38"/>
      <c r="M135" s="196"/>
      <c r="N135" s="197"/>
      <c r="O135" s="70"/>
      <c r="P135" s="70"/>
      <c r="Q135" s="70"/>
      <c r="R135" s="70"/>
      <c r="S135" s="70"/>
      <c r="T135" s="71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142</v>
      </c>
      <c r="AU135" s="16" t="s">
        <v>83</v>
      </c>
    </row>
    <row r="136" spans="2:51" s="13" customFormat="1" ht="12">
      <c r="B136" s="198"/>
      <c r="C136" s="199"/>
      <c r="D136" s="193" t="s">
        <v>124</v>
      </c>
      <c r="E136" s="200" t="s">
        <v>1</v>
      </c>
      <c r="F136" s="201" t="s">
        <v>144</v>
      </c>
      <c r="G136" s="199"/>
      <c r="H136" s="202">
        <v>20</v>
      </c>
      <c r="I136" s="203"/>
      <c r="J136" s="199"/>
      <c r="K136" s="199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124</v>
      </c>
      <c r="AU136" s="208" t="s">
        <v>83</v>
      </c>
      <c r="AV136" s="13" t="s">
        <v>83</v>
      </c>
      <c r="AW136" s="13" t="s">
        <v>32</v>
      </c>
      <c r="AX136" s="13" t="s">
        <v>76</v>
      </c>
      <c r="AY136" s="208" t="s">
        <v>114</v>
      </c>
    </row>
    <row r="137" spans="2:51" s="13" customFormat="1" ht="12">
      <c r="B137" s="198"/>
      <c r="C137" s="199"/>
      <c r="D137" s="193" t="s">
        <v>124</v>
      </c>
      <c r="E137" s="200" t="s">
        <v>1</v>
      </c>
      <c r="F137" s="201" t="s">
        <v>145</v>
      </c>
      <c r="G137" s="199"/>
      <c r="H137" s="202">
        <v>20</v>
      </c>
      <c r="I137" s="203"/>
      <c r="J137" s="199"/>
      <c r="K137" s="199"/>
      <c r="L137" s="204"/>
      <c r="M137" s="205"/>
      <c r="N137" s="206"/>
      <c r="O137" s="206"/>
      <c r="P137" s="206"/>
      <c r="Q137" s="206"/>
      <c r="R137" s="206"/>
      <c r="S137" s="206"/>
      <c r="T137" s="207"/>
      <c r="AT137" s="208" t="s">
        <v>124</v>
      </c>
      <c r="AU137" s="208" t="s">
        <v>83</v>
      </c>
      <c r="AV137" s="13" t="s">
        <v>83</v>
      </c>
      <c r="AW137" s="13" t="s">
        <v>32</v>
      </c>
      <c r="AX137" s="13" t="s">
        <v>76</v>
      </c>
      <c r="AY137" s="208" t="s">
        <v>114</v>
      </c>
    </row>
    <row r="138" spans="2:51" s="14" customFormat="1" ht="12">
      <c r="B138" s="209"/>
      <c r="C138" s="210"/>
      <c r="D138" s="193" t="s">
        <v>124</v>
      </c>
      <c r="E138" s="211" t="s">
        <v>1</v>
      </c>
      <c r="F138" s="212" t="s">
        <v>126</v>
      </c>
      <c r="G138" s="210"/>
      <c r="H138" s="213">
        <v>40</v>
      </c>
      <c r="I138" s="214"/>
      <c r="J138" s="210"/>
      <c r="K138" s="210"/>
      <c r="L138" s="215"/>
      <c r="M138" s="216"/>
      <c r="N138" s="217"/>
      <c r="O138" s="217"/>
      <c r="P138" s="217"/>
      <c r="Q138" s="217"/>
      <c r="R138" s="217"/>
      <c r="S138" s="217"/>
      <c r="T138" s="218"/>
      <c r="AT138" s="219" t="s">
        <v>124</v>
      </c>
      <c r="AU138" s="219" t="s">
        <v>83</v>
      </c>
      <c r="AV138" s="14" t="s">
        <v>120</v>
      </c>
      <c r="AW138" s="14" t="s">
        <v>32</v>
      </c>
      <c r="AX138" s="14" t="s">
        <v>81</v>
      </c>
      <c r="AY138" s="219" t="s">
        <v>114</v>
      </c>
    </row>
    <row r="139" spans="1:65" s="2" customFormat="1" ht="14.45" customHeight="1">
      <c r="A139" s="33"/>
      <c r="B139" s="34"/>
      <c r="C139" s="220" t="s">
        <v>146</v>
      </c>
      <c r="D139" s="220" t="s">
        <v>137</v>
      </c>
      <c r="E139" s="221" t="s">
        <v>147</v>
      </c>
      <c r="F139" s="222" t="s">
        <v>148</v>
      </c>
      <c r="G139" s="223" t="s">
        <v>119</v>
      </c>
      <c r="H139" s="224">
        <v>10</v>
      </c>
      <c r="I139" s="225"/>
      <c r="J139" s="226">
        <f>ROUND(I139*H139,2)</f>
        <v>0</v>
      </c>
      <c r="K139" s="222" t="s">
        <v>1</v>
      </c>
      <c r="L139" s="227"/>
      <c r="M139" s="228" t="s">
        <v>1</v>
      </c>
      <c r="N139" s="229" t="s">
        <v>41</v>
      </c>
      <c r="O139" s="70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1" t="s">
        <v>140</v>
      </c>
      <c r="AT139" s="191" t="s">
        <v>137</v>
      </c>
      <c r="AU139" s="191" t="s">
        <v>83</v>
      </c>
      <c r="AY139" s="16" t="s">
        <v>114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6" t="s">
        <v>81</v>
      </c>
      <c r="BK139" s="192">
        <f>ROUND(I139*H139,2)</f>
        <v>0</v>
      </c>
      <c r="BL139" s="16" t="s">
        <v>120</v>
      </c>
      <c r="BM139" s="191" t="s">
        <v>149</v>
      </c>
    </row>
    <row r="140" spans="1:47" s="2" customFormat="1" ht="12">
      <c r="A140" s="33"/>
      <c r="B140" s="34"/>
      <c r="C140" s="35"/>
      <c r="D140" s="193" t="s">
        <v>122</v>
      </c>
      <c r="E140" s="35"/>
      <c r="F140" s="194" t="s">
        <v>148</v>
      </c>
      <c r="G140" s="35"/>
      <c r="H140" s="35"/>
      <c r="I140" s="195"/>
      <c r="J140" s="35"/>
      <c r="K140" s="35"/>
      <c r="L140" s="38"/>
      <c r="M140" s="196"/>
      <c r="N140" s="197"/>
      <c r="O140" s="70"/>
      <c r="P140" s="70"/>
      <c r="Q140" s="70"/>
      <c r="R140" s="70"/>
      <c r="S140" s="70"/>
      <c r="T140" s="71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122</v>
      </c>
      <c r="AU140" s="16" t="s">
        <v>83</v>
      </c>
    </row>
    <row r="141" spans="1:47" s="2" customFormat="1" ht="19.5">
      <c r="A141" s="33"/>
      <c r="B141" s="34"/>
      <c r="C141" s="35"/>
      <c r="D141" s="193" t="s">
        <v>142</v>
      </c>
      <c r="E141" s="35"/>
      <c r="F141" s="230" t="s">
        <v>150</v>
      </c>
      <c r="G141" s="35"/>
      <c r="H141" s="35"/>
      <c r="I141" s="195"/>
      <c r="J141" s="35"/>
      <c r="K141" s="35"/>
      <c r="L141" s="38"/>
      <c r="M141" s="196"/>
      <c r="N141" s="197"/>
      <c r="O141" s="70"/>
      <c r="P141" s="70"/>
      <c r="Q141" s="70"/>
      <c r="R141" s="70"/>
      <c r="S141" s="70"/>
      <c r="T141" s="71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6" t="s">
        <v>142</v>
      </c>
      <c r="AU141" s="16" t="s">
        <v>83</v>
      </c>
    </row>
    <row r="142" spans="2:51" s="13" customFormat="1" ht="12">
      <c r="B142" s="198"/>
      <c r="C142" s="199"/>
      <c r="D142" s="193" t="s">
        <v>124</v>
      </c>
      <c r="E142" s="200" t="s">
        <v>1</v>
      </c>
      <c r="F142" s="201" t="s">
        <v>151</v>
      </c>
      <c r="G142" s="199"/>
      <c r="H142" s="202">
        <v>10</v>
      </c>
      <c r="I142" s="203"/>
      <c r="J142" s="199"/>
      <c r="K142" s="199"/>
      <c r="L142" s="204"/>
      <c r="M142" s="205"/>
      <c r="N142" s="206"/>
      <c r="O142" s="206"/>
      <c r="P142" s="206"/>
      <c r="Q142" s="206"/>
      <c r="R142" s="206"/>
      <c r="S142" s="206"/>
      <c r="T142" s="207"/>
      <c r="AT142" s="208" t="s">
        <v>124</v>
      </c>
      <c r="AU142" s="208" t="s">
        <v>83</v>
      </c>
      <c r="AV142" s="13" t="s">
        <v>83</v>
      </c>
      <c r="AW142" s="13" t="s">
        <v>32</v>
      </c>
      <c r="AX142" s="13" t="s">
        <v>76</v>
      </c>
      <c r="AY142" s="208" t="s">
        <v>114</v>
      </c>
    </row>
    <row r="143" spans="2:51" s="14" customFormat="1" ht="12">
      <c r="B143" s="209"/>
      <c r="C143" s="210"/>
      <c r="D143" s="193" t="s">
        <v>124</v>
      </c>
      <c r="E143" s="211" t="s">
        <v>1</v>
      </c>
      <c r="F143" s="212" t="s">
        <v>126</v>
      </c>
      <c r="G143" s="210"/>
      <c r="H143" s="213">
        <v>10</v>
      </c>
      <c r="I143" s="214"/>
      <c r="J143" s="210"/>
      <c r="K143" s="210"/>
      <c r="L143" s="215"/>
      <c r="M143" s="216"/>
      <c r="N143" s="217"/>
      <c r="O143" s="217"/>
      <c r="P143" s="217"/>
      <c r="Q143" s="217"/>
      <c r="R143" s="217"/>
      <c r="S143" s="217"/>
      <c r="T143" s="218"/>
      <c r="AT143" s="219" t="s">
        <v>124</v>
      </c>
      <c r="AU143" s="219" t="s">
        <v>83</v>
      </c>
      <c r="AV143" s="14" t="s">
        <v>120</v>
      </c>
      <c r="AW143" s="14" t="s">
        <v>32</v>
      </c>
      <c r="AX143" s="14" t="s">
        <v>81</v>
      </c>
      <c r="AY143" s="219" t="s">
        <v>114</v>
      </c>
    </row>
    <row r="144" spans="1:65" s="2" customFormat="1" ht="14.45" customHeight="1">
      <c r="A144" s="33"/>
      <c r="B144" s="34"/>
      <c r="C144" s="180" t="s">
        <v>152</v>
      </c>
      <c r="D144" s="180" t="s">
        <v>116</v>
      </c>
      <c r="E144" s="181" t="s">
        <v>153</v>
      </c>
      <c r="F144" s="182" t="s">
        <v>154</v>
      </c>
      <c r="G144" s="183" t="s">
        <v>119</v>
      </c>
      <c r="H144" s="184">
        <v>350</v>
      </c>
      <c r="I144" s="185"/>
      <c r="J144" s="186">
        <f>ROUND(I144*H144,2)</f>
        <v>0</v>
      </c>
      <c r="K144" s="182" t="s">
        <v>1</v>
      </c>
      <c r="L144" s="38"/>
      <c r="M144" s="187" t="s">
        <v>1</v>
      </c>
      <c r="N144" s="188" t="s">
        <v>41</v>
      </c>
      <c r="O144" s="70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1" t="s">
        <v>120</v>
      </c>
      <c r="AT144" s="191" t="s">
        <v>116</v>
      </c>
      <c r="AU144" s="191" t="s">
        <v>83</v>
      </c>
      <c r="AY144" s="16" t="s">
        <v>114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6" t="s">
        <v>81</v>
      </c>
      <c r="BK144" s="192">
        <f>ROUND(I144*H144,2)</f>
        <v>0</v>
      </c>
      <c r="BL144" s="16" t="s">
        <v>120</v>
      </c>
      <c r="BM144" s="191" t="s">
        <v>155</v>
      </c>
    </row>
    <row r="145" spans="1:47" s="2" customFormat="1" ht="12">
      <c r="A145" s="33"/>
      <c r="B145" s="34"/>
      <c r="C145" s="35"/>
      <c r="D145" s="193" t="s">
        <v>122</v>
      </c>
      <c r="E145" s="35"/>
      <c r="F145" s="194" t="s">
        <v>156</v>
      </c>
      <c r="G145" s="35"/>
      <c r="H145" s="35"/>
      <c r="I145" s="195"/>
      <c r="J145" s="35"/>
      <c r="K145" s="35"/>
      <c r="L145" s="38"/>
      <c r="M145" s="196"/>
      <c r="N145" s="197"/>
      <c r="O145" s="70"/>
      <c r="P145" s="70"/>
      <c r="Q145" s="70"/>
      <c r="R145" s="70"/>
      <c r="S145" s="70"/>
      <c r="T145" s="71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6" t="s">
        <v>122</v>
      </c>
      <c r="AU145" s="16" t="s">
        <v>83</v>
      </c>
    </row>
    <row r="146" spans="1:65" s="2" customFormat="1" ht="14.45" customHeight="1">
      <c r="A146" s="33"/>
      <c r="B146" s="34"/>
      <c r="C146" s="220" t="s">
        <v>157</v>
      </c>
      <c r="D146" s="220" t="s">
        <v>137</v>
      </c>
      <c r="E146" s="221" t="s">
        <v>158</v>
      </c>
      <c r="F146" s="222" t="s">
        <v>159</v>
      </c>
      <c r="G146" s="223" t="s">
        <v>119</v>
      </c>
      <c r="H146" s="224">
        <v>200</v>
      </c>
      <c r="I146" s="225"/>
      <c r="J146" s="226">
        <f>ROUND(I146*H146,2)</f>
        <v>0</v>
      </c>
      <c r="K146" s="222" t="s">
        <v>1</v>
      </c>
      <c r="L146" s="227"/>
      <c r="M146" s="228" t="s">
        <v>1</v>
      </c>
      <c r="N146" s="229" t="s">
        <v>41</v>
      </c>
      <c r="O146" s="70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1" t="s">
        <v>140</v>
      </c>
      <c r="AT146" s="191" t="s">
        <v>137</v>
      </c>
      <c r="AU146" s="191" t="s">
        <v>83</v>
      </c>
      <c r="AY146" s="16" t="s">
        <v>114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6" t="s">
        <v>81</v>
      </c>
      <c r="BK146" s="192">
        <f>ROUND(I146*H146,2)</f>
        <v>0</v>
      </c>
      <c r="BL146" s="16" t="s">
        <v>120</v>
      </c>
      <c r="BM146" s="191" t="s">
        <v>160</v>
      </c>
    </row>
    <row r="147" spans="1:47" s="2" customFormat="1" ht="12">
      <c r="A147" s="33"/>
      <c r="B147" s="34"/>
      <c r="C147" s="35"/>
      <c r="D147" s="193" t="s">
        <v>122</v>
      </c>
      <c r="E147" s="35"/>
      <c r="F147" s="194" t="s">
        <v>159</v>
      </c>
      <c r="G147" s="35"/>
      <c r="H147" s="35"/>
      <c r="I147" s="195"/>
      <c r="J147" s="35"/>
      <c r="K147" s="35"/>
      <c r="L147" s="38"/>
      <c r="M147" s="196"/>
      <c r="N147" s="197"/>
      <c r="O147" s="70"/>
      <c r="P147" s="70"/>
      <c r="Q147" s="70"/>
      <c r="R147" s="70"/>
      <c r="S147" s="70"/>
      <c r="T147" s="71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6" t="s">
        <v>122</v>
      </c>
      <c r="AU147" s="16" t="s">
        <v>83</v>
      </c>
    </row>
    <row r="148" spans="1:65" s="2" customFormat="1" ht="14.45" customHeight="1">
      <c r="A148" s="33"/>
      <c r="B148" s="34"/>
      <c r="C148" s="220" t="s">
        <v>140</v>
      </c>
      <c r="D148" s="220" t="s">
        <v>137</v>
      </c>
      <c r="E148" s="221" t="s">
        <v>161</v>
      </c>
      <c r="F148" s="222" t="s">
        <v>162</v>
      </c>
      <c r="G148" s="223" t="s">
        <v>119</v>
      </c>
      <c r="H148" s="224">
        <v>50</v>
      </c>
      <c r="I148" s="225"/>
      <c r="J148" s="226">
        <f>ROUND(I148*H148,2)</f>
        <v>0</v>
      </c>
      <c r="K148" s="222" t="s">
        <v>1</v>
      </c>
      <c r="L148" s="227"/>
      <c r="M148" s="228" t="s">
        <v>1</v>
      </c>
      <c r="N148" s="229" t="s">
        <v>41</v>
      </c>
      <c r="O148" s="70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1" t="s">
        <v>140</v>
      </c>
      <c r="AT148" s="191" t="s">
        <v>137</v>
      </c>
      <c r="AU148" s="191" t="s">
        <v>83</v>
      </c>
      <c r="AY148" s="16" t="s">
        <v>114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6" t="s">
        <v>81</v>
      </c>
      <c r="BK148" s="192">
        <f>ROUND(I148*H148,2)</f>
        <v>0</v>
      </c>
      <c r="BL148" s="16" t="s">
        <v>120</v>
      </c>
      <c r="BM148" s="191" t="s">
        <v>163</v>
      </c>
    </row>
    <row r="149" spans="1:47" s="2" customFormat="1" ht="12">
      <c r="A149" s="33"/>
      <c r="B149" s="34"/>
      <c r="C149" s="35"/>
      <c r="D149" s="193" t="s">
        <v>122</v>
      </c>
      <c r="E149" s="35"/>
      <c r="F149" s="194" t="s">
        <v>162</v>
      </c>
      <c r="G149" s="35"/>
      <c r="H149" s="35"/>
      <c r="I149" s="195"/>
      <c r="J149" s="35"/>
      <c r="K149" s="35"/>
      <c r="L149" s="38"/>
      <c r="M149" s="196"/>
      <c r="N149" s="197"/>
      <c r="O149" s="70"/>
      <c r="P149" s="70"/>
      <c r="Q149" s="70"/>
      <c r="R149" s="70"/>
      <c r="S149" s="70"/>
      <c r="T149" s="71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6" t="s">
        <v>122</v>
      </c>
      <c r="AU149" s="16" t="s">
        <v>83</v>
      </c>
    </row>
    <row r="150" spans="1:65" s="2" customFormat="1" ht="14.45" customHeight="1">
      <c r="A150" s="33"/>
      <c r="B150" s="34"/>
      <c r="C150" s="220" t="s">
        <v>164</v>
      </c>
      <c r="D150" s="220" t="s">
        <v>137</v>
      </c>
      <c r="E150" s="221" t="s">
        <v>165</v>
      </c>
      <c r="F150" s="222" t="s">
        <v>166</v>
      </c>
      <c r="G150" s="223" t="s">
        <v>119</v>
      </c>
      <c r="H150" s="224">
        <v>50</v>
      </c>
      <c r="I150" s="225"/>
      <c r="J150" s="226">
        <f>ROUND(I150*H150,2)</f>
        <v>0</v>
      </c>
      <c r="K150" s="222" t="s">
        <v>1</v>
      </c>
      <c r="L150" s="227"/>
      <c r="M150" s="228" t="s">
        <v>1</v>
      </c>
      <c r="N150" s="229" t="s">
        <v>41</v>
      </c>
      <c r="O150" s="70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1" t="s">
        <v>140</v>
      </c>
      <c r="AT150" s="191" t="s">
        <v>137</v>
      </c>
      <c r="AU150" s="191" t="s">
        <v>83</v>
      </c>
      <c r="AY150" s="16" t="s">
        <v>114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6" t="s">
        <v>81</v>
      </c>
      <c r="BK150" s="192">
        <f>ROUND(I150*H150,2)</f>
        <v>0</v>
      </c>
      <c r="BL150" s="16" t="s">
        <v>120</v>
      </c>
      <c r="BM150" s="191" t="s">
        <v>167</v>
      </c>
    </row>
    <row r="151" spans="1:47" s="2" customFormat="1" ht="12">
      <c r="A151" s="33"/>
      <c r="B151" s="34"/>
      <c r="C151" s="35"/>
      <c r="D151" s="193" t="s">
        <v>122</v>
      </c>
      <c r="E151" s="35"/>
      <c r="F151" s="194" t="s">
        <v>166</v>
      </c>
      <c r="G151" s="35"/>
      <c r="H151" s="35"/>
      <c r="I151" s="195"/>
      <c r="J151" s="35"/>
      <c r="K151" s="35"/>
      <c r="L151" s="38"/>
      <c r="M151" s="196"/>
      <c r="N151" s="197"/>
      <c r="O151" s="70"/>
      <c r="P151" s="70"/>
      <c r="Q151" s="70"/>
      <c r="R151" s="70"/>
      <c r="S151" s="70"/>
      <c r="T151" s="71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6" t="s">
        <v>122</v>
      </c>
      <c r="AU151" s="16" t="s">
        <v>83</v>
      </c>
    </row>
    <row r="152" spans="1:47" s="2" customFormat="1" ht="19.5">
      <c r="A152" s="33"/>
      <c r="B152" s="34"/>
      <c r="C152" s="35"/>
      <c r="D152" s="193" t="s">
        <v>142</v>
      </c>
      <c r="E152" s="35"/>
      <c r="F152" s="230" t="s">
        <v>168</v>
      </c>
      <c r="G152" s="35"/>
      <c r="H152" s="35"/>
      <c r="I152" s="195"/>
      <c r="J152" s="35"/>
      <c r="K152" s="35"/>
      <c r="L152" s="38"/>
      <c r="M152" s="196"/>
      <c r="N152" s="197"/>
      <c r="O152" s="70"/>
      <c r="P152" s="70"/>
      <c r="Q152" s="70"/>
      <c r="R152" s="70"/>
      <c r="S152" s="70"/>
      <c r="T152" s="71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6" t="s">
        <v>142</v>
      </c>
      <c r="AU152" s="16" t="s">
        <v>83</v>
      </c>
    </row>
    <row r="153" spans="2:51" s="13" customFormat="1" ht="12">
      <c r="B153" s="198"/>
      <c r="C153" s="199"/>
      <c r="D153" s="193" t="s">
        <v>124</v>
      </c>
      <c r="E153" s="200" t="s">
        <v>1</v>
      </c>
      <c r="F153" s="201" t="s">
        <v>169</v>
      </c>
      <c r="G153" s="199"/>
      <c r="H153" s="202">
        <v>20</v>
      </c>
      <c r="I153" s="203"/>
      <c r="J153" s="199"/>
      <c r="K153" s="199"/>
      <c r="L153" s="204"/>
      <c r="M153" s="205"/>
      <c r="N153" s="206"/>
      <c r="O153" s="206"/>
      <c r="P153" s="206"/>
      <c r="Q153" s="206"/>
      <c r="R153" s="206"/>
      <c r="S153" s="206"/>
      <c r="T153" s="207"/>
      <c r="AT153" s="208" t="s">
        <v>124</v>
      </c>
      <c r="AU153" s="208" t="s">
        <v>83</v>
      </c>
      <c r="AV153" s="13" t="s">
        <v>83</v>
      </c>
      <c r="AW153" s="13" t="s">
        <v>32</v>
      </c>
      <c r="AX153" s="13" t="s">
        <v>76</v>
      </c>
      <c r="AY153" s="208" t="s">
        <v>114</v>
      </c>
    </row>
    <row r="154" spans="2:51" s="13" customFormat="1" ht="12">
      <c r="B154" s="198"/>
      <c r="C154" s="199"/>
      <c r="D154" s="193" t="s">
        <v>124</v>
      </c>
      <c r="E154" s="200" t="s">
        <v>1</v>
      </c>
      <c r="F154" s="201" t="s">
        <v>170</v>
      </c>
      <c r="G154" s="199"/>
      <c r="H154" s="202">
        <v>10</v>
      </c>
      <c r="I154" s="203"/>
      <c r="J154" s="199"/>
      <c r="K154" s="199"/>
      <c r="L154" s="204"/>
      <c r="M154" s="205"/>
      <c r="N154" s="206"/>
      <c r="O154" s="206"/>
      <c r="P154" s="206"/>
      <c r="Q154" s="206"/>
      <c r="R154" s="206"/>
      <c r="S154" s="206"/>
      <c r="T154" s="207"/>
      <c r="AT154" s="208" t="s">
        <v>124</v>
      </c>
      <c r="AU154" s="208" t="s">
        <v>83</v>
      </c>
      <c r="AV154" s="13" t="s">
        <v>83</v>
      </c>
      <c r="AW154" s="13" t="s">
        <v>32</v>
      </c>
      <c r="AX154" s="13" t="s">
        <v>76</v>
      </c>
      <c r="AY154" s="208" t="s">
        <v>114</v>
      </c>
    </row>
    <row r="155" spans="2:51" s="13" customFormat="1" ht="12">
      <c r="B155" s="198"/>
      <c r="C155" s="199"/>
      <c r="D155" s="193" t="s">
        <v>124</v>
      </c>
      <c r="E155" s="200" t="s">
        <v>1</v>
      </c>
      <c r="F155" s="201" t="s">
        <v>171</v>
      </c>
      <c r="G155" s="199"/>
      <c r="H155" s="202">
        <v>20</v>
      </c>
      <c r="I155" s="203"/>
      <c r="J155" s="199"/>
      <c r="K155" s="199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124</v>
      </c>
      <c r="AU155" s="208" t="s">
        <v>83</v>
      </c>
      <c r="AV155" s="13" t="s">
        <v>83</v>
      </c>
      <c r="AW155" s="13" t="s">
        <v>32</v>
      </c>
      <c r="AX155" s="13" t="s">
        <v>76</v>
      </c>
      <c r="AY155" s="208" t="s">
        <v>114</v>
      </c>
    </row>
    <row r="156" spans="2:51" s="14" customFormat="1" ht="12">
      <c r="B156" s="209"/>
      <c r="C156" s="210"/>
      <c r="D156" s="193" t="s">
        <v>124</v>
      </c>
      <c r="E156" s="211" t="s">
        <v>1</v>
      </c>
      <c r="F156" s="212" t="s">
        <v>126</v>
      </c>
      <c r="G156" s="210"/>
      <c r="H156" s="213">
        <v>50</v>
      </c>
      <c r="I156" s="214"/>
      <c r="J156" s="210"/>
      <c r="K156" s="210"/>
      <c r="L156" s="215"/>
      <c r="M156" s="216"/>
      <c r="N156" s="217"/>
      <c r="O156" s="217"/>
      <c r="P156" s="217"/>
      <c r="Q156" s="217"/>
      <c r="R156" s="217"/>
      <c r="S156" s="217"/>
      <c r="T156" s="218"/>
      <c r="AT156" s="219" t="s">
        <v>124</v>
      </c>
      <c r="AU156" s="219" t="s">
        <v>83</v>
      </c>
      <c r="AV156" s="14" t="s">
        <v>120</v>
      </c>
      <c r="AW156" s="14" t="s">
        <v>32</v>
      </c>
      <c r="AX156" s="14" t="s">
        <v>81</v>
      </c>
      <c r="AY156" s="219" t="s">
        <v>114</v>
      </c>
    </row>
    <row r="157" spans="1:65" s="2" customFormat="1" ht="14.45" customHeight="1">
      <c r="A157" s="33"/>
      <c r="B157" s="34"/>
      <c r="C157" s="220" t="s">
        <v>172</v>
      </c>
      <c r="D157" s="220" t="s">
        <v>137</v>
      </c>
      <c r="E157" s="221" t="s">
        <v>173</v>
      </c>
      <c r="F157" s="222" t="s">
        <v>174</v>
      </c>
      <c r="G157" s="223" t="s">
        <v>119</v>
      </c>
      <c r="H157" s="224">
        <v>20</v>
      </c>
      <c r="I157" s="225"/>
      <c r="J157" s="226">
        <f>ROUND(I157*H157,2)</f>
        <v>0</v>
      </c>
      <c r="K157" s="222" t="s">
        <v>1</v>
      </c>
      <c r="L157" s="227"/>
      <c r="M157" s="228" t="s">
        <v>1</v>
      </c>
      <c r="N157" s="229" t="s">
        <v>41</v>
      </c>
      <c r="O157" s="70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1" t="s">
        <v>140</v>
      </c>
      <c r="AT157" s="191" t="s">
        <v>137</v>
      </c>
      <c r="AU157" s="191" t="s">
        <v>83</v>
      </c>
      <c r="AY157" s="16" t="s">
        <v>114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6" t="s">
        <v>81</v>
      </c>
      <c r="BK157" s="192">
        <f>ROUND(I157*H157,2)</f>
        <v>0</v>
      </c>
      <c r="BL157" s="16" t="s">
        <v>120</v>
      </c>
      <c r="BM157" s="191" t="s">
        <v>175</v>
      </c>
    </row>
    <row r="158" spans="1:47" s="2" customFormat="1" ht="12">
      <c r="A158" s="33"/>
      <c r="B158" s="34"/>
      <c r="C158" s="35"/>
      <c r="D158" s="193" t="s">
        <v>122</v>
      </c>
      <c r="E158" s="35"/>
      <c r="F158" s="194" t="s">
        <v>174</v>
      </c>
      <c r="G158" s="35"/>
      <c r="H158" s="35"/>
      <c r="I158" s="195"/>
      <c r="J158" s="35"/>
      <c r="K158" s="35"/>
      <c r="L158" s="38"/>
      <c r="M158" s="196"/>
      <c r="N158" s="197"/>
      <c r="O158" s="70"/>
      <c r="P158" s="70"/>
      <c r="Q158" s="70"/>
      <c r="R158" s="70"/>
      <c r="S158" s="70"/>
      <c r="T158" s="71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6" t="s">
        <v>122</v>
      </c>
      <c r="AU158" s="16" t="s">
        <v>83</v>
      </c>
    </row>
    <row r="159" spans="1:47" s="2" customFormat="1" ht="19.5">
      <c r="A159" s="33"/>
      <c r="B159" s="34"/>
      <c r="C159" s="35"/>
      <c r="D159" s="193" t="s">
        <v>142</v>
      </c>
      <c r="E159" s="35"/>
      <c r="F159" s="230" t="s">
        <v>176</v>
      </c>
      <c r="G159" s="35"/>
      <c r="H159" s="35"/>
      <c r="I159" s="195"/>
      <c r="J159" s="35"/>
      <c r="K159" s="35"/>
      <c r="L159" s="38"/>
      <c r="M159" s="196"/>
      <c r="N159" s="197"/>
      <c r="O159" s="70"/>
      <c r="P159" s="70"/>
      <c r="Q159" s="70"/>
      <c r="R159" s="70"/>
      <c r="S159" s="70"/>
      <c r="T159" s="71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6" t="s">
        <v>142</v>
      </c>
      <c r="AU159" s="16" t="s">
        <v>83</v>
      </c>
    </row>
    <row r="160" spans="2:51" s="13" customFormat="1" ht="12">
      <c r="B160" s="198"/>
      <c r="C160" s="199"/>
      <c r="D160" s="193" t="s">
        <v>124</v>
      </c>
      <c r="E160" s="200" t="s">
        <v>1</v>
      </c>
      <c r="F160" s="201" t="s">
        <v>169</v>
      </c>
      <c r="G160" s="199"/>
      <c r="H160" s="202">
        <v>20</v>
      </c>
      <c r="I160" s="203"/>
      <c r="J160" s="199"/>
      <c r="K160" s="199"/>
      <c r="L160" s="204"/>
      <c r="M160" s="205"/>
      <c r="N160" s="206"/>
      <c r="O160" s="206"/>
      <c r="P160" s="206"/>
      <c r="Q160" s="206"/>
      <c r="R160" s="206"/>
      <c r="S160" s="206"/>
      <c r="T160" s="207"/>
      <c r="AT160" s="208" t="s">
        <v>124</v>
      </c>
      <c r="AU160" s="208" t="s">
        <v>83</v>
      </c>
      <c r="AV160" s="13" t="s">
        <v>83</v>
      </c>
      <c r="AW160" s="13" t="s">
        <v>32</v>
      </c>
      <c r="AX160" s="13" t="s">
        <v>76</v>
      </c>
      <c r="AY160" s="208" t="s">
        <v>114</v>
      </c>
    </row>
    <row r="161" spans="2:51" s="14" customFormat="1" ht="12">
      <c r="B161" s="209"/>
      <c r="C161" s="210"/>
      <c r="D161" s="193" t="s">
        <v>124</v>
      </c>
      <c r="E161" s="211" t="s">
        <v>1</v>
      </c>
      <c r="F161" s="212" t="s">
        <v>126</v>
      </c>
      <c r="G161" s="210"/>
      <c r="H161" s="213">
        <v>20</v>
      </c>
      <c r="I161" s="214"/>
      <c r="J161" s="210"/>
      <c r="K161" s="210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124</v>
      </c>
      <c r="AU161" s="219" t="s">
        <v>83</v>
      </c>
      <c r="AV161" s="14" t="s">
        <v>120</v>
      </c>
      <c r="AW161" s="14" t="s">
        <v>32</v>
      </c>
      <c r="AX161" s="14" t="s">
        <v>81</v>
      </c>
      <c r="AY161" s="219" t="s">
        <v>114</v>
      </c>
    </row>
    <row r="162" spans="1:65" s="2" customFormat="1" ht="14.45" customHeight="1">
      <c r="A162" s="33"/>
      <c r="B162" s="34"/>
      <c r="C162" s="220" t="s">
        <v>177</v>
      </c>
      <c r="D162" s="220" t="s">
        <v>137</v>
      </c>
      <c r="E162" s="221" t="s">
        <v>178</v>
      </c>
      <c r="F162" s="222" t="s">
        <v>179</v>
      </c>
      <c r="G162" s="223" t="s">
        <v>119</v>
      </c>
      <c r="H162" s="224">
        <v>20</v>
      </c>
      <c r="I162" s="225"/>
      <c r="J162" s="226">
        <f>ROUND(I162*H162,2)</f>
        <v>0</v>
      </c>
      <c r="K162" s="222" t="s">
        <v>1</v>
      </c>
      <c r="L162" s="227"/>
      <c r="M162" s="228" t="s">
        <v>1</v>
      </c>
      <c r="N162" s="229" t="s">
        <v>41</v>
      </c>
      <c r="O162" s="70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1" t="s">
        <v>140</v>
      </c>
      <c r="AT162" s="191" t="s">
        <v>137</v>
      </c>
      <c r="AU162" s="191" t="s">
        <v>83</v>
      </c>
      <c r="AY162" s="16" t="s">
        <v>114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6" t="s">
        <v>81</v>
      </c>
      <c r="BK162" s="192">
        <f>ROUND(I162*H162,2)</f>
        <v>0</v>
      </c>
      <c r="BL162" s="16" t="s">
        <v>120</v>
      </c>
      <c r="BM162" s="191" t="s">
        <v>180</v>
      </c>
    </row>
    <row r="163" spans="1:47" s="2" customFormat="1" ht="12">
      <c r="A163" s="33"/>
      <c r="B163" s="34"/>
      <c r="C163" s="35"/>
      <c r="D163" s="193" t="s">
        <v>122</v>
      </c>
      <c r="E163" s="35"/>
      <c r="F163" s="194" t="s">
        <v>179</v>
      </c>
      <c r="G163" s="35"/>
      <c r="H163" s="35"/>
      <c r="I163" s="195"/>
      <c r="J163" s="35"/>
      <c r="K163" s="35"/>
      <c r="L163" s="38"/>
      <c r="M163" s="196"/>
      <c r="N163" s="197"/>
      <c r="O163" s="70"/>
      <c r="P163" s="70"/>
      <c r="Q163" s="70"/>
      <c r="R163" s="70"/>
      <c r="S163" s="70"/>
      <c r="T163" s="71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6" t="s">
        <v>122</v>
      </c>
      <c r="AU163" s="16" t="s">
        <v>83</v>
      </c>
    </row>
    <row r="164" spans="1:65" s="2" customFormat="1" ht="14.45" customHeight="1">
      <c r="A164" s="33"/>
      <c r="B164" s="34"/>
      <c r="C164" s="220" t="s">
        <v>181</v>
      </c>
      <c r="D164" s="220" t="s">
        <v>137</v>
      </c>
      <c r="E164" s="221" t="s">
        <v>182</v>
      </c>
      <c r="F164" s="222" t="s">
        <v>183</v>
      </c>
      <c r="G164" s="223" t="s">
        <v>119</v>
      </c>
      <c r="H164" s="224">
        <v>10</v>
      </c>
      <c r="I164" s="225"/>
      <c r="J164" s="226">
        <f>ROUND(I164*H164,2)</f>
        <v>0</v>
      </c>
      <c r="K164" s="222" t="s">
        <v>1</v>
      </c>
      <c r="L164" s="227"/>
      <c r="M164" s="228" t="s">
        <v>1</v>
      </c>
      <c r="N164" s="229" t="s">
        <v>41</v>
      </c>
      <c r="O164" s="70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1" t="s">
        <v>140</v>
      </c>
      <c r="AT164" s="191" t="s">
        <v>137</v>
      </c>
      <c r="AU164" s="191" t="s">
        <v>83</v>
      </c>
      <c r="AY164" s="16" t="s">
        <v>114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6" t="s">
        <v>81</v>
      </c>
      <c r="BK164" s="192">
        <f>ROUND(I164*H164,2)</f>
        <v>0</v>
      </c>
      <c r="BL164" s="16" t="s">
        <v>120</v>
      </c>
      <c r="BM164" s="191" t="s">
        <v>184</v>
      </c>
    </row>
    <row r="165" spans="1:47" s="2" customFormat="1" ht="12">
      <c r="A165" s="33"/>
      <c r="B165" s="34"/>
      <c r="C165" s="35"/>
      <c r="D165" s="193" t="s">
        <v>122</v>
      </c>
      <c r="E165" s="35"/>
      <c r="F165" s="194" t="s">
        <v>183</v>
      </c>
      <c r="G165" s="35"/>
      <c r="H165" s="35"/>
      <c r="I165" s="195"/>
      <c r="J165" s="35"/>
      <c r="K165" s="35"/>
      <c r="L165" s="38"/>
      <c r="M165" s="196"/>
      <c r="N165" s="197"/>
      <c r="O165" s="70"/>
      <c r="P165" s="70"/>
      <c r="Q165" s="70"/>
      <c r="R165" s="70"/>
      <c r="S165" s="70"/>
      <c r="T165" s="71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6" t="s">
        <v>122</v>
      </c>
      <c r="AU165" s="16" t="s">
        <v>83</v>
      </c>
    </row>
    <row r="166" spans="1:65" s="2" customFormat="1" ht="14.45" customHeight="1">
      <c r="A166" s="33"/>
      <c r="B166" s="34"/>
      <c r="C166" s="180" t="s">
        <v>185</v>
      </c>
      <c r="D166" s="180" t="s">
        <v>116</v>
      </c>
      <c r="E166" s="181" t="s">
        <v>186</v>
      </c>
      <c r="F166" s="182" t="s">
        <v>187</v>
      </c>
      <c r="G166" s="183" t="s">
        <v>119</v>
      </c>
      <c r="H166" s="184">
        <v>350</v>
      </c>
      <c r="I166" s="185"/>
      <c r="J166" s="186">
        <f>ROUND(I166*H166,2)</f>
        <v>0</v>
      </c>
      <c r="K166" s="182" t="s">
        <v>1</v>
      </c>
      <c r="L166" s="38"/>
      <c r="M166" s="187" t="s">
        <v>1</v>
      </c>
      <c r="N166" s="188" t="s">
        <v>41</v>
      </c>
      <c r="O166" s="70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1" t="s">
        <v>120</v>
      </c>
      <c r="AT166" s="191" t="s">
        <v>116</v>
      </c>
      <c r="AU166" s="191" t="s">
        <v>83</v>
      </c>
      <c r="AY166" s="16" t="s">
        <v>114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6" t="s">
        <v>81</v>
      </c>
      <c r="BK166" s="192">
        <f>ROUND(I166*H166,2)</f>
        <v>0</v>
      </c>
      <c r="BL166" s="16" t="s">
        <v>120</v>
      </c>
      <c r="BM166" s="191" t="s">
        <v>188</v>
      </c>
    </row>
    <row r="167" spans="1:47" s="2" customFormat="1" ht="12">
      <c r="A167" s="33"/>
      <c r="B167" s="34"/>
      <c r="C167" s="35"/>
      <c r="D167" s="193" t="s">
        <v>122</v>
      </c>
      <c r="E167" s="35"/>
      <c r="F167" s="194" t="s">
        <v>189</v>
      </c>
      <c r="G167" s="35"/>
      <c r="H167" s="35"/>
      <c r="I167" s="195"/>
      <c r="J167" s="35"/>
      <c r="K167" s="35"/>
      <c r="L167" s="38"/>
      <c r="M167" s="196"/>
      <c r="N167" s="197"/>
      <c r="O167" s="70"/>
      <c r="P167" s="70"/>
      <c r="Q167" s="70"/>
      <c r="R167" s="70"/>
      <c r="S167" s="70"/>
      <c r="T167" s="71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T167" s="16" t="s">
        <v>122</v>
      </c>
      <c r="AU167" s="16" t="s">
        <v>83</v>
      </c>
    </row>
    <row r="168" spans="1:47" s="2" customFormat="1" ht="19.5">
      <c r="A168" s="33"/>
      <c r="B168" s="34"/>
      <c r="C168" s="35"/>
      <c r="D168" s="193" t="s">
        <v>142</v>
      </c>
      <c r="E168" s="35"/>
      <c r="F168" s="230" t="s">
        <v>190</v>
      </c>
      <c r="G168" s="35"/>
      <c r="H168" s="35"/>
      <c r="I168" s="195"/>
      <c r="J168" s="35"/>
      <c r="K168" s="35"/>
      <c r="L168" s="38"/>
      <c r="M168" s="196"/>
      <c r="N168" s="197"/>
      <c r="O168" s="70"/>
      <c r="P168" s="70"/>
      <c r="Q168" s="70"/>
      <c r="R168" s="70"/>
      <c r="S168" s="70"/>
      <c r="T168" s="71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142</v>
      </c>
      <c r="AU168" s="16" t="s">
        <v>83</v>
      </c>
    </row>
    <row r="169" spans="1:65" s="2" customFormat="1" ht="14.45" customHeight="1">
      <c r="A169" s="33"/>
      <c r="B169" s="34"/>
      <c r="C169" s="220" t="s">
        <v>191</v>
      </c>
      <c r="D169" s="220" t="s">
        <v>137</v>
      </c>
      <c r="E169" s="221" t="s">
        <v>192</v>
      </c>
      <c r="F169" s="222" t="s">
        <v>193</v>
      </c>
      <c r="G169" s="223" t="s">
        <v>194</v>
      </c>
      <c r="H169" s="224">
        <v>1050</v>
      </c>
      <c r="I169" s="225"/>
      <c r="J169" s="226">
        <f>ROUND(I169*H169,2)</f>
        <v>0</v>
      </c>
      <c r="K169" s="222" t="s">
        <v>1</v>
      </c>
      <c r="L169" s="227"/>
      <c r="M169" s="228" t="s">
        <v>1</v>
      </c>
      <c r="N169" s="229" t="s">
        <v>41</v>
      </c>
      <c r="O169" s="70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1" t="s">
        <v>140</v>
      </c>
      <c r="AT169" s="191" t="s">
        <v>137</v>
      </c>
      <c r="AU169" s="191" t="s">
        <v>83</v>
      </c>
      <c r="AY169" s="16" t="s">
        <v>114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6" t="s">
        <v>81</v>
      </c>
      <c r="BK169" s="192">
        <f>ROUND(I169*H169,2)</f>
        <v>0</v>
      </c>
      <c r="BL169" s="16" t="s">
        <v>120</v>
      </c>
      <c r="BM169" s="191" t="s">
        <v>195</v>
      </c>
    </row>
    <row r="170" spans="1:47" s="2" customFormat="1" ht="12">
      <c r="A170" s="33"/>
      <c r="B170" s="34"/>
      <c r="C170" s="35"/>
      <c r="D170" s="193" t="s">
        <v>122</v>
      </c>
      <c r="E170" s="35"/>
      <c r="F170" s="194" t="s">
        <v>193</v>
      </c>
      <c r="G170" s="35"/>
      <c r="H170" s="35"/>
      <c r="I170" s="195"/>
      <c r="J170" s="35"/>
      <c r="K170" s="35"/>
      <c r="L170" s="38"/>
      <c r="M170" s="196"/>
      <c r="N170" s="197"/>
      <c r="O170" s="70"/>
      <c r="P170" s="70"/>
      <c r="Q170" s="70"/>
      <c r="R170" s="70"/>
      <c r="S170" s="70"/>
      <c r="T170" s="71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6" t="s">
        <v>122</v>
      </c>
      <c r="AU170" s="16" t="s">
        <v>83</v>
      </c>
    </row>
    <row r="171" spans="2:51" s="13" customFormat="1" ht="12">
      <c r="B171" s="198"/>
      <c r="C171" s="199"/>
      <c r="D171" s="193" t="s">
        <v>124</v>
      </c>
      <c r="E171" s="200" t="s">
        <v>1</v>
      </c>
      <c r="F171" s="201" t="s">
        <v>196</v>
      </c>
      <c r="G171" s="199"/>
      <c r="H171" s="202">
        <v>1050</v>
      </c>
      <c r="I171" s="203"/>
      <c r="J171" s="199"/>
      <c r="K171" s="199"/>
      <c r="L171" s="204"/>
      <c r="M171" s="205"/>
      <c r="N171" s="206"/>
      <c r="O171" s="206"/>
      <c r="P171" s="206"/>
      <c r="Q171" s="206"/>
      <c r="R171" s="206"/>
      <c r="S171" s="206"/>
      <c r="T171" s="207"/>
      <c r="AT171" s="208" t="s">
        <v>124</v>
      </c>
      <c r="AU171" s="208" t="s">
        <v>83</v>
      </c>
      <c r="AV171" s="13" t="s">
        <v>83</v>
      </c>
      <c r="AW171" s="13" t="s">
        <v>32</v>
      </c>
      <c r="AX171" s="13" t="s">
        <v>76</v>
      </c>
      <c r="AY171" s="208" t="s">
        <v>114</v>
      </c>
    </row>
    <row r="172" spans="2:51" s="14" customFormat="1" ht="12">
      <c r="B172" s="209"/>
      <c r="C172" s="210"/>
      <c r="D172" s="193" t="s">
        <v>124</v>
      </c>
      <c r="E172" s="211" t="s">
        <v>1</v>
      </c>
      <c r="F172" s="212" t="s">
        <v>126</v>
      </c>
      <c r="G172" s="210"/>
      <c r="H172" s="213">
        <v>1050</v>
      </c>
      <c r="I172" s="214"/>
      <c r="J172" s="210"/>
      <c r="K172" s="210"/>
      <c r="L172" s="215"/>
      <c r="M172" s="216"/>
      <c r="N172" s="217"/>
      <c r="O172" s="217"/>
      <c r="P172" s="217"/>
      <c r="Q172" s="217"/>
      <c r="R172" s="217"/>
      <c r="S172" s="217"/>
      <c r="T172" s="218"/>
      <c r="AT172" s="219" t="s">
        <v>124</v>
      </c>
      <c r="AU172" s="219" t="s">
        <v>83</v>
      </c>
      <c r="AV172" s="14" t="s">
        <v>120</v>
      </c>
      <c r="AW172" s="14" t="s">
        <v>32</v>
      </c>
      <c r="AX172" s="14" t="s">
        <v>81</v>
      </c>
      <c r="AY172" s="219" t="s">
        <v>114</v>
      </c>
    </row>
    <row r="173" spans="1:65" s="2" customFormat="1" ht="14.45" customHeight="1">
      <c r="A173" s="33"/>
      <c r="B173" s="34"/>
      <c r="C173" s="180" t="s">
        <v>8</v>
      </c>
      <c r="D173" s="180" t="s">
        <v>116</v>
      </c>
      <c r="E173" s="181" t="s">
        <v>197</v>
      </c>
      <c r="F173" s="182" t="s">
        <v>198</v>
      </c>
      <c r="G173" s="183" t="s">
        <v>199</v>
      </c>
      <c r="H173" s="184">
        <v>105</v>
      </c>
      <c r="I173" s="185"/>
      <c r="J173" s="186">
        <f>ROUND(I173*H173,2)</f>
        <v>0</v>
      </c>
      <c r="K173" s="182" t="s">
        <v>1</v>
      </c>
      <c r="L173" s="38"/>
      <c r="M173" s="187" t="s">
        <v>1</v>
      </c>
      <c r="N173" s="188" t="s">
        <v>41</v>
      </c>
      <c r="O173" s="70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1" t="s">
        <v>120</v>
      </c>
      <c r="AT173" s="191" t="s">
        <v>116</v>
      </c>
      <c r="AU173" s="191" t="s">
        <v>83</v>
      </c>
      <c r="AY173" s="16" t="s">
        <v>114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6" t="s">
        <v>81</v>
      </c>
      <c r="BK173" s="192">
        <f>ROUND(I173*H173,2)</f>
        <v>0</v>
      </c>
      <c r="BL173" s="16" t="s">
        <v>120</v>
      </c>
      <c r="BM173" s="191" t="s">
        <v>200</v>
      </c>
    </row>
    <row r="174" spans="1:47" s="2" customFormat="1" ht="12">
      <c r="A174" s="33"/>
      <c r="B174" s="34"/>
      <c r="C174" s="35"/>
      <c r="D174" s="193" t="s">
        <v>122</v>
      </c>
      <c r="E174" s="35"/>
      <c r="F174" s="194" t="s">
        <v>201</v>
      </c>
      <c r="G174" s="35"/>
      <c r="H174" s="35"/>
      <c r="I174" s="195"/>
      <c r="J174" s="35"/>
      <c r="K174" s="35"/>
      <c r="L174" s="38"/>
      <c r="M174" s="196"/>
      <c r="N174" s="197"/>
      <c r="O174" s="70"/>
      <c r="P174" s="70"/>
      <c r="Q174" s="70"/>
      <c r="R174" s="70"/>
      <c r="S174" s="70"/>
      <c r="T174" s="71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6" t="s">
        <v>122</v>
      </c>
      <c r="AU174" s="16" t="s">
        <v>83</v>
      </c>
    </row>
    <row r="175" spans="2:51" s="13" customFormat="1" ht="12">
      <c r="B175" s="198"/>
      <c r="C175" s="199"/>
      <c r="D175" s="193" t="s">
        <v>124</v>
      </c>
      <c r="E175" s="200" t="s">
        <v>1</v>
      </c>
      <c r="F175" s="201" t="s">
        <v>202</v>
      </c>
      <c r="G175" s="199"/>
      <c r="H175" s="202">
        <v>105</v>
      </c>
      <c r="I175" s="203"/>
      <c r="J175" s="199"/>
      <c r="K175" s="199"/>
      <c r="L175" s="204"/>
      <c r="M175" s="205"/>
      <c r="N175" s="206"/>
      <c r="O175" s="206"/>
      <c r="P175" s="206"/>
      <c r="Q175" s="206"/>
      <c r="R175" s="206"/>
      <c r="S175" s="206"/>
      <c r="T175" s="207"/>
      <c r="AT175" s="208" t="s">
        <v>124</v>
      </c>
      <c r="AU175" s="208" t="s">
        <v>83</v>
      </c>
      <c r="AV175" s="13" t="s">
        <v>83</v>
      </c>
      <c r="AW175" s="13" t="s">
        <v>32</v>
      </c>
      <c r="AX175" s="13" t="s">
        <v>76</v>
      </c>
      <c r="AY175" s="208" t="s">
        <v>114</v>
      </c>
    </row>
    <row r="176" spans="2:51" s="14" customFormat="1" ht="12">
      <c r="B176" s="209"/>
      <c r="C176" s="210"/>
      <c r="D176" s="193" t="s">
        <v>124</v>
      </c>
      <c r="E176" s="211" t="s">
        <v>1</v>
      </c>
      <c r="F176" s="212" t="s">
        <v>126</v>
      </c>
      <c r="G176" s="210"/>
      <c r="H176" s="213">
        <v>105</v>
      </c>
      <c r="I176" s="214"/>
      <c r="J176" s="210"/>
      <c r="K176" s="210"/>
      <c r="L176" s="215"/>
      <c r="M176" s="216"/>
      <c r="N176" s="217"/>
      <c r="O176" s="217"/>
      <c r="P176" s="217"/>
      <c r="Q176" s="217"/>
      <c r="R176" s="217"/>
      <c r="S176" s="217"/>
      <c r="T176" s="218"/>
      <c r="AT176" s="219" t="s">
        <v>124</v>
      </c>
      <c r="AU176" s="219" t="s">
        <v>83</v>
      </c>
      <c r="AV176" s="14" t="s">
        <v>120</v>
      </c>
      <c r="AW176" s="14" t="s">
        <v>32</v>
      </c>
      <c r="AX176" s="14" t="s">
        <v>81</v>
      </c>
      <c r="AY176" s="219" t="s">
        <v>114</v>
      </c>
    </row>
    <row r="177" spans="1:65" s="2" customFormat="1" ht="14.45" customHeight="1">
      <c r="A177" s="33"/>
      <c r="B177" s="34"/>
      <c r="C177" s="180" t="s">
        <v>203</v>
      </c>
      <c r="D177" s="180" t="s">
        <v>116</v>
      </c>
      <c r="E177" s="181" t="s">
        <v>204</v>
      </c>
      <c r="F177" s="182" t="s">
        <v>205</v>
      </c>
      <c r="G177" s="183" t="s">
        <v>199</v>
      </c>
      <c r="H177" s="184">
        <v>600</v>
      </c>
      <c r="I177" s="185"/>
      <c r="J177" s="186">
        <f>ROUND(I177*H177,2)</f>
        <v>0</v>
      </c>
      <c r="K177" s="182" t="s">
        <v>1</v>
      </c>
      <c r="L177" s="38"/>
      <c r="M177" s="187" t="s">
        <v>1</v>
      </c>
      <c r="N177" s="188" t="s">
        <v>41</v>
      </c>
      <c r="O177" s="70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1" t="s">
        <v>120</v>
      </c>
      <c r="AT177" s="191" t="s">
        <v>116</v>
      </c>
      <c r="AU177" s="191" t="s">
        <v>83</v>
      </c>
      <c r="AY177" s="16" t="s">
        <v>114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6" t="s">
        <v>81</v>
      </c>
      <c r="BK177" s="192">
        <f>ROUND(I177*H177,2)</f>
        <v>0</v>
      </c>
      <c r="BL177" s="16" t="s">
        <v>120</v>
      </c>
      <c r="BM177" s="191" t="s">
        <v>206</v>
      </c>
    </row>
    <row r="178" spans="1:47" s="2" customFormat="1" ht="12">
      <c r="A178" s="33"/>
      <c r="B178" s="34"/>
      <c r="C178" s="35"/>
      <c r="D178" s="193" t="s">
        <v>122</v>
      </c>
      <c r="E178" s="35"/>
      <c r="F178" s="194" t="s">
        <v>207</v>
      </c>
      <c r="G178" s="35"/>
      <c r="H178" s="35"/>
      <c r="I178" s="195"/>
      <c r="J178" s="35"/>
      <c r="K178" s="35"/>
      <c r="L178" s="38"/>
      <c r="M178" s="196"/>
      <c r="N178" s="197"/>
      <c r="O178" s="70"/>
      <c r="P178" s="70"/>
      <c r="Q178" s="70"/>
      <c r="R178" s="70"/>
      <c r="S178" s="70"/>
      <c r="T178" s="71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6" t="s">
        <v>122</v>
      </c>
      <c r="AU178" s="16" t="s">
        <v>83</v>
      </c>
    </row>
    <row r="179" spans="1:65" s="2" customFormat="1" ht="14.45" customHeight="1">
      <c r="A179" s="33"/>
      <c r="B179" s="34"/>
      <c r="C179" s="220" t="s">
        <v>208</v>
      </c>
      <c r="D179" s="220" t="s">
        <v>137</v>
      </c>
      <c r="E179" s="221" t="s">
        <v>209</v>
      </c>
      <c r="F179" s="222" t="s">
        <v>210</v>
      </c>
      <c r="G179" s="223" t="s">
        <v>211</v>
      </c>
      <c r="H179" s="224">
        <v>61.8</v>
      </c>
      <c r="I179" s="225"/>
      <c r="J179" s="226">
        <f>ROUND(I179*H179,2)</f>
        <v>0</v>
      </c>
      <c r="K179" s="222" t="s">
        <v>1</v>
      </c>
      <c r="L179" s="227"/>
      <c r="M179" s="228" t="s">
        <v>1</v>
      </c>
      <c r="N179" s="229" t="s">
        <v>41</v>
      </c>
      <c r="O179" s="70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1" t="s">
        <v>140</v>
      </c>
      <c r="AT179" s="191" t="s">
        <v>137</v>
      </c>
      <c r="AU179" s="191" t="s">
        <v>83</v>
      </c>
      <c r="AY179" s="16" t="s">
        <v>114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6" t="s">
        <v>81</v>
      </c>
      <c r="BK179" s="192">
        <f>ROUND(I179*H179,2)</f>
        <v>0</v>
      </c>
      <c r="BL179" s="16" t="s">
        <v>120</v>
      </c>
      <c r="BM179" s="191" t="s">
        <v>212</v>
      </c>
    </row>
    <row r="180" spans="1:47" s="2" customFormat="1" ht="12">
      <c r="A180" s="33"/>
      <c r="B180" s="34"/>
      <c r="C180" s="35"/>
      <c r="D180" s="193" t="s">
        <v>122</v>
      </c>
      <c r="E180" s="35"/>
      <c r="F180" s="194" t="s">
        <v>210</v>
      </c>
      <c r="G180" s="35"/>
      <c r="H180" s="35"/>
      <c r="I180" s="195"/>
      <c r="J180" s="35"/>
      <c r="K180" s="35"/>
      <c r="L180" s="38"/>
      <c r="M180" s="196"/>
      <c r="N180" s="197"/>
      <c r="O180" s="70"/>
      <c r="P180" s="70"/>
      <c r="Q180" s="70"/>
      <c r="R180" s="70"/>
      <c r="S180" s="70"/>
      <c r="T180" s="71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6" t="s">
        <v>122</v>
      </c>
      <c r="AU180" s="16" t="s">
        <v>83</v>
      </c>
    </row>
    <row r="181" spans="2:51" s="13" customFormat="1" ht="12">
      <c r="B181" s="198"/>
      <c r="C181" s="199"/>
      <c r="D181" s="193" t="s">
        <v>124</v>
      </c>
      <c r="E181" s="200" t="s">
        <v>1</v>
      </c>
      <c r="F181" s="201" t="s">
        <v>213</v>
      </c>
      <c r="G181" s="199"/>
      <c r="H181" s="202">
        <v>61.8</v>
      </c>
      <c r="I181" s="203"/>
      <c r="J181" s="199"/>
      <c r="K181" s="199"/>
      <c r="L181" s="204"/>
      <c r="M181" s="205"/>
      <c r="N181" s="206"/>
      <c r="O181" s="206"/>
      <c r="P181" s="206"/>
      <c r="Q181" s="206"/>
      <c r="R181" s="206"/>
      <c r="S181" s="206"/>
      <c r="T181" s="207"/>
      <c r="AT181" s="208" t="s">
        <v>124</v>
      </c>
      <c r="AU181" s="208" t="s">
        <v>83</v>
      </c>
      <c r="AV181" s="13" t="s">
        <v>83</v>
      </c>
      <c r="AW181" s="13" t="s">
        <v>32</v>
      </c>
      <c r="AX181" s="13" t="s">
        <v>76</v>
      </c>
      <c r="AY181" s="208" t="s">
        <v>114</v>
      </c>
    </row>
    <row r="182" spans="2:51" s="14" customFormat="1" ht="12">
      <c r="B182" s="209"/>
      <c r="C182" s="210"/>
      <c r="D182" s="193" t="s">
        <v>124</v>
      </c>
      <c r="E182" s="211" t="s">
        <v>1</v>
      </c>
      <c r="F182" s="212" t="s">
        <v>126</v>
      </c>
      <c r="G182" s="210"/>
      <c r="H182" s="213">
        <v>61.8</v>
      </c>
      <c r="I182" s="214"/>
      <c r="J182" s="210"/>
      <c r="K182" s="210"/>
      <c r="L182" s="215"/>
      <c r="M182" s="216"/>
      <c r="N182" s="217"/>
      <c r="O182" s="217"/>
      <c r="P182" s="217"/>
      <c r="Q182" s="217"/>
      <c r="R182" s="217"/>
      <c r="S182" s="217"/>
      <c r="T182" s="218"/>
      <c r="AT182" s="219" t="s">
        <v>124</v>
      </c>
      <c r="AU182" s="219" t="s">
        <v>83</v>
      </c>
      <c r="AV182" s="14" t="s">
        <v>120</v>
      </c>
      <c r="AW182" s="14" t="s">
        <v>32</v>
      </c>
      <c r="AX182" s="14" t="s">
        <v>81</v>
      </c>
      <c r="AY182" s="219" t="s">
        <v>114</v>
      </c>
    </row>
    <row r="183" spans="1:65" s="2" customFormat="1" ht="14.45" customHeight="1">
      <c r="A183" s="33"/>
      <c r="B183" s="34"/>
      <c r="C183" s="180" t="s">
        <v>214</v>
      </c>
      <c r="D183" s="180" t="s">
        <v>116</v>
      </c>
      <c r="E183" s="181" t="s">
        <v>215</v>
      </c>
      <c r="F183" s="182" t="s">
        <v>216</v>
      </c>
      <c r="G183" s="183" t="s">
        <v>199</v>
      </c>
      <c r="H183" s="184">
        <v>800</v>
      </c>
      <c r="I183" s="185"/>
      <c r="J183" s="186">
        <f>ROUND(I183*H183,2)</f>
        <v>0</v>
      </c>
      <c r="K183" s="182" t="s">
        <v>1</v>
      </c>
      <c r="L183" s="38"/>
      <c r="M183" s="187" t="s">
        <v>1</v>
      </c>
      <c r="N183" s="188" t="s">
        <v>41</v>
      </c>
      <c r="O183" s="70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1" t="s">
        <v>120</v>
      </c>
      <c r="AT183" s="191" t="s">
        <v>116</v>
      </c>
      <c r="AU183" s="191" t="s">
        <v>83</v>
      </c>
      <c r="AY183" s="16" t="s">
        <v>114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6" t="s">
        <v>81</v>
      </c>
      <c r="BK183" s="192">
        <f>ROUND(I183*H183,2)</f>
        <v>0</v>
      </c>
      <c r="BL183" s="16" t="s">
        <v>120</v>
      </c>
      <c r="BM183" s="191" t="s">
        <v>217</v>
      </c>
    </row>
    <row r="184" spans="1:47" s="2" customFormat="1" ht="12">
      <c r="A184" s="33"/>
      <c r="B184" s="34"/>
      <c r="C184" s="35"/>
      <c r="D184" s="193" t="s">
        <v>122</v>
      </c>
      <c r="E184" s="35"/>
      <c r="F184" s="194" t="s">
        <v>218</v>
      </c>
      <c r="G184" s="35"/>
      <c r="H184" s="35"/>
      <c r="I184" s="195"/>
      <c r="J184" s="35"/>
      <c r="K184" s="35"/>
      <c r="L184" s="38"/>
      <c r="M184" s="196"/>
      <c r="N184" s="197"/>
      <c r="O184" s="70"/>
      <c r="P184" s="70"/>
      <c r="Q184" s="70"/>
      <c r="R184" s="70"/>
      <c r="S184" s="70"/>
      <c r="T184" s="71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6" t="s">
        <v>122</v>
      </c>
      <c r="AU184" s="16" t="s">
        <v>83</v>
      </c>
    </row>
    <row r="185" spans="2:51" s="13" customFormat="1" ht="12">
      <c r="B185" s="198"/>
      <c r="C185" s="199"/>
      <c r="D185" s="193" t="s">
        <v>124</v>
      </c>
      <c r="E185" s="200" t="s">
        <v>1</v>
      </c>
      <c r="F185" s="201" t="s">
        <v>219</v>
      </c>
      <c r="G185" s="199"/>
      <c r="H185" s="202">
        <v>800</v>
      </c>
      <c r="I185" s="203"/>
      <c r="J185" s="199"/>
      <c r="K185" s="199"/>
      <c r="L185" s="204"/>
      <c r="M185" s="205"/>
      <c r="N185" s="206"/>
      <c r="O185" s="206"/>
      <c r="P185" s="206"/>
      <c r="Q185" s="206"/>
      <c r="R185" s="206"/>
      <c r="S185" s="206"/>
      <c r="T185" s="207"/>
      <c r="AT185" s="208" t="s">
        <v>124</v>
      </c>
      <c r="AU185" s="208" t="s">
        <v>83</v>
      </c>
      <c r="AV185" s="13" t="s">
        <v>83</v>
      </c>
      <c r="AW185" s="13" t="s">
        <v>32</v>
      </c>
      <c r="AX185" s="13" t="s">
        <v>76</v>
      </c>
      <c r="AY185" s="208" t="s">
        <v>114</v>
      </c>
    </row>
    <row r="186" spans="2:51" s="14" customFormat="1" ht="12">
      <c r="B186" s="209"/>
      <c r="C186" s="210"/>
      <c r="D186" s="193" t="s">
        <v>124</v>
      </c>
      <c r="E186" s="211" t="s">
        <v>1</v>
      </c>
      <c r="F186" s="212" t="s">
        <v>126</v>
      </c>
      <c r="G186" s="210"/>
      <c r="H186" s="213">
        <v>800</v>
      </c>
      <c r="I186" s="214"/>
      <c r="J186" s="210"/>
      <c r="K186" s="210"/>
      <c r="L186" s="215"/>
      <c r="M186" s="216"/>
      <c r="N186" s="217"/>
      <c r="O186" s="217"/>
      <c r="P186" s="217"/>
      <c r="Q186" s="217"/>
      <c r="R186" s="217"/>
      <c r="S186" s="217"/>
      <c r="T186" s="218"/>
      <c r="AT186" s="219" t="s">
        <v>124</v>
      </c>
      <c r="AU186" s="219" t="s">
        <v>83</v>
      </c>
      <c r="AV186" s="14" t="s">
        <v>120</v>
      </c>
      <c r="AW186" s="14" t="s">
        <v>32</v>
      </c>
      <c r="AX186" s="14" t="s">
        <v>81</v>
      </c>
      <c r="AY186" s="219" t="s">
        <v>114</v>
      </c>
    </row>
    <row r="187" spans="1:65" s="2" customFormat="1" ht="14.45" customHeight="1">
      <c r="A187" s="33"/>
      <c r="B187" s="34"/>
      <c r="C187" s="180" t="s">
        <v>220</v>
      </c>
      <c r="D187" s="180" t="s">
        <v>116</v>
      </c>
      <c r="E187" s="181" t="s">
        <v>221</v>
      </c>
      <c r="F187" s="182" t="s">
        <v>222</v>
      </c>
      <c r="G187" s="183" t="s">
        <v>211</v>
      </c>
      <c r="H187" s="184">
        <v>273.75</v>
      </c>
      <c r="I187" s="185"/>
      <c r="J187" s="186">
        <f>ROUND(I187*H187,2)</f>
        <v>0</v>
      </c>
      <c r="K187" s="182" t="s">
        <v>1</v>
      </c>
      <c r="L187" s="38"/>
      <c r="M187" s="187" t="s">
        <v>1</v>
      </c>
      <c r="N187" s="188" t="s">
        <v>41</v>
      </c>
      <c r="O187" s="70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1" t="s">
        <v>120</v>
      </c>
      <c r="AT187" s="191" t="s">
        <v>116</v>
      </c>
      <c r="AU187" s="191" t="s">
        <v>83</v>
      </c>
      <c r="AY187" s="16" t="s">
        <v>114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6" t="s">
        <v>81</v>
      </c>
      <c r="BK187" s="192">
        <f>ROUND(I187*H187,2)</f>
        <v>0</v>
      </c>
      <c r="BL187" s="16" t="s">
        <v>120</v>
      </c>
      <c r="BM187" s="191" t="s">
        <v>223</v>
      </c>
    </row>
    <row r="188" spans="1:47" s="2" customFormat="1" ht="12">
      <c r="A188" s="33"/>
      <c r="B188" s="34"/>
      <c r="C188" s="35"/>
      <c r="D188" s="193" t="s">
        <v>122</v>
      </c>
      <c r="E188" s="35"/>
      <c r="F188" s="194" t="s">
        <v>224</v>
      </c>
      <c r="G188" s="35"/>
      <c r="H188" s="35"/>
      <c r="I188" s="195"/>
      <c r="J188" s="35"/>
      <c r="K188" s="35"/>
      <c r="L188" s="38"/>
      <c r="M188" s="196"/>
      <c r="N188" s="197"/>
      <c r="O188" s="70"/>
      <c r="P188" s="70"/>
      <c r="Q188" s="70"/>
      <c r="R188" s="70"/>
      <c r="S188" s="70"/>
      <c r="T188" s="71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6" t="s">
        <v>122</v>
      </c>
      <c r="AU188" s="16" t="s">
        <v>83</v>
      </c>
    </row>
    <row r="189" spans="1:47" s="2" customFormat="1" ht="19.5">
      <c r="A189" s="33"/>
      <c r="B189" s="34"/>
      <c r="C189" s="35"/>
      <c r="D189" s="193" t="s">
        <v>142</v>
      </c>
      <c r="E189" s="35"/>
      <c r="F189" s="230" t="s">
        <v>225</v>
      </c>
      <c r="G189" s="35"/>
      <c r="H189" s="35"/>
      <c r="I189" s="195"/>
      <c r="J189" s="35"/>
      <c r="K189" s="35"/>
      <c r="L189" s="38"/>
      <c r="M189" s="196"/>
      <c r="N189" s="197"/>
      <c r="O189" s="70"/>
      <c r="P189" s="70"/>
      <c r="Q189" s="70"/>
      <c r="R189" s="70"/>
      <c r="S189" s="70"/>
      <c r="T189" s="71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6" t="s">
        <v>142</v>
      </c>
      <c r="AU189" s="16" t="s">
        <v>83</v>
      </c>
    </row>
    <row r="190" spans="2:51" s="13" customFormat="1" ht="12">
      <c r="B190" s="198"/>
      <c r="C190" s="199"/>
      <c r="D190" s="193" t="s">
        <v>124</v>
      </c>
      <c r="E190" s="200" t="s">
        <v>1</v>
      </c>
      <c r="F190" s="201" t="s">
        <v>226</v>
      </c>
      <c r="G190" s="199"/>
      <c r="H190" s="202">
        <v>262.5</v>
      </c>
      <c r="I190" s="203"/>
      <c r="J190" s="199"/>
      <c r="K190" s="199"/>
      <c r="L190" s="204"/>
      <c r="M190" s="205"/>
      <c r="N190" s="206"/>
      <c r="O190" s="206"/>
      <c r="P190" s="206"/>
      <c r="Q190" s="206"/>
      <c r="R190" s="206"/>
      <c r="S190" s="206"/>
      <c r="T190" s="207"/>
      <c r="AT190" s="208" t="s">
        <v>124</v>
      </c>
      <c r="AU190" s="208" t="s">
        <v>83</v>
      </c>
      <c r="AV190" s="13" t="s">
        <v>83</v>
      </c>
      <c r="AW190" s="13" t="s">
        <v>32</v>
      </c>
      <c r="AX190" s="13" t="s">
        <v>76</v>
      </c>
      <c r="AY190" s="208" t="s">
        <v>114</v>
      </c>
    </row>
    <row r="191" spans="2:51" s="13" customFormat="1" ht="12">
      <c r="B191" s="198"/>
      <c r="C191" s="199"/>
      <c r="D191" s="193" t="s">
        <v>124</v>
      </c>
      <c r="E191" s="200" t="s">
        <v>1</v>
      </c>
      <c r="F191" s="201" t="s">
        <v>227</v>
      </c>
      <c r="G191" s="199"/>
      <c r="H191" s="202">
        <v>11.25</v>
      </c>
      <c r="I191" s="203"/>
      <c r="J191" s="199"/>
      <c r="K191" s="199"/>
      <c r="L191" s="204"/>
      <c r="M191" s="205"/>
      <c r="N191" s="206"/>
      <c r="O191" s="206"/>
      <c r="P191" s="206"/>
      <c r="Q191" s="206"/>
      <c r="R191" s="206"/>
      <c r="S191" s="206"/>
      <c r="T191" s="207"/>
      <c r="AT191" s="208" t="s">
        <v>124</v>
      </c>
      <c r="AU191" s="208" t="s">
        <v>83</v>
      </c>
      <c r="AV191" s="13" t="s">
        <v>83</v>
      </c>
      <c r="AW191" s="13" t="s">
        <v>32</v>
      </c>
      <c r="AX191" s="13" t="s">
        <v>76</v>
      </c>
      <c r="AY191" s="208" t="s">
        <v>114</v>
      </c>
    </row>
    <row r="192" spans="2:51" s="14" customFormat="1" ht="12">
      <c r="B192" s="209"/>
      <c r="C192" s="210"/>
      <c r="D192" s="193" t="s">
        <v>124</v>
      </c>
      <c r="E192" s="211" t="s">
        <v>1</v>
      </c>
      <c r="F192" s="212" t="s">
        <v>126</v>
      </c>
      <c r="G192" s="210"/>
      <c r="H192" s="213">
        <v>273.75</v>
      </c>
      <c r="I192" s="214"/>
      <c r="J192" s="210"/>
      <c r="K192" s="210"/>
      <c r="L192" s="215"/>
      <c r="M192" s="216"/>
      <c r="N192" s="217"/>
      <c r="O192" s="217"/>
      <c r="P192" s="217"/>
      <c r="Q192" s="217"/>
      <c r="R192" s="217"/>
      <c r="S192" s="217"/>
      <c r="T192" s="218"/>
      <c r="AT192" s="219" t="s">
        <v>124</v>
      </c>
      <c r="AU192" s="219" t="s">
        <v>83</v>
      </c>
      <c r="AV192" s="14" t="s">
        <v>120</v>
      </c>
      <c r="AW192" s="14" t="s">
        <v>32</v>
      </c>
      <c r="AX192" s="14" t="s">
        <v>81</v>
      </c>
      <c r="AY192" s="219" t="s">
        <v>114</v>
      </c>
    </row>
    <row r="193" spans="1:65" s="2" customFormat="1" ht="14.45" customHeight="1">
      <c r="A193" s="33"/>
      <c r="B193" s="34"/>
      <c r="C193" s="180" t="s">
        <v>228</v>
      </c>
      <c r="D193" s="180" t="s">
        <v>116</v>
      </c>
      <c r="E193" s="181" t="s">
        <v>229</v>
      </c>
      <c r="F193" s="182" t="s">
        <v>230</v>
      </c>
      <c r="G193" s="183" t="s">
        <v>211</v>
      </c>
      <c r="H193" s="184">
        <v>547.5</v>
      </c>
      <c r="I193" s="185"/>
      <c r="J193" s="186">
        <f>ROUND(I193*H193,2)</f>
        <v>0</v>
      </c>
      <c r="K193" s="182" t="s">
        <v>1</v>
      </c>
      <c r="L193" s="38"/>
      <c r="M193" s="187" t="s">
        <v>1</v>
      </c>
      <c r="N193" s="188" t="s">
        <v>41</v>
      </c>
      <c r="O193" s="70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91" t="s">
        <v>120</v>
      </c>
      <c r="AT193" s="191" t="s">
        <v>116</v>
      </c>
      <c r="AU193" s="191" t="s">
        <v>83</v>
      </c>
      <c r="AY193" s="16" t="s">
        <v>114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6" t="s">
        <v>81</v>
      </c>
      <c r="BK193" s="192">
        <f>ROUND(I193*H193,2)</f>
        <v>0</v>
      </c>
      <c r="BL193" s="16" t="s">
        <v>120</v>
      </c>
      <c r="BM193" s="191" t="s">
        <v>231</v>
      </c>
    </row>
    <row r="194" spans="1:47" s="2" customFormat="1" ht="12">
      <c r="A194" s="33"/>
      <c r="B194" s="34"/>
      <c r="C194" s="35"/>
      <c r="D194" s="193" t="s">
        <v>122</v>
      </c>
      <c r="E194" s="35"/>
      <c r="F194" s="194" t="s">
        <v>232</v>
      </c>
      <c r="G194" s="35"/>
      <c r="H194" s="35"/>
      <c r="I194" s="195"/>
      <c r="J194" s="35"/>
      <c r="K194" s="35"/>
      <c r="L194" s="38"/>
      <c r="M194" s="196"/>
      <c r="N194" s="197"/>
      <c r="O194" s="70"/>
      <c r="P194" s="70"/>
      <c r="Q194" s="70"/>
      <c r="R194" s="70"/>
      <c r="S194" s="70"/>
      <c r="T194" s="71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6" t="s">
        <v>122</v>
      </c>
      <c r="AU194" s="16" t="s">
        <v>83</v>
      </c>
    </row>
    <row r="195" spans="2:51" s="13" customFormat="1" ht="12">
      <c r="B195" s="198"/>
      <c r="C195" s="199"/>
      <c r="D195" s="193" t="s">
        <v>124</v>
      </c>
      <c r="E195" s="200" t="s">
        <v>1</v>
      </c>
      <c r="F195" s="201" t="s">
        <v>233</v>
      </c>
      <c r="G195" s="199"/>
      <c r="H195" s="202">
        <v>547.5</v>
      </c>
      <c r="I195" s="203"/>
      <c r="J195" s="199"/>
      <c r="K195" s="199"/>
      <c r="L195" s="204"/>
      <c r="M195" s="205"/>
      <c r="N195" s="206"/>
      <c r="O195" s="206"/>
      <c r="P195" s="206"/>
      <c r="Q195" s="206"/>
      <c r="R195" s="206"/>
      <c r="S195" s="206"/>
      <c r="T195" s="207"/>
      <c r="AT195" s="208" t="s">
        <v>124</v>
      </c>
      <c r="AU195" s="208" t="s">
        <v>83</v>
      </c>
      <c r="AV195" s="13" t="s">
        <v>83</v>
      </c>
      <c r="AW195" s="13" t="s">
        <v>32</v>
      </c>
      <c r="AX195" s="13" t="s">
        <v>76</v>
      </c>
      <c r="AY195" s="208" t="s">
        <v>114</v>
      </c>
    </row>
    <row r="196" spans="2:51" s="14" customFormat="1" ht="12">
      <c r="B196" s="209"/>
      <c r="C196" s="210"/>
      <c r="D196" s="193" t="s">
        <v>124</v>
      </c>
      <c r="E196" s="211" t="s">
        <v>1</v>
      </c>
      <c r="F196" s="212" t="s">
        <v>126</v>
      </c>
      <c r="G196" s="210"/>
      <c r="H196" s="213">
        <v>547.5</v>
      </c>
      <c r="I196" s="214"/>
      <c r="J196" s="210"/>
      <c r="K196" s="210"/>
      <c r="L196" s="215"/>
      <c r="M196" s="216"/>
      <c r="N196" s="217"/>
      <c r="O196" s="217"/>
      <c r="P196" s="217"/>
      <c r="Q196" s="217"/>
      <c r="R196" s="217"/>
      <c r="S196" s="217"/>
      <c r="T196" s="218"/>
      <c r="AT196" s="219" t="s">
        <v>124</v>
      </c>
      <c r="AU196" s="219" t="s">
        <v>83</v>
      </c>
      <c r="AV196" s="14" t="s">
        <v>120</v>
      </c>
      <c r="AW196" s="14" t="s">
        <v>32</v>
      </c>
      <c r="AX196" s="14" t="s">
        <v>81</v>
      </c>
      <c r="AY196" s="219" t="s">
        <v>114</v>
      </c>
    </row>
    <row r="197" spans="1:65" s="2" customFormat="1" ht="14.45" customHeight="1">
      <c r="A197" s="33"/>
      <c r="B197" s="34"/>
      <c r="C197" s="180" t="s">
        <v>7</v>
      </c>
      <c r="D197" s="180" t="s">
        <v>116</v>
      </c>
      <c r="E197" s="181" t="s">
        <v>234</v>
      </c>
      <c r="F197" s="182" t="s">
        <v>235</v>
      </c>
      <c r="G197" s="183" t="s">
        <v>119</v>
      </c>
      <c r="H197" s="184">
        <v>40</v>
      </c>
      <c r="I197" s="185"/>
      <c r="J197" s="186">
        <f>ROUND(I197*H197,2)</f>
        <v>0</v>
      </c>
      <c r="K197" s="182" t="s">
        <v>1</v>
      </c>
      <c r="L197" s="38"/>
      <c r="M197" s="187" t="s">
        <v>1</v>
      </c>
      <c r="N197" s="188" t="s">
        <v>41</v>
      </c>
      <c r="O197" s="70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1" t="s">
        <v>120</v>
      </c>
      <c r="AT197" s="191" t="s">
        <v>116</v>
      </c>
      <c r="AU197" s="191" t="s">
        <v>83</v>
      </c>
      <c r="AY197" s="16" t="s">
        <v>114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6" t="s">
        <v>81</v>
      </c>
      <c r="BK197" s="192">
        <f>ROUND(I197*H197,2)</f>
        <v>0</v>
      </c>
      <c r="BL197" s="16" t="s">
        <v>120</v>
      </c>
      <c r="BM197" s="191" t="s">
        <v>236</v>
      </c>
    </row>
    <row r="198" spans="1:47" s="2" customFormat="1" ht="12">
      <c r="A198" s="33"/>
      <c r="B198" s="34"/>
      <c r="C198" s="35"/>
      <c r="D198" s="193" t="s">
        <v>122</v>
      </c>
      <c r="E198" s="35"/>
      <c r="F198" s="194" t="s">
        <v>235</v>
      </c>
      <c r="G198" s="35"/>
      <c r="H198" s="35"/>
      <c r="I198" s="195"/>
      <c r="J198" s="35"/>
      <c r="K198" s="35"/>
      <c r="L198" s="38"/>
      <c r="M198" s="196"/>
      <c r="N198" s="197"/>
      <c r="O198" s="70"/>
      <c r="P198" s="70"/>
      <c r="Q198" s="70"/>
      <c r="R198" s="70"/>
      <c r="S198" s="70"/>
      <c r="T198" s="71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T198" s="16" t="s">
        <v>122</v>
      </c>
      <c r="AU198" s="16" t="s">
        <v>83</v>
      </c>
    </row>
    <row r="199" spans="1:47" s="2" customFormat="1" ht="29.25">
      <c r="A199" s="33"/>
      <c r="B199" s="34"/>
      <c r="C199" s="35"/>
      <c r="D199" s="193" t="s">
        <v>142</v>
      </c>
      <c r="E199" s="35"/>
      <c r="F199" s="230" t="s">
        <v>237</v>
      </c>
      <c r="G199" s="35"/>
      <c r="H199" s="35"/>
      <c r="I199" s="195"/>
      <c r="J199" s="35"/>
      <c r="K199" s="35"/>
      <c r="L199" s="38"/>
      <c r="M199" s="196"/>
      <c r="N199" s="197"/>
      <c r="O199" s="70"/>
      <c r="P199" s="70"/>
      <c r="Q199" s="70"/>
      <c r="R199" s="70"/>
      <c r="S199" s="70"/>
      <c r="T199" s="71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6" t="s">
        <v>142</v>
      </c>
      <c r="AU199" s="16" t="s">
        <v>83</v>
      </c>
    </row>
    <row r="200" spans="2:51" s="13" customFormat="1" ht="12">
      <c r="B200" s="198"/>
      <c r="C200" s="199"/>
      <c r="D200" s="193" t="s">
        <v>124</v>
      </c>
      <c r="E200" s="200" t="s">
        <v>1</v>
      </c>
      <c r="F200" s="201" t="s">
        <v>238</v>
      </c>
      <c r="G200" s="199"/>
      <c r="H200" s="202">
        <v>40</v>
      </c>
      <c r="I200" s="203"/>
      <c r="J200" s="199"/>
      <c r="K200" s="199"/>
      <c r="L200" s="204"/>
      <c r="M200" s="205"/>
      <c r="N200" s="206"/>
      <c r="O200" s="206"/>
      <c r="P200" s="206"/>
      <c r="Q200" s="206"/>
      <c r="R200" s="206"/>
      <c r="S200" s="206"/>
      <c r="T200" s="207"/>
      <c r="AT200" s="208" t="s">
        <v>124</v>
      </c>
      <c r="AU200" s="208" t="s">
        <v>83</v>
      </c>
      <c r="AV200" s="13" t="s">
        <v>83</v>
      </c>
      <c r="AW200" s="13" t="s">
        <v>32</v>
      </c>
      <c r="AX200" s="13" t="s">
        <v>76</v>
      </c>
      <c r="AY200" s="208" t="s">
        <v>114</v>
      </c>
    </row>
    <row r="201" spans="2:63" s="12" customFormat="1" ht="22.9" customHeight="1">
      <c r="B201" s="164"/>
      <c r="C201" s="165"/>
      <c r="D201" s="166" t="s">
        <v>75</v>
      </c>
      <c r="E201" s="178" t="s">
        <v>132</v>
      </c>
      <c r="F201" s="178" t="s">
        <v>239</v>
      </c>
      <c r="G201" s="165"/>
      <c r="H201" s="165"/>
      <c r="I201" s="168"/>
      <c r="J201" s="179">
        <f>BK201</f>
        <v>0</v>
      </c>
      <c r="K201" s="165"/>
      <c r="L201" s="170"/>
      <c r="M201" s="171"/>
      <c r="N201" s="172"/>
      <c r="O201" s="172"/>
      <c r="P201" s="173">
        <f>SUM(P202:P204)</f>
        <v>0</v>
      </c>
      <c r="Q201" s="172"/>
      <c r="R201" s="173">
        <f>SUM(R202:R204)</f>
        <v>0</v>
      </c>
      <c r="S201" s="172"/>
      <c r="T201" s="174">
        <f>SUM(T202:T204)</f>
        <v>0</v>
      </c>
      <c r="AR201" s="175" t="s">
        <v>81</v>
      </c>
      <c r="AT201" s="176" t="s">
        <v>75</v>
      </c>
      <c r="AU201" s="176" t="s">
        <v>81</v>
      </c>
      <c r="AY201" s="175" t="s">
        <v>114</v>
      </c>
      <c r="BK201" s="177">
        <f>SUM(BK202:BK204)</f>
        <v>0</v>
      </c>
    </row>
    <row r="202" spans="1:65" s="2" customFormat="1" ht="14.45" customHeight="1">
      <c r="A202" s="33"/>
      <c r="B202" s="34"/>
      <c r="C202" s="180" t="s">
        <v>240</v>
      </c>
      <c r="D202" s="180" t="s">
        <v>116</v>
      </c>
      <c r="E202" s="181" t="s">
        <v>241</v>
      </c>
      <c r="F202" s="182" t="s">
        <v>242</v>
      </c>
      <c r="G202" s="183" t="s">
        <v>243</v>
      </c>
      <c r="H202" s="184">
        <v>788</v>
      </c>
      <c r="I202" s="185"/>
      <c r="J202" s="186">
        <f>ROUND(I202*H202,2)</f>
        <v>0</v>
      </c>
      <c r="K202" s="182" t="s">
        <v>1</v>
      </c>
      <c r="L202" s="38"/>
      <c r="M202" s="187" t="s">
        <v>1</v>
      </c>
      <c r="N202" s="188" t="s">
        <v>41</v>
      </c>
      <c r="O202" s="70"/>
      <c r="P202" s="189">
        <f>O202*H202</f>
        <v>0</v>
      </c>
      <c r="Q202" s="189">
        <v>0</v>
      </c>
      <c r="R202" s="189">
        <f>Q202*H202</f>
        <v>0</v>
      </c>
      <c r="S202" s="189">
        <v>0</v>
      </c>
      <c r="T202" s="190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1" t="s">
        <v>120</v>
      </c>
      <c r="AT202" s="191" t="s">
        <v>116</v>
      </c>
      <c r="AU202" s="191" t="s">
        <v>83</v>
      </c>
      <c r="AY202" s="16" t="s">
        <v>114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6" t="s">
        <v>81</v>
      </c>
      <c r="BK202" s="192">
        <f>ROUND(I202*H202,2)</f>
        <v>0</v>
      </c>
      <c r="BL202" s="16" t="s">
        <v>120</v>
      </c>
      <c r="BM202" s="191" t="s">
        <v>244</v>
      </c>
    </row>
    <row r="203" spans="1:47" s="2" customFormat="1" ht="19.5">
      <c r="A203" s="33"/>
      <c r="B203" s="34"/>
      <c r="C203" s="35"/>
      <c r="D203" s="193" t="s">
        <v>122</v>
      </c>
      <c r="E203" s="35"/>
      <c r="F203" s="194" t="s">
        <v>245</v>
      </c>
      <c r="G203" s="35"/>
      <c r="H203" s="35"/>
      <c r="I203" s="195"/>
      <c r="J203" s="35"/>
      <c r="K203" s="35"/>
      <c r="L203" s="38"/>
      <c r="M203" s="196"/>
      <c r="N203" s="197"/>
      <c r="O203" s="70"/>
      <c r="P203" s="70"/>
      <c r="Q203" s="70"/>
      <c r="R203" s="70"/>
      <c r="S203" s="70"/>
      <c r="T203" s="71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6" t="s">
        <v>122</v>
      </c>
      <c r="AU203" s="16" t="s">
        <v>83</v>
      </c>
    </row>
    <row r="204" spans="1:47" s="2" customFormat="1" ht="19.5">
      <c r="A204" s="33"/>
      <c r="B204" s="34"/>
      <c r="C204" s="35"/>
      <c r="D204" s="193" t="s">
        <v>142</v>
      </c>
      <c r="E204" s="35"/>
      <c r="F204" s="230" t="s">
        <v>246</v>
      </c>
      <c r="G204" s="35"/>
      <c r="H204" s="35"/>
      <c r="I204" s="195"/>
      <c r="J204" s="35"/>
      <c r="K204" s="35"/>
      <c r="L204" s="38"/>
      <c r="M204" s="196"/>
      <c r="N204" s="197"/>
      <c r="O204" s="70"/>
      <c r="P204" s="70"/>
      <c r="Q204" s="70"/>
      <c r="R204" s="70"/>
      <c r="S204" s="70"/>
      <c r="T204" s="71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6" t="s">
        <v>142</v>
      </c>
      <c r="AU204" s="16" t="s">
        <v>83</v>
      </c>
    </row>
    <row r="205" spans="2:63" s="12" customFormat="1" ht="22.9" customHeight="1">
      <c r="B205" s="164"/>
      <c r="C205" s="165"/>
      <c r="D205" s="166" t="s">
        <v>75</v>
      </c>
      <c r="E205" s="178" t="s">
        <v>247</v>
      </c>
      <c r="F205" s="178" t="s">
        <v>248</v>
      </c>
      <c r="G205" s="165"/>
      <c r="H205" s="165"/>
      <c r="I205" s="168"/>
      <c r="J205" s="179">
        <f>BK205</f>
        <v>0</v>
      </c>
      <c r="K205" s="165"/>
      <c r="L205" s="170"/>
      <c r="M205" s="171"/>
      <c r="N205" s="172"/>
      <c r="O205" s="172"/>
      <c r="P205" s="173">
        <f>SUM(P206:P207)</f>
        <v>0</v>
      </c>
      <c r="Q205" s="172"/>
      <c r="R205" s="173">
        <f>SUM(R206:R207)</f>
        <v>0</v>
      </c>
      <c r="S205" s="172"/>
      <c r="T205" s="174">
        <f>SUM(T206:T207)</f>
        <v>0</v>
      </c>
      <c r="AR205" s="175" t="s">
        <v>81</v>
      </c>
      <c r="AT205" s="176" t="s">
        <v>75</v>
      </c>
      <c r="AU205" s="176" t="s">
        <v>81</v>
      </c>
      <c r="AY205" s="175" t="s">
        <v>114</v>
      </c>
      <c r="BK205" s="177">
        <f>SUM(BK206:BK207)</f>
        <v>0</v>
      </c>
    </row>
    <row r="206" spans="1:65" s="2" customFormat="1" ht="14.45" customHeight="1">
      <c r="A206" s="33"/>
      <c r="B206" s="34"/>
      <c r="C206" s="180" t="s">
        <v>249</v>
      </c>
      <c r="D206" s="180" t="s">
        <v>116</v>
      </c>
      <c r="E206" s="181" t="s">
        <v>250</v>
      </c>
      <c r="F206" s="182" t="s">
        <v>251</v>
      </c>
      <c r="G206" s="183" t="s">
        <v>252</v>
      </c>
      <c r="H206" s="184">
        <v>30.687</v>
      </c>
      <c r="I206" s="185"/>
      <c r="J206" s="186">
        <f>ROUND(I206*H206,2)</f>
        <v>0</v>
      </c>
      <c r="K206" s="182" t="s">
        <v>1</v>
      </c>
      <c r="L206" s="38"/>
      <c r="M206" s="187" t="s">
        <v>1</v>
      </c>
      <c r="N206" s="188" t="s">
        <v>41</v>
      </c>
      <c r="O206" s="70"/>
      <c r="P206" s="189">
        <f>O206*H206</f>
        <v>0</v>
      </c>
      <c r="Q206" s="189">
        <v>0</v>
      </c>
      <c r="R206" s="189">
        <f>Q206*H206</f>
        <v>0</v>
      </c>
      <c r="S206" s="189">
        <v>0</v>
      </c>
      <c r="T206" s="190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91" t="s">
        <v>120</v>
      </c>
      <c r="AT206" s="191" t="s">
        <v>116</v>
      </c>
      <c r="AU206" s="191" t="s">
        <v>83</v>
      </c>
      <c r="AY206" s="16" t="s">
        <v>114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6" t="s">
        <v>81</v>
      </c>
      <c r="BK206" s="192">
        <f>ROUND(I206*H206,2)</f>
        <v>0</v>
      </c>
      <c r="BL206" s="16" t="s">
        <v>120</v>
      </c>
      <c r="BM206" s="191" t="s">
        <v>253</v>
      </c>
    </row>
    <row r="207" spans="1:47" s="2" customFormat="1" ht="12">
      <c r="A207" s="33"/>
      <c r="B207" s="34"/>
      <c r="C207" s="35"/>
      <c r="D207" s="193" t="s">
        <v>122</v>
      </c>
      <c r="E207" s="35"/>
      <c r="F207" s="194" t="s">
        <v>254</v>
      </c>
      <c r="G207" s="35"/>
      <c r="H207" s="35"/>
      <c r="I207" s="195"/>
      <c r="J207" s="35"/>
      <c r="K207" s="35"/>
      <c r="L207" s="38"/>
      <c r="M207" s="196"/>
      <c r="N207" s="197"/>
      <c r="O207" s="70"/>
      <c r="P207" s="70"/>
      <c r="Q207" s="70"/>
      <c r="R207" s="70"/>
      <c r="S207" s="70"/>
      <c r="T207" s="71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6" t="s">
        <v>122</v>
      </c>
      <c r="AU207" s="16" t="s">
        <v>83</v>
      </c>
    </row>
    <row r="208" spans="2:63" s="12" customFormat="1" ht="25.9" customHeight="1">
      <c r="B208" s="164"/>
      <c r="C208" s="165"/>
      <c r="D208" s="166" t="s">
        <v>75</v>
      </c>
      <c r="E208" s="167" t="s">
        <v>255</v>
      </c>
      <c r="F208" s="167" t="s">
        <v>256</v>
      </c>
      <c r="G208" s="165"/>
      <c r="H208" s="165"/>
      <c r="I208" s="168"/>
      <c r="J208" s="169">
        <f>BK208</f>
        <v>0</v>
      </c>
      <c r="K208" s="165"/>
      <c r="L208" s="170"/>
      <c r="M208" s="171"/>
      <c r="N208" s="172"/>
      <c r="O208" s="172"/>
      <c r="P208" s="173">
        <f>SUM(P209:P212)</f>
        <v>0</v>
      </c>
      <c r="Q208" s="172"/>
      <c r="R208" s="173">
        <f>SUM(R209:R212)</f>
        <v>0</v>
      </c>
      <c r="S208" s="172"/>
      <c r="T208" s="174">
        <f>SUM(T209:T212)</f>
        <v>0</v>
      </c>
      <c r="AR208" s="175" t="s">
        <v>120</v>
      </c>
      <c r="AT208" s="176" t="s">
        <v>75</v>
      </c>
      <c r="AU208" s="176" t="s">
        <v>76</v>
      </c>
      <c r="AY208" s="175" t="s">
        <v>114</v>
      </c>
      <c r="BK208" s="177">
        <f>SUM(BK209:BK212)</f>
        <v>0</v>
      </c>
    </row>
    <row r="209" spans="1:65" s="2" customFormat="1" ht="14.45" customHeight="1">
      <c r="A209" s="33"/>
      <c r="B209" s="34"/>
      <c r="C209" s="180" t="s">
        <v>257</v>
      </c>
      <c r="D209" s="180" t="s">
        <v>116</v>
      </c>
      <c r="E209" s="181" t="s">
        <v>258</v>
      </c>
      <c r="F209" s="182" t="s">
        <v>259</v>
      </c>
      <c r="G209" s="183" t="s">
        <v>260</v>
      </c>
      <c r="H209" s="184">
        <v>45</v>
      </c>
      <c r="I209" s="185"/>
      <c r="J209" s="186">
        <f>ROUND(I209*H209,2)</f>
        <v>0</v>
      </c>
      <c r="K209" s="182" t="s">
        <v>1</v>
      </c>
      <c r="L209" s="38"/>
      <c r="M209" s="187" t="s">
        <v>1</v>
      </c>
      <c r="N209" s="188" t="s">
        <v>41</v>
      </c>
      <c r="O209" s="70"/>
      <c r="P209" s="189">
        <f>O209*H209</f>
        <v>0</v>
      </c>
      <c r="Q209" s="189">
        <v>0</v>
      </c>
      <c r="R209" s="189">
        <f>Q209*H209</f>
        <v>0</v>
      </c>
      <c r="S209" s="189">
        <v>0</v>
      </c>
      <c r="T209" s="190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91" t="s">
        <v>261</v>
      </c>
      <c r="AT209" s="191" t="s">
        <v>116</v>
      </c>
      <c r="AU209" s="191" t="s">
        <v>81</v>
      </c>
      <c r="AY209" s="16" t="s">
        <v>114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6" t="s">
        <v>81</v>
      </c>
      <c r="BK209" s="192">
        <f>ROUND(I209*H209,2)</f>
        <v>0</v>
      </c>
      <c r="BL209" s="16" t="s">
        <v>261</v>
      </c>
      <c r="BM209" s="191" t="s">
        <v>262</v>
      </c>
    </row>
    <row r="210" spans="1:47" s="2" customFormat="1" ht="12">
      <c r="A210" s="33"/>
      <c r="B210" s="34"/>
      <c r="C210" s="35"/>
      <c r="D210" s="193" t="s">
        <v>122</v>
      </c>
      <c r="E210" s="35"/>
      <c r="F210" s="194" t="s">
        <v>263</v>
      </c>
      <c r="G210" s="35"/>
      <c r="H210" s="35"/>
      <c r="I210" s="195"/>
      <c r="J210" s="35"/>
      <c r="K210" s="35"/>
      <c r="L210" s="38"/>
      <c r="M210" s="196"/>
      <c r="N210" s="197"/>
      <c r="O210" s="70"/>
      <c r="P210" s="70"/>
      <c r="Q210" s="70"/>
      <c r="R210" s="70"/>
      <c r="S210" s="70"/>
      <c r="T210" s="71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6" t="s">
        <v>122</v>
      </c>
      <c r="AU210" s="16" t="s">
        <v>81</v>
      </c>
    </row>
    <row r="211" spans="2:51" s="13" customFormat="1" ht="12">
      <c r="B211" s="198"/>
      <c r="C211" s="199"/>
      <c r="D211" s="193" t="s">
        <v>124</v>
      </c>
      <c r="E211" s="200" t="s">
        <v>1</v>
      </c>
      <c r="F211" s="201" t="s">
        <v>264</v>
      </c>
      <c r="G211" s="199"/>
      <c r="H211" s="202">
        <v>45</v>
      </c>
      <c r="I211" s="203"/>
      <c r="J211" s="199"/>
      <c r="K211" s="199"/>
      <c r="L211" s="204"/>
      <c r="M211" s="205"/>
      <c r="N211" s="206"/>
      <c r="O211" s="206"/>
      <c r="P211" s="206"/>
      <c r="Q211" s="206"/>
      <c r="R211" s="206"/>
      <c r="S211" s="206"/>
      <c r="T211" s="207"/>
      <c r="AT211" s="208" t="s">
        <v>124</v>
      </c>
      <c r="AU211" s="208" t="s">
        <v>81</v>
      </c>
      <c r="AV211" s="13" t="s">
        <v>83</v>
      </c>
      <c r="AW211" s="13" t="s">
        <v>32</v>
      </c>
      <c r="AX211" s="13" t="s">
        <v>76</v>
      </c>
      <c r="AY211" s="208" t="s">
        <v>114</v>
      </c>
    </row>
    <row r="212" spans="2:51" s="14" customFormat="1" ht="12">
      <c r="B212" s="209"/>
      <c r="C212" s="210"/>
      <c r="D212" s="193" t="s">
        <v>124</v>
      </c>
      <c r="E212" s="211" t="s">
        <v>1</v>
      </c>
      <c r="F212" s="212" t="s">
        <v>126</v>
      </c>
      <c r="G212" s="210"/>
      <c r="H212" s="213">
        <v>45</v>
      </c>
      <c r="I212" s="214"/>
      <c r="J212" s="210"/>
      <c r="K212" s="210"/>
      <c r="L212" s="215"/>
      <c r="M212" s="216"/>
      <c r="N212" s="217"/>
      <c r="O212" s="217"/>
      <c r="P212" s="217"/>
      <c r="Q212" s="217"/>
      <c r="R212" s="217"/>
      <c r="S212" s="217"/>
      <c r="T212" s="218"/>
      <c r="AT212" s="219" t="s">
        <v>124</v>
      </c>
      <c r="AU212" s="219" t="s">
        <v>81</v>
      </c>
      <c r="AV212" s="14" t="s">
        <v>120</v>
      </c>
      <c r="AW212" s="14" t="s">
        <v>32</v>
      </c>
      <c r="AX212" s="14" t="s">
        <v>81</v>
      </c>
      <c r="AY212" s="219" t="s">
        <v>114</v>
      </c>
    </row>
    <row r="213" spans="2:63" s="12" customFormat="1" ht="25.9" customHeight="1">
      <c r="B213" s="164"/>
      <c r="C213" s="165"/>
      <c r="D213" s="166" t="s">
        <v>75</v>
      </c>
      <c r="E213" s="167" t="s">
        <v>265</v>
      </c>
      <c r="F213" s="167" t="s">
        <v>266</v>
      </c>
      <c r="G213" s="165"/>
      <c r="H213" s="165"/>
      <c r="I213" s="168"/>
      <c r="J213" s="169">
        <f>BK213</f>
        <v>0</v>
      </c>
      <c r="K213" s="165"/>
      <c r="L213" s="170"/>
      <c r="M213" s="171"/>
      <c r="N213" s="172"/>
      <c r="O213" s="172"/>
      <c r="P213" s="173">
        <f>P214+P217</f>
        <v>0</v>
      </c>
      <c r="Q213" s="172"/>
      <c r="R213" s="173">
        <f>R214+R217</f>
        <v>0</v>
      </c>
      <c r="S213" s="172"/>
      <c r="T213" s="174">
        <f>T214+T217</f>
        <v>0</v>
      </c>
      <c r="AR213" s="175" t="s">
        <v>146</v>
      </c>
      <c r="AT213" s="176" t="s">
        <v>75</v>
      </c>
      <c r="AU213" s="176" t="s">
        <v>76</v>
      </c>
      <c r="AY213" s="175" t="s">
        <v>114</v>
      </c>
      <c r="BK213" s="177">
        <f>BK214+BK217</f>
        <v>0</v>
      </c>
    </row>
    <row r="214" spans="2:63" s="12" customFormat="1" ht="22.9" customHeight="1">
      <c r="B214" s="164"/>
      <c r="C214" s="165"/>
      <c r="D214" s="166" t="s">
        <v>75</v>
      </c>
      <c r="E214" s="178" t="s">
        <v>267</v>
      </c>
      <c r="F214" s="178" t="s">
        <v>268</v>
      </c>
      <c r="G214" s="165"/>
      <c r="H214" s="165"/>
      <c r="I214" s="168"/>
      <c r="J214" s="179">
        <f>BK214</f>
        <v>0</v>
      </c>
      <c r="K214" s="165"/>
      <c r="L214" s="170"/>
      <c r="M214" s="171"/>
      <c r="N214" s="172"/>
      <c r="O214" s="172"/>
      <c r="P214" s="173">
        <f>SUM(P215:P216)</f>
        <v>0</v>
      </c>
      <c r="Q214" s="172"/>
      <c r="R214" s="173">
        <f>SUM(R215:R216)</f>
        <v>0</v>
      </c>
      <c r="S214" s="172"/>
      <c r="T214" s="174">
        <f>SUM(T215:T216)</f>
        <v>0</v>
      </c>
      <c r="AR214" s="175" t="s">
        <v>146</v>
      </c>
      <c r="AT214" s="176" t="s">
        <v>75</v>
      </c>
      <c r="AU214" s="176" t="s">
        <v>81</v>
      </c>
      <c r="AY214" s="175" t="s">
        <v>114</v>
      </c>
      <c r="BK214" s="177">
        <f>SUM(BK215:BK216)</f>
        <v>0</v>
      </c>
    </row>
    <row r="215" spans="1:65" s="2" customFormat="1" ht="14.45" customHeight="1">
      <c r="A215" s="33"/>
      <c r="B215" s="34"/>
      <c r="C215" s="180" t="s">
        <v>269</v>
      </c>
      <c r="D215" s="180" t="s">
        <v>116</v>
      </c>
      <c r="E215" s="181" t="s">
        <v>270</v>
      </c>
      <c r="F215" s="182" t="s">
        <v>271</v>
      </c>
      <c r="G215" s="183" t="s">
        <v>194</v>
      </c>
      <c r="H215" s="184">
        <v>1</v>
      </c>
      <c r="I215" s="185"/>
      <c r="J215" s="186">
        <f>ROUND(I215*H215,2)</f>
        <v>0</v>
      </c>
      <c r="K215" s="182" t="s">
        <v>1</v>
      </c>
      <c r="L215" s="38"/>
      <c r="M215" s="187" t="s">
        <v>1</v>
      </c>
      <c r="N215" s="188" t="s">
        <v>41</v>
      </c>
      <c r="O215" s="70"/>
      <c r="P215" s="189">
        <f>O215*H215</f>
        <v>0</v>
      </c>
      <c r="Q215" s="189">
        <v>0</v>
      </c>
      <c r="R215" s="189">
        <f>Q215*H215</f>
        <v>0</v>
      </c>
      <c r="S215" s="189">
        <v>0</v>
      </c>
      <c r="T215" s="190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91" t="s">
        <v>120</v>
      </c>
      <c r="AT215" s="191" t="s">
        <v>116</v>
      </c>
      <c r="AU215" s="191" t="s">
        <v>83</v>
      </c>
      <c r="AY215" s="16" t="s">
        <v>114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6" t="s">
        <v>81</v>
      </c>
      <c r="BK215" s="192">
        <f>ROUND(I215*H215,2)</f>
        <v>0</v>
      </c>
      <c r="BL215" s="16" t="s">
        <v>120</v>
      </c>
      <c r="BM215" s="191" t="s">
        <v>272</v>
      </c>
    </row>
    <row r="216" spans="1:47" s="2" customFormat="1" ht="12">
      <c r="A216" s="33"/>
      <c r="B216" s="34"/>
      <c r="C216" s="35"/>
      <c r="D216" s="193" t="s">
        <v>122</v>
      </c>
      <c r="E216" s="35"/>
      <c r="F216" s="194" t="s">
        <v>273</v>
      </c>
      <c r="G216" s="35"/>
      <c r="H216" s="35"/>
      <c r="I216" s="195"/>
      <c r="J216" s="35"/>
      <c r="K216" s="35"/>
      <c r="L216" s="38"/>
      <c r="M216" s="196"/>
      <c r="N216" s="197"/>
      <c r="O216" s="70"/>
      <c r="P216" s="70"/>
      <c r="Q216" s="70"/>
      <c r="R216" s="70"/>
      <c r="S216" s="70"/>
      <c r="T216" s="71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T216" s="16" t="s">
        <v>122</v>
      </c>
      <c r="AU216" s="16" t="s">
        <v>83</v>
      </c>
    </row>
    <row r="217" spans="2:63" s="12" customFormat="1" ht="22.9" customHeight="1">
      <c r="B217" s="164"/>
      <c r="C217" s="165"/>
      <c r="D217" s="166" t="s">
        <v>75</v>
      </c>
      <c r="E217" s="178" t="s">
        <v>274</v>
      </c>
      <c r="F217" s="178" t="s">
        <v>275</v>
      </c>
      <c r="G217" s="165"/>
      <c r="H217" s="165"/>
      <c r="I217" s="168"/>
      <c r="J217" s="179">
        <f>BK217</f>
        <v>0</v>
      </c>
      <c r="K217" s="165"/>
      <c r="L217" s="170"/>
      <c r="M217" s="171"/>
      <c r="N217" s="172"/>
      <c r="O217" s="172"/>
      <c r="P217" s="173">
        <f>SUM(P218:P219)</f>
        <v>0</v>
      </c>
      <c r="Q217" s="172"/>
      <c r="R217" s="173">
        <f>SUM(R218:R219)</f>
        <v>0</v>
      </c>
      <c r="S217" s="172"/>
      <c r="T217" s="174">
        <f>SUM(T218:T219)</f>
        <v>0</v>
      </c>
      <c r="AR217" s="175" t="s">
        <v>146</v>
      </c>
      <c r="AT217" s="176" t="s">
        <v>75</v>
      </c>
      <c r="AU217" s="176" t="s">
        <v>81</v>
      </c>
      <c r="AY217" s="175" t="s">
        <v>114</v>
      </c>
      <c r="BK217" s="177">
        <f>SUM(BK218:BK219)</f>
        <v>0</v>
      </c>
    </row>
    <row r="218" spans="1:65" s="2" customFormat="1" ht="14.45" customHeight="1">
      <c r="A218" s="33"/>
      <c r="B218" s="34"/>
      <c r="C218" s="180" t="s">
        <v>276</v>
      </c>
      <c r="D218" s="180" t="s">
        <v>116</v>
      </c>
      <c r="E218" s="181" t="s">
        <v>277</v>
      </c>
      <c r="F218" s="182" t="s">
        <v>275</v>
      </c>
      <c r="G218" s="183" t="s">
        <v>194</v>
      </c>
      <c r="H218" s="184">
        <v>1</v>
      </c>
      <c r="I218" s="185"/>
      <c r="J218" s="186">
        <f>ROUND(I218*H218,2)</f>
        <v>0</v>
      </c>
      <c r="K218" s="182" t="s">
        <v>1</v>
      </c>
      <c r="L218" s="38"/>
      <c r="M218" s="187" t="s">
        <v>1</v>
      </c>
      <c r="N218" s="188" t="s">
        <v>41</v>
      </c>
      <c r="O218" s="70"/>
      <c r="P218" s="189">
        <f>O218*H218</f>
        <v>0</v>
      </c>
      <c r="Q218" s="189">
        <v>0</v>
      </c>
      <c r="R218" s="189">
        <f>Q218*H218</f>
        <v>0</v>
      </c>
      <c r="S218" s="189">
        <v>0</v>
      </c>
      <c r="T218" s="190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91" t="s">
        <v>120</v>
      </c>
      <c r="AT218" s="191" t="s">
        <v>116</v>
      </c>
      <c r="AU218" s="191" t="s">
        <v>83</v>
      </c>
      <c r="AY218" s="16" t="s">
        <v>114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6" t="s">
        <v>81</v>
      </c>
      <c r="BK218" s="192">
        <f>ROUND(I218*H218,2)</f>
        <v>0</v>
      </c>
      <c r="BL218" s="16" t="s">
        <v>120</v>
      </c>
      <c r="BM218" s="191" t="s">
        <v>278</v>
      </c>
    </row>
    <row r="219" spans="1:47" s="2" customFormat="1" ht="12">
      <c r="A219" s="33"/>
      <c r="B219" s="34"/>
      <c r="C219" s="35"/>
      <c r="D219" s="193" t="s">
        <v>122</v>
      </c>
      <c r="E219" s="35"/>
      <c r="F219" s="194" t="s">
        <v>279</v>
      </c>
      <c r="G219" s="35"/>
      <c r="H219" s="35"/>
      <c r="I219" s="195"/>
      <c r="J219" s="35"/>
      <c r="K219" s="35"/>
      <c r="L219" s="38"/>
      <c r="M219" s="231"/>
      <c r="N219" s="232"/>
      <c r="O219" s="233"/>
      <c r="P219" s="233"/>
      <c r="Q219" s="233"/>
      <c r="R219" s="233"/>
      <c r="S219" s="233"/>
      <c r="T219" s="234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6" t="s">
        <v>122</v>
      </c>
      <c r="AU219" s="16" t="s">
        <v>83</v>
      </c>
    </row>
    <row r="220" spans="1:31" s="2" customFormat="1" ht="6.95" customHeight="1">
      <c r="A220" s="33"/>
      <c r="B220" s="53"/>
      <c r="C220" s="54"/>
      <c r="D220" s="54"/>
      <c r="E220" s="54"/>
      <c r="F220" s="54"/>
      <c r="G220" s="54"/>
      <c r="H220" s="54"/>
      <c r="I220" s="54"/>
      <c r="J220" s="54"/>
      <c r="K220" s="54"/>
      <c r="L220" s="38"/>
      <c r="M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</row>
  </sheetData>
  <sheetProtection algorithmName="SHA-512" hashValue="H95DgxSvF8ybhs1agEq0OW65TvBUoW1oCPUIXVrUmLB66cXfvAfJQ4gSeWoVBCa8AihPxB8t5qdgIB7qcGUHkw==" saltValue="oAgJkNGqdNQ1eAzOjCfbNzo1LgaUhA3SRpOmWWI60l1z4hJajdGl5gRfP8n5pIE4IEvkbNUmU9d8prkkPiF64w==" spinCount="100000" sheet="1" objects="1" scenarios="1" formatColumns="0" formatRows="0" autoFilter="0"/>
  <autoFilter ref="C119:K219"/>
  <mergeCells count="6">
    <mergeCell ref="E112:H112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Janoušová Cecilie, Ing.</dc:creator>
  <cp:keywords/>
  <dc:description/>
  <cp:lastModifiedBy>Kalina Petr Ing.</cp:lastModifiedBy>
  <dcterms:created xsi:type="dcterms:W3CDTF">2020-09-04T11:07:00Z</dcterms:created>
  <dcterms:modified xsi:type="dcterms:W3CDTF">2020-09-07T07:00:56Z</dcterms:modified>
  <cp:category/>
  <cp:version/>
  <cp:contentType/>
  <cp:contentStatus/>
</cp:coreProperties>
</file>