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POLNÍ CESTA SÚ6" sheetId="2" r:id="rId2"/>
    <sheet name="SO2 - POLNÍ CESTA SÚ7" sheetId="3" r:id="rId3"/>
    <sheet name="SO3 - POLNÍ CESTA SÚ9" sheetId="4" r:id="rId4"/>
    <sheet name="SO1-SO3 - VRN-VEDLEJŠÍ RO..." sheetId="5" r:id="rId5"/>
  </sheets>
  <definedNames>
    <definedName name="_xlnm.Print_Area" localSheetId="0">'Rekapitulace stavby'!$D$4:$AO$76,'Rekapitulace stavby'!$C$82:$AQ$106</definedName>
    <definedName name="_xlnm._FilterDatabase" localSheetId="1" hidden="1">'SO1 - POLNÍ CESTA SÚ6'!$C$124:$K$380</definedName>
    <definedName name="_xlnm.Print_Area" localSheetId="1">'SO1 - POLNÍ CESTA SÚ6'!$C$4:$J$76,'SO1 - POLNÍ CESTA SÚ6'!$C$112:$K$380</definedName>
    <definedName name="_xlnm._FilterDatabase" localSheetId="2" hidden="1">'SO2 - POLNÍ CESTA SÚ7'!$C$124:$K$342</definedName>
    <definedName name="_xlnm.Print_Area" localSheetId="2">'SO2 - POLNÍ CESTA SÚ7'!$C$4:$J$76,'SO2 - POLNÍ CESTA SÚ7'!$C$112:$K$342</definedName>
    <definedName name="_xlnm._FilterDatabase" localSheetId="3" hidden="1">'SO3 - POLNÍ CESTA SÚ9'!$C$123:$K$278</definedName>
    <definedName name="_xlnm.Print_Area" localSheetId="3">'SO3 - POLNÍ CESTA SÚ9'!$C$4:$J$76,'SO3 - POLNÍ CESTA SÚ9'!$C$111:$K$278</definedName>
    <definedName name="_xlnm._FilterDatabase" localSheetId="4" hidden="1">'SO1-SO3 - VRN-VEDLEJŠÍ RO...'!$C$120:$K$171</definedName>
    <definedName name="_xlnm.Print_Area" localSheetId="4">'SO1-SO3 - VRN-VEDLEJŠÍ RO...'!$C$4:$J$76,'SO1-SO3 - VRN-VEDLEJŠÍ RO...'!$C$108:$K$171</definedName>
    <definedName name="_xlnm.Print_Titles" localSheetId="0">'Rekapitulace stavby'!$92:$92</definedName>
    <definedName name="_xlnm.Print_Titles" localSheetId="1">'SO1 - POLNÍ CESTA SÚ6'!$124:$124</definedName>
    <definedName name="_xlnm.Print_Titles" localSheetId="2">'SO2 - POLNÍ CESTA SÚ7'!$124:$124</definedName>
    <definedName name="_xlnm.Print_Titles" localSheetId="3">'SO3 - POLNÍ CESTA SÚ9'!$123:$123</definedName>
    <definedName name="_xlnm.Print_Titles" localSheetId="4">'SO1-SO3 - VRN-VEDLEJŠÍ RO...'!$120:$120</definedName>
  </definedNames>
  <calcPr fullCalcOnLoad="1"/>
</workbook>
</file>

<file path=xl/sharedStrings.xml><?xml version="1.0" encoding="utf-8"?>
<sst xmlns="http://schemas.openxmlformats.org/spreadsheetml/2006/main" count="6578" uniqueCount="869">
  <si>
    <t>Export Komplet</t>
  </si>
  <si>
    <t/>
  </si>
  <si>
    <t>2.0</t>
  </si>
  <si>
    <t>ZAMOK</t>
  </si>
  <si>
    <t>False</t>
  </si>
  <si>
    <t>{151ff2f3-7acb-4a28-8b4a-567f5066122e}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</si>
  <si>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</si>
  <si>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</si>
  <si>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</si>
  <si>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</si>
  <si>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</si>
  <si>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</si>
  <si>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</si>
  <si>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</si>
  <si>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101-3010-18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</si>
  <si>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</si>
  <si>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</si>
  <si>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CESTA SÚ6, SÚ7 A SÚ9 V K.Ú. MEZIŘÍČÍ</t>
  </si>
  <si>
    <t>KSO:</t>
  </si>
  <si>
    <t>CC-CZ:</t>
  </si>
  <si>
    <t>Místo:</t>
  </si>
  <si>
    <t>MEZIŘÍČÍ</t>
  </si>
  <si>
    <t>Datum:</t>
  </si>
  <si>
    <t>3. 6. 2020</t>
  </si>
  <si>
    <t>Zadavatel:</t>
  </si>
  <si>
    <t>IČ:</t>
  </si>
  <si>
    <t>01312774</t>
  </si>
  <si>
    <t>ČR - Státní pozemkový úřad</t>
  </si>
  <si>
    <t>DIČ:</t>
  </si>
  <si>
    <t>CZ01312774</t>
  </si>
  <si>
    <t>Uchazeč:</t>
  </si>
  <si>
    <t>Vyplň údaj</t>
  </si>
  <si>
    <t>Projektant:</t>
  </si>
  <si>
    <t>41601483</t>
  </si>
  <si>
    <t>AGROPROJEKT PSO s.r.o.</t>
  </si>
  <si>
    <t>CZ41601483</t>
  </si>
  <si>
    <t>True</t>
  </si>
  <si>
    <t>Zpracovatel:</t>
  </si>
  <si>
    <t>ING. DIVINOVÁ HANA</t>
  </si>
  <si>
    <t>Poznámka:</t>
  </si>
  <si>
    <t xml:space="preserve">Soupis prací je sestaven pomocí software KROS4 společnosti ÚRS Praha, a.s. s využitím cenové soustavy ÚRS 2020/I.
Výpočty výměr neuvedené v soupisu byly stanoveny za použití software AutoCAD, RoadPAC, RoadCAD, příp. PowerCivil V8i a jsou uvedeny v PD (viz Bilance zemních prací a Sestava ploch a kubatur zemních prací a konstrukčních  vrstev), která je nedílnou součástí zadání VZ.
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</si>
  <si>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</si>
  <si>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</si>
  <si>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</si>
  <si>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</si>
  <si>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</si>
  <si>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</si>
  <si>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</si>
  <si>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</si>
  <si>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</si>
  <si>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</si>
  <si>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</si>
  <si>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</si>
  <si>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</si>
  <si>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</si>
  <si>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</si>
  <si>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</si>
  <si>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</si>
  <si>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</si>
  <si>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</si>
  <si>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</si>
  <si>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</si>
  <si>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</si>
  <si>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</si>
  <si>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</si>
  <si>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</si>
  <si>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</si>
  <si>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</si>
  <si>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</si>
  <si>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</si>
  <si>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</si>
  <si>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</si>
  <si>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</si>
  <si>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</si>
  <si>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</si>
  <si>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</si>
  <si>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</si>
  <si>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</si>
  <si>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</si>
  <si>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</si>
  <si>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</si>
  <si>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</si>
  <si>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</si>
  <si>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</si>
  <si>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</si>
  <si>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</si>
  <si>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</si>
  <si>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</si>
  <si>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</si>
  <si>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POLNÍ CESTA SÚ6</t>
  </si>
  <si>
    <t>STA</t>
  </si>
  <si>
    <t>1</t>
  </si>
  <si>
    <t>{ce7960ed-2523-4276-bcd5-b24b4ed28e88}</t>
  </si>
  <si>
    <t>2</t>
  </si>
  <si>
    <t>SO2</t>
  </si>
  <si>
    <t>POLNÍ CESTA SÚ7</t>
  </si>
  <si>
    <t>{98ea9184-a517-419d-bb76-e85ce45b54e8}</t>
  </si>
  <si>
    <t>SO3</t>
  </si>
  <si>
    <t>POLNÍ CESTA SÚ9</t>
  </si>
  <si>
    <t>{4a0b0779-a686-4580-965d-e004657eb11e}</t>
  </si>
  <si>
    <t>SO1-SO3</t>
  </si>
  <si>
    <t>VRN-VEDLEJŠÍ ROZPOČTOVÉ NÁKLADY</t>
  </si>
  <si>
    <t>{ba4c6560-c4d7-4c69-b74f-29182c7cef92}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</si>
  <si>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</si>
  <si>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</si>
  <si>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</si>
  <si>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</si>
  <si>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</si>
  <si>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</si>
  <si>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</si>
  <si>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</si>
  <si>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</si>
  <si>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</si>
  <si>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</si>
  <si>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SO1 - POLNÍ CESTA SÚ6</t>
  </si>
  <si>
    <t xml:space="preserve">Soupis prací je sestaven pomocí software KROS4 společnosti ÚRS Praha, a.s. s využitím cenové soustavy ÚRS 2020/I. Výpočty výměr neuvedené v soupisu byly stanoveny za použití software AutoCAD, RoadPAC, RoadCAD, příp. PowerCivil V8i a jsou uvedeny v PD (viz Bilance zemních prací a Sestava ploch a kubatur zemních prací a konstrukčních  vrstev), která je nedílnou součástí zadání VZ.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</si>
  <si>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</si>
  <si>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</si>
  <si>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</si>
  <si>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</si>
  <si>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</si>
  <si>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</si>
  <si>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</si>
  <si>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</si>
  <si>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</si>
  <si>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</si>
  <si>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</si>
  <si>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</si>
  <si>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</si>
  <si>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</si>
  <si>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</si>
  <si>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</si>
  <si>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</si>
  <si>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</si>
  <si>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</si>
  <si>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</si>
  <si>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</si>
  <si>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</si>
  <si>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</si>
  <si>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</si>
  <si>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</si>
  <si>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</si>
  <si>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</si>
  <si>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</si>
  <si>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</si>
  <si>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</si>
  <si>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</si>
  <si>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183101114</t>
  </si>
  <si>
    <t>Hloubení jamek bez výměny půdy zeminy tř 1 až 4 objem do 0,125 m3 v rovině a svahu do 1:5</t>
  </si>
  <si>
    <t>kus</t>
  </si>
  <si>
    <t>4</t>
  </si>
  <si>
    <t>1555304814</t>
  </si>
  <si>
    <t>PP</t>
  </si>
  <si>
    <t>Vodorovné přemístění větví, kmenů nebo pařezů s naložením, složením a dopravou do 1000 m kmenů stromů listnatých, průměru přes 500 do 700 mm</t>
  </si>
  <si>
    <t>VV</t>
  </si>
  <si>
    <t>"km 0,060 - 0,554 - doplnění doprovodné zeleně" 20</t>
  </si>
  <si>
    <t>Součet</t>
  </si>
  <si>
    <t>184102113</t>
  </si>
  <si>
    <t>Výsadba dřeviny s balem D do 0,4 m do jamky se zalitím v rovině a svahu do 1:5</t>
  </si>
  <si>
    <t>2058685611</t>
  </si>
  <si>
    <t>Výsadba dřeviny s balem do předem vyhloubené jamky se zalitím v rovině nebo na svahu do 1:5, při průměru balu přes 300 do 400 mm</t>
  </si>
  <si>
    <t>3</t>
  </si>
  <si>
    <t>184215132</t>
  </si>
  <si>
    <t>Ukotvení kmene dřevin třemi kůly D do 0,1 m délky do 2 m včetně šesti příček</t>
  </si>
  <si>
    <t>1364113108</t>
  </si>
  <si>
    <t>Ukotvení dřeviny kůly třemi kůly, délky přes 1 do 2 m</t>
  </si>
  <si>
    <t>slouží jako kotvení, ale i jako základ ochranného pláště dřeviny</t>
  </si>
  <si>
    <t>184807911</t>
  </si>
  <si>
    <t>Kůl l 2 m D 40 až 60 mm k sazenici 1 až 3 leté</t>
  </si>
  <si>
    <t>-820155091</t>
  </si>
  <si>
    <t>Dodání a osazení kůlu k sazenici délky 2 m, průměru od 40 do 60 mm, s upevněním sazenice ke kůlu motouzem, sazenice1 až 3 leté</t>
  </si>
  <si>
    <t>(20*3)</t>
  </si>
  <si>
    <t>5</t>
  </si>
  <si>
    <t>184813121</t>
  </si>
  <si>
    <t>Ochrana dřevin před okusem mechanicky pletivem v rovině a svahu do 1:5</t>
  </si>
  <si>
    <t>1041904476</t>
  </si>
  <si>
    <t>Ochrana dřevin před okusem zvěří mechanicky v rovině nebo ve svahu do 1:5, pletivem, výšky do 2 m</t>
  </si>
  <si>
    <t>"ochranná konstrukce opory ze tří kůlů spojených příčkami dole i nahoře" 20</t>
  </si>
  <si>
    <t>6</t>
  </si>
  <si>
    <t>184813134</t>
  </si>
  <si>
    <t>Ochrana listnatých dřevin přes 70 cm před okusem chemickým nátěrem v rovině a svahu do 1:5</t>
  </si>
  <si>
    <t>100 kus</t>
  </si>
  <si>
    <t>1798992364</t>
  </si>
  <si>
    <t>Ochrana dřevin před okusem zvěří chemicky nátěrem, v rovině nebo ve svahu do 1:5 listnatých, výšky přes 70 cm</t>
  </si>
  <si>
    <t>7</t>
  </si>
  <si>
    <t>M</t>
  </si>
  <si>
    <t>251911550</t>
  </si>
  <si>
    <t>hnojivo průmyslové (bal. 5 kg)</t>
  </si>
  <si>
    <t>kg</t>
  </si>
  <si>
    <t>8</t>
  </si>
  <si>
    <t>1212830901</t>
  </si>
  <si>
    <t>Hnojiva průmyslová ostatní Cererit (bal. 5 kg)</t>
  </si>
  <si>
    <t>"stromy" (20)/4</t>
  </si>
  <si>
    <t>02677006_d</t>
  </si>
  <si>
    <t>ovocný strom, OK 12-14 cm,VK</t>
  </si>
  <si>
    <t>474251194</t>
  </si>
  <si>
    <t>ovocný strom, OK 12-14 cm, VK</t>
  </si>
  <si>
    <t>P</t>
  </si>
  <si>
    <t>Poznámka k položce:
Ovocné stromy - dle požadavku obce: specifikace viz technická zpráva, změna druhu je možná po dohodě s investorem a obcí</t>
  </si>
  <si>
    <t>"Ovocný strom"20</t>
  </si>
  <si>
    <t>9</t>
  </si>
  <si>
    <t>184816111</t>
  </si>
  <si>
    <t>Hnojení sazenic průmyslovými hnojivy do 0,25 kg k jedné sazenici</t>
  </si>
  <si>
    <t>-1208345463</t>
  </si>
  <si>
    <t>Hnojení sazenic průmyslovými hnojivy v množství do 0,25 kg k jedné sazenici</t>
  </si>
  <si>
    <t>"stromy"20</t>
  </si>
  <si>
    <t>10</t>
  </si>
  <si>
    <t>184911421</t>
  </si>
  <si>
    <t>Mulčování rostlin kůrou tl. do 0,1 m v rovině a svahu do 1:5</t>
  </si>
  <si>
    <t>m2</t>
  </si>
  <si>
    <t>1154565148</t>
  </si>
  <si>
    <t>Mulčování vysazených rostlin mulčovací kůrou, tl. do 100 mm v rovině nebo na svahu do 1:5</t>
  </si>
  <si>
    <t>"solitery (1ks/1m2)" 20</t>
  </si>
  <si>
    <t>11</t>
  </si>
  <si>
    <t>103911000</t>
  </si>
  <si>
    <t>kůra mulčovací VL</t>
  </si>
  <si>
    <t>m3</t>
  </si>
  <si>
    <t>612462555</t>
  </si>
  <si>
    <t>Výrobky ostatní kůra mulčovací              VL</t>
  </si>
  <si>
    <t>(20)/10</t>
  </si>
  <si>
    <t>12</t>
  </si>
  <si>
    <t>185804312</t>
  </si>
  <si>
    <t>Zalití rostlin vodou plocha přes 20 m2</t>
  </si>
  <si>
    <t>718133243</t>
  </si>
  <si>
    <t>Zalití rostlin vodou plochy záhonů jednotlivě přes 20 m2</t>
  </si>
  <si>
    <t>"stromy ks/30l" ((20)*0,03)*2</t>
  </si>
  <si>
    <t>13</t>
  </si>
  <si>
    <t>185851121</t>
  </si>
  <si>
    <t>Dovoz vody pro zálivku rostlin za vzdálenost do 1000 m</t>
  </si>
  <si>
    <t>603293582</t>
  </si>
  <si>
    <t>Dovoz vody pro zálivku rostlin na vzdálenost do 1000 m</t>
  </si>
  <si>
    <t>14</t>
  </si>
  <si>
    <t>185851129</t>
  </si>
  <si>
    <t>Příplatek k dovozu vody pro zálivku rostlin do 1000 m ZKD 1000 m</t>
  </si>
  <si>
    <t>625583127</t>
  </si>
  <si>
    <t>Dovoz vody pro zálivku rostlin Příplatek k ceně za každých dalších i započatých 1000 m</t>
  </si>
  <si>
    <t>"+ 5km" 5*1,2</t>
  </si>
  <si>
    <t>Zemní práce</t>
  </si>
  <si>
    <t>111201101</t>
  </si>
  <si>
    <t>Odstranění křovin a stromů průměru kmene do 100 mm i s kořeny z celkové plochy do 1000 m2</t>
  </si>
  <si>
    <t>-1352332837</t>
  </si>
  <si>
    <t>Odstranění křovin a stromů s odstraněním kořenů  průměru kmene do 100 mm do sklonu terénu 1 : 5, při celkové ploše do 1 000 m2</t>
  </si>
  <si>
    <t>"úsek km 0,070-0,600 " 1,5*530</t>
  </si>
  <si>
    <t>16</t>
  </si>
  <si>
    <t>111201401</t>
  </si>
  <si>
    <t>Spálení křovin a stromů průměru kmene do 100 mm</t>
  </si>
  <si>
    <t>679520788</t>
  </si>
  <si>
    <t>Spálení odstraněných křovin a stromů na hromadách  průměru kmene do 100 mm pro jakoukoliv plochu</t>
  </si>
  <si>
    <t>"úsek km 0,070-0,600 "1,5*530</t>
  </si>
  <si>
    <t>17</t>
  </si>
  <si>
    <t>111212322</t>
  </si>
  <si>
    <t>Odstranění nevhodných dřevin přes 500 m2 výšky nad 1m bez odstranění pařezů ve svahu do 1:2</t>
  </si>
  <si>
    <t>-318495128</t>
  </si>
  <si>
    <t>Odstranění nevhodných dřevin průměru kmene do 100 mm výšky přes 1 m bez odstranění pařezu přes 500 m2 na svahu přes 1:5 do 1:2</t>
  </si>
  <si>
    <t>"úsek km 0,070-0,600 " 0,8*530</t>
  </si>
  <si>
    <t>18</t>
  </si>
  <si>
    <t>112151512</t>
  </si>
  <si>
    <t>Řez a průklest stromů</t>
  </si>
  <si>
    <t>-1470993677</t>
  </si>
  <si>
    <t xml:space="preserve">Řez a průklest stromů </t>
  </si>
  <si>
    <t>19</t>
  </si>
  <si>
    <t>112101103</t>
  </si>
  <si>
    <t>Odstranění stromů listnatých průměru kmene do 700 mm</t>
  </si>
  <si>
    <t>109080761</t>
  </si>
  <si>
    <t>Odstranění stromů s odřezáním kmene a s odvětvením listnatých, průměru kmene přes 500 do 700 mm</t>
  </si>
  <si>
    <t>20</t>
  </si>
  <si>
    <t>112201103</t>
  </si>
  <si>
    <t>Odstranění pařezů D do 700 mm</t>
  </si>
  <si>
    <t>1404761654</t>
  </si>
  <si>
    <t>Odstranění pařezů  s jejich vykopáním, vytrháním nebo odstřelením, s přesekáním kořenů průměru přes 500 do 700 mm</t>
  </si>
  <si>
    <t>112211113</t>
  </si>
  <si>
    <t>Spálení pařezu D do 1,0 m</t>
  </si>
  <si>
    <t>-1143246419</t>
  </si>
  <si>
    <t>Spálení pařezů na hromadách  průměru přes 0,50 do 1,00 m</t>
  </si>
  <si>
    <t>22</t>
  </si>
  <si>
    <t>122251106</t>
  </si>
  <si>
    <t>Odkopávky a prokopávky nezapažené v hornině tř. 3 objem do 5000 m3</t>
  </si>
  <si>
    <t>1154621812</t>
  </si>
  <si>
    <t>Odkopávky a prokopávky nezapažené  s přehozením výkopku na vzdálenost do 3 m nebo s naložením na dopravní prostředek v hornině tř. 3 přes 1 000 do 5 000 m3</t>
  </si>
  <si>
    <t>"výkopy - připojení polních cest"(1*40)*0,47</t>
  </si>
  <si>
    <t>"výkopy - hospodářské sjezdy"((6*12*2)+77+160)*0,47</t>
  </si>
  <si>
    <t>"výkopy- polní cesta" 1082,8</t>
  </si>
  <si>
    <t>"výkop pro stabilizaci pláně "((2199,5)*0,3)</t>
  </si>
  <si>
    <t>23</t>
  </si>
  <si>
    <t>122201109</t>
  </si>
  <si>
    <t>Příplatek za lepivost u odkopávek v hornině tř. 1 až 3</t>
  </si>
  <si>
    <t>1993262495</t>
  </si>
  <si>
    <t>Odkopávky a prokopávky nezapažené  s přehozením výkopku na vzdálenost do 3 m nebo s naložením na dopravní prostředek v hornině tř. 3 Příplatek k cenám za lepivost horniny tř. 3</t>
  </si>
  <si>
    <t>24</t>
  </si>
  <si>
    <t>162201413</t>
  </si>
  <si>
    <t>Vodorovné přemístění kmenů stromů listnatých do 1 km D kmene do 700 mm</t>
  </si>
  <si>
    <t>-1044744632</t>
  </si>
  <si>
    <t>25</t>
  </si>
  <si>
    <t>162301953</t>
  </si>
  <si>
    <t>Příplatek k vodorovnému přemístění kmenů stromů listnatých D kmene do 700 mm ZKD 1 km</t>
  </si>
  <si>
    <t>405013163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</si>
  <si>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</si>
  <si>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20*4</t>
  </si>
  <si>
    <t>26</t>
  </si>
  <si>
    <t>162751117</t>
  </si>
  <si>
    <t>Vodorovné přemístění do 10000 m výkopku/sypaniny z horniny třídy těžitelnosti I, skupiny 1 až 3</t>
  </si>
  <si>
    <t>2114752068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</si>
  <si>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</si>
  <si>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"odkopávky-násypy-zásyp příkopu-ohumusování"1940,52-4,5-425-131,8</t>
  </si>
  <si>
    <t>27</t>
  </si>
  <si>
    <t>162751119</t>
  </si>
  <si>
    <t>Příplatek k vodorovnému přemístění výkopku/sypaniny z horniny třídy těžitelnosti I, skupiny 1 až 3 ZKD 1000 m přes 10000 m</t>
  </si>
  <si>
    <t>-1152273137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</si>
  <si>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</si>
  <si>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1379,22*14</t>
  </si>
  <si>
    <t>28</t>
  </si>
  <si>
    <t>171251201</t>
  </si>
  <si>
    <t>Uložení sypaniny na skládky nebo meziskládky</t>
  </si>
  <si>
    <t>854485010</t>
  </si>
  <si>
    <t>Uložení sypaniny na skládky nebo meziskládky bez hutnění s upravením uložené sypaniny do předepsaného tvaru</t>
  </si>
  <si>
    <t>29</t>
  </si>
  <si>
    <t>171201221</t>
  </si>
  <si>
    <t>Poplatek za uložení na skládce (skládkovné) zeminy a kamení kód odpadu 17 05 04</t>
  </si>
  <si>
    <t>t</t>
  </si>
  <si>
    <t>868537593</t>
  </si>
  <si>
    <t>Poplatek za uložení stavebního odpadu na skládce (skládkovné) zeminy a kamení zatříděného do Katalogu odpadů pod kódem 17 05 04</t>
  </si>
  <si>
    <t>1379,22*1,8</t>
  </si>
  <si>
    <t>30</t>
  </si>
  <si>
    <t>181951112</t>
  </si>
  <si>
    <t>Úprava pláně v hornině třídy těžitelnosti I, skupiny 1 až 3 se zhutněním</t>
  </si>
  <si>
    <t>-1013212638</t>
  </si>
  <si>
    <t>Úprava pláně vyrovnáním výškových rozdílů strojně v hornině třídy těžitelnosti I, skupiny 1 až 3 se zhutněním</t>
  </si>
  <si>
    <t>2732,5</t>
  </si>
  <si>
    <t>31</t>
  </si>
  <si>
    <t>182151111</t>
  </si>
  <si>
    <t>Svahování v zářezech v hornině třídy těžitelnosti I, skupiny 1 až 3</t>
  </si>
  <si>
    <t>30963991</t>
  </si>
  <si>
    <t>Svahování trvalých svahů do projektovaných profilů strojně s potřebným přemístěním výkopku při svahování v zářezech v hornině třídy těžitelnosti I, skupiny 1 až 3</t>
  </si>
  <si>
    <t>32</t>
  </si>
  <si>
    <t>182251101</t>
  </si>
  <si>
    <t>Svahování násypů</t>
  </si>
  <si>
    <t>1536177052</t>
  </si>
  <si>
    <t>Svahování trvalých svahů do projektovaných profilů strojně s potřebným přemístěním výkopku při svahování násypů v jakékoliv hornině</t>
  </si>
  <si>
    <t>33</t>
  </si>
  <si>
    <t>183405211</t>
  </si>
  <si>
    <t>Výsev trávníku hydroosevem na ornici</t>
  </si>
  <si>
    <t>-1871737978</t>
  </si>
  <si>
    <t>Výsev trávníku hydroosevem  na ornici</t>
  </si>
  <si>
    <t>"násyp" 754,7</t>
  </si>
  <si>
    <t>"výkop"562,1</t>
  </si>
  <si>
    <t>34</t>
  </si>
  <si>
    <t>00572410</t>
  </si>
  <si>
    <t>osivo směs travní parková</t>
  </si>
  <si>
    <t>550756886</t>
  </si>
  <si>
    <t>1316,8*0,025 'Přepočtené koeficientem množství</t>
  </si>
  <si>
    <t>Zakládání</t>
  </si>
  <si>
    <t>35</t>
  </si>
  <si>
    <t>215901101</t>
  </si>
  <si>
    <t>Zhutnění podloží z hornin soudržných do 92% PS nebo nesoudržných sypkých I(d) do 0,8</t>
  </si>
  <si>
    <t>1263008895</t>
  </si>
  <si>
    <t>Zhutnění podloží pod násypy z rostlé horniny tř. 1 až 4  z hornin soudružných do 92 % PS a nesoudržných sypkých relativní ulehlosti I(d) do 0,8</t>
  </si>
  <si>
    <t>Svislé a kompletní konstrukce</t>
  </si>
  <si>
    <t>36</t>
  </si>
  <si>
    <t>388129210</t>
  </si>
  <si>
    <t>Montáž ŽB dílců prefabrikovaných kanálů pro IS tvaru U hmotnosti do 1 t</t>
  </si>
  <si>
    <t>m</t>
  </si>
  <si>
    <t>1057054369</t>
  </si>
  <si>
    <t>Montáž dílců prefabrikovaných kanálů ze železobetonu pro rozvody se zalitím spár šířky do 30 mm tvaru U, hmotnosti do 1 t</t>
  </si>
  <si>
    <t>Poznámka k položce:
Osazení prefabrikovaného odvodňovacího žlabu, vč. mříže</t>
  </si>
  <si>
    <t>"SO1C, km 0,883-0,912"29</t>
  </si>
  <si>
    <t>37</t>
  </si>
  <si>
    <t>5921</t>
  </si>
  <si>
    <t>Žlab příkopový prefabrikovaný 500x700 mm</t>
  </si>
  <si>
    <t>-607650648</t>
  </si>
  <si>
    <t xml:space="preserve">Poznámka k položce:
Příkopový dvodňovací žlab prefabrikovaný se zabudovanou litinovou hranou, pro osazení litinového roštu, pro zátěž tř. únosnosti D-F </t>
  </si>
  <si>
    <t>38</t>
  </si>
  <si>
    <t>2861</t>
  </si>
  <si>
    <t>Mříž litinová odvod. žlabu s.š. 500 mm</t>
  </si>
  <si>
    <t>ks</t>
  </si>
  <si>
    <t>-961630088</t>
  </si>
  <si>
    <t>Poznámka k položce:
Dodání přejezdných mříží (roštů) odvod žlabů litinových n. plastových, tř. únosnosti min. D 400 kN vč. zajišťovacího spojovacího materiálu</t>
  </si>
  <si>
    <t>29*2</t>
  </si>
  <si>
    <t>39</t>
  </si>
  <si>
    <t>388129310</t>
  </si>
  <si>
    <t>Montáž ŽB dílců prefabrikovaných kanálů pro IS uzavřeného profilu hmotnosti do 2 t</t>
  </si>
  <si>
    <t>725933049</t>
  </si>
  <si>
    <t>Montáž dílců prefabrikovaných kanálů ze železobetonu pro rozvody  se zalitím spár šířky do 30 mm tvaru uzavřeného profilu (skříně), hmotnosti do 2,0 t</t>
  </si>
  <si>
    <t>"km 0,069 -Cetin" 20</t>
  </si>
  <si>
    <t>40</t>
  </si>
  <si>
    <t>59385427</t>
  </si>
  <si>
    <t>energokanál tvaru U 239x146x82 cm</t>
  </si>
  <si>
    <t>1640974648</t>
  </si>
  <si>
    <t>41</t>
  </si>
  <si>
    <t>59385411</t>
  </si>
  <si>
    <t>deska zákrytová energokanálu 239x146x15 cm</t>
  </si>
  <si>
    <t>-320907964</t>
  </si>
  <si>
    <t>Vodorovné konstrukce</t>
  </si>
  <si>
    <t>42</t>
  </si>
  <si>
    <t>451313521</t>
  </si>
  <si>
    <t>Podkladní vrstva z betonu prostého se zvýšenými nároky na prostředí pod dlažbu tl do 150 mm</t>
  </si>
  <si>
    <t>-1285395823</t>
  </si>
  <si>
    <t>Podkladní vrstva z betonu prostého pod dlažbu se zvýšenými nároky na prostředí tl. přes 100 do 150 mm</t>
  </si>
  <si>
    <t>"sjezd km 0,570 "77</t>
  </si>
  <si>
    <t>"sjezd km 0,860" 160</t>
  </si>
  <si>
    <t>"zpevnění na vtoku, km 0,883"1,5*2,5</t>
  </si>
  <si>
    <t>43</t>
  </si>
  <si>
    <t>452318510</t>
  </si>
  <si>
    <t>Zajišťovací práh z betonu prostého se zvýšenými nároky na prostředí</t>
  </si>
  <si>
    <t>2140400033</t>
  </si>
  <si>
    <t>Zajišťovací práh z betonu prostého se zvýšenými nároky na prostředí na dně a ve svahu melioračních kanálů s patkami nebo bez patek</t>
  </si>
  <si>
    <t>"sjezd km 0,570 "59*0,4*0,8</t>
  </si>
  <si>
    <t>"sjezd km 0,860" 100*0,4*0,8</t>
  </si>
  <si>
    <t>"km 0,883, žlab vtok" 0,4*0,8*2,5</t>
  </si>
  <si>
    <t>44</t>
  </si>
  <si>
    <t>462511270</t>
  </si>
  <si>
    <t>Zához z lomového kamene bez proštěrkování z terénu hmotnost do 200 kg</t>
  </si>
  <si>
    <t>-1075764341</t>
  </si>
  <si>
    <t>Zához z lomového kamene neupraveného záhozového  bez proštěrkování z terénu, hmotnosti jednotlivých kamenů do 200 kg</t>
  </si>
  <si>
    <t>"km 0,912 - žlab výtok" 10*0,5</t>
  </si>
  <si>
    <t>45</t>
  </si>
  <si>
    <t>462519002</t>
  </si>
  <si>
    <t>Příplatek za urovnání ploch záhozu z lomového kamene hmotnost do 200 kg</t>
  </si>
  <si>
    <t>-1787343390</t>
  </si>
  <si>
    <t>Zához z lomového kamene neupraveného záhozového  Příplatek k cenám za urovnání viditelných ploch záhozu z kamene, hmotnosti jednotlivých kamenů do 200 kg</t>
  </si>
  <si>
    <t>"km 0,912 - žlab výtok" 10</t>
  </si>
  <si>
    <t>46</t>
  </si>
  <si>
    <t>463212111</t>
  </si>
  <si>
    <t>Rovnanina z lomového kamene upraveného s vyklínováním spár úlomky kamene</t>
  </si>
  <si>
    <t>-660717434</t>
  </si>
  <si>
    <t>Rovnanina z lomového kamene upraveného, tříděného  jakékoliv tloušťky rovnaniny s vyklínováním spár a dutin úlomky kamene</t>
  </si>
  <si>
    <t>"km 0,912 - žlab výtok" 5*0,4</t>
  </si>
  <si>
    <t>47</t>
  </si>
  <si>
    <t>463212191</t>
  </si>
  <si>
    <t>Příplatek za vypracováni líce rovnaniny</t>
  </si>
  <si>
    <t>-594085982</t>
  </si>
  <si>
    <t>Rovnanina z lomového kamene upraveného, tříděného  Příplatek k cenám za vypracování líce</t>
  </si>
  <si>
    <t>"km 0,912 - žlab výtok" 5</t>
  </si>
  <si>
    <t>48</t>
  </si>
  <si>
    <t>465513227</t>
  </si>
  <si>
    <t>Dlažba z lomového kamene na cementovou maltu s vyspárováním tl 250 mm pro hydromeliorace</t>
  </si>
  <si>
    <t>1460238331</t>
  </si>
  <si>
    <t>Dlažba z lomového kamene lomařsky upraveného  na cementovou maltu, s vyspárováním cementovou maltou, tl. kamene 250 mm</t>
  </si>
  <si>
    <t>49</t>
  </si>
  <si>
    <t>465513427</t>
  </si>
  <si>
    <t>Dlažba z lomového kamene na cementovou maltu s vyspárováním tl 400 mm pro hydromeliorace</t>
  </si>
  <si>
    <t>157058431</t>
  </si>
  <si>
    <t>Dlažba z lomového kamene lomařsky upraveného  na cementovou maltu, s vyspárováním cementovou maltou, tl. kamene 400 mm</t>
  </si>
  <si>
    <t>Komunikace pozemní</t>
  </si>
  <si>
    <t>50</t>
  </si>
  <si>
    <t>564851111</t>
  </si>
  <si>
    <t>Podklad ze štěrkodrtě ŠD tl 150 mm</t>
  </si>
  <si>
    <t>-1120815619</t>
  </si>
  <si>
    <t>Podklad ze štěrkodrti ŠD  s rozprostřením a zhutněním, po zhutnění tl. 150 mm</t>
  </si>
  <si>
    <t>Poznámka k položce:
Úprava pláně</t>
  </si>
  <si>
    <t>"polní cesta - 2x vrstva"2199,5*2</t>
  </si>
  <si>
    <t>"připojení - křižovatky - 2x vrstva"1*40*2</t>
  </si>
  <si>
    <t>"hospodářské sjezdy - 2x vrstva"((6*12*2)+77+160)*2</t>
  </si>
  <si>
    <t>51</t>
  </si>
  <si>
    <t>564861111</t>
  </si>
  <si>
    <t>Podklad ze štěrkodrtě ŠD tl 200 mm</t>
  </si>
  <si>
    <t>-938995246</t>
  </si>
  <si>
    <t>Podklad ze štěrkodrti ŠD  s rozprostřením a zhutněním, po zhutnění tl. 200 mm</t>
  </si>
  <si>
    <t>"polní cesta"2199,5</t>
  </si>
  <si>
    <t>"připojení - křižovatky"1*40</t>
  </si>
  <si>
    <t>"hospodářské sjezdy"(6*12*2)</t>
  </si>
  <si>
    <t>52</t>
  </si>
  <si>
    <t>-1567863925</t>
  </si>
  <si>
    <t>"polní cesta"2113,05</t>
  </si>
  <si>
    <t>53</t>
  </si>
  <si>
    <t>573111115</t>
  </si>
  <si>
    <t>Postřik živičný infiltrační s posypem z asfaltu množství 2,5 kg/m2</t>
  </si>
  <si>
    <t>1085176109</t>
  </si>
  <si>
    <t>Postřik infiltrační PI z asfaltu silničního s posypem kamenivem, v množství 2,50 kg/m2</t>
  </si>
  <si>
    <t>54</t>
  </si>
  <si>
    <t>565165111</t>
  </si>
  <si>
    <t>Asfaltový beton vrstva podkladní ACP 16 (obalované kamenivo OKS) tl 80 mm š do 3 m</t>
  </si>
  <si>
    <t>1184297670</t>
  </si>
  <si>
    <t>Asfaltový beton vrstva podkladní ACP 16 (obalované kamenivo střednězrnné - OKS)  s rozprostřením a zhutněním v pruhu šířky do 3 m, po zhutnění tl. 80 mm</t>
  </si>
  <si>
    <t>"polní cesta"2056,24</t>
  </si>
  <si>
    <t>55</t>
  </si>
  <si>
    <t>573211112</t>
  </si>
  <si>
    <t>Postřik živičný spojovací z asfaltu v množství 0,70 kg/m2</t>
  </si>
  <si>
    <t>1178423650</t>
  </si>
  <si>
    <t>Postřik spojovací PS bez posypu kamenivem z asfaltu silničního, v množství 0,70 kg/m2</t>
  </si>
  <si>
    <t>56</t>
  </si>
  <si>
    <t>577134111</t>
  </si>
  <si>
    <t>Asfaltový beton vrstva obrusná ACO 11 (ABS) tř. I tl 40 mm š do 3 m z nemodifikovaného asfaltu</t>
  </si>
  <si>
    <t>-1604124621</t>
  </si>
  <si>
    <t>Asfaltový beton vrstva obrusná ACO 11 (ABS)  s rozprostřením a se zhutněním z nemodifikovaného asfaltu v pruhu šířky do 3 m tř. I, po zhutnění tl. 40 mm</t>
  </si>
  <si>
    <t>"polní cesta"2026,60</t>
  </si>
  <si>
    <t>57</t>
  </si>
  <si>
    <t>569751111</t>
  </si>
  <si>
    <t>Zpevnění krajnic kamenivem drceným tl 150 mm</t>
  </si>
  <si>
    <t>-1341168641</t>
  </si>
  <si>
    <t>Zpevnění krajnic nebo komunikací pro pěší  s rozprostřením a zhutněním, po zhutnění kamenivem drceným tl. 150 mm</t>
  </si>
  <si>
    <t>"" 0,25*2*(554-60)</t>
  </si>
  <si>
    <t>58</t>
  </si>
  <si>
    <t>569903311</t>
  </si>
  <si>
    <t>Zřízení zemních krajnic se zhutněním</t>
  </si>
  <si>
    <t>443522406</t>
  </si>
  <si>
    <t>Zřízení zemních krajnic z hornin jakékoliv třídy  se zhutněním</t>
  </si>
  <si>
    <t xml:space="preserve"> 0,224*(554-60)</t>
  </si>
  <si>
    <t>Trubní vedení</t>
  </si>
  <si>
    <t xml:space="preserve"> Ostatní konstrukce a práce, bourání</t>
  </si>
  <si>
    <t>59</t>
  </si>
  <si>
    <t>916131213</t>
  </si>
  <si>
    <t>Osazení silničního obrubníku betonového stojatého s boční opěrou do lože z betonu prostého</t>
  </si>
  <si>
    <t>-1844720263</t>
  </si>
  <si>
    <t>"zakončení hospodářských sjezdů"6*12</t>
  </si>
  <si>
    <t>60</t>
  </si>
  <si>
    <t>59217031</t>
  </si>
  <si>
    <t>obrubník betonový silniční 1000x150x250mm</t>
  </si>
  <si>
    <t>1335906210</t>
  </si>
  <si>
    <t>61</t>
  </si>
  <si>
    <t>919441221</t>
  </si>
  <si>
    <t xml:space="preserve">Čelo propustku, žlabu z lomového kamene </t>
  </si>
  <si>
    <t>-1657660015</t>
  </si>
  <si>
    <t>Čelo propustku, žlabu  včetně římsy ze zdiva z lomového kamene, popřípadě betonové</t>
  </si>
  <si>
    <t>Poznámka k položce:
Šikmá čela</t>
  </si>
  <si>
    <t>"hospodářské sjezdy"2*2</t>
  </si>
  <si>
    <t>"žlab - km 0,883-0,912"2</t>
  </si>
  <si>
    <t>62</t>
  </si>
  <si>
    <t>919551112</t>
  </si>
  <si>
    <t>Zřízení propustku z trub plastových PE rýhovaných se spojkami nebo s hrdlem DN 400 mm</t>
  </si>
  <si>
    <t>-258441139</t>
  </si>
  <si>
    <t>Zřízení propustku z trub plastových  polyetylenových rýhovaných se spojkami nebo s hrdlem DN 400 mm</t>
  </si>
  <si>
    <t>2*12</t>
  </si>
  <si>
    <t>63</t>
  </si>
  <si>
    <t>919535556</t>
  </si>
  <si>
    <t>Obetonování trubního propustku betonem se zvýšenými nároky na prostředí tř. C 25/30</t>
  </si>
  <si>
    <t>-406215433</t>
  </si>
  <si>
    <t>Obetonování trubního propustku  betonem prostým se zvýšenými nároky na prostředí tř. C 25/30</t>
  </si>
  <si>
    <t>"hospodářský sjezd" 0,36*12*2</t>
  </si>
  <si>
    <t>64</t>
  </si>
  <si>
    <t>28617047</t>
  </si>
  <si>
    <t>trubka kanalizační PP korugovaná DN 400x6000 mm SN 10</t>
  </si>
  <si>
    <t>-1845141016</t>
  </si>
  <si>
    <t>"hospodářský sjezd" 12*2</t>
  </si>
  <si>
    <t>65</t>
  </si>
  <si>
    <t>919735113</t>
  </si>
  <si>
    <t>Řezání stávajícího živičného krytu hl do 150 mm</t>
  </si>
  <si>
    <t>-855672634</t>
  </si>
  <si>
    <t>Řezání stávajícího živičného krytu nebo podkladu hloubky přes 100 do 150 mm</t>
  </si>
  <si>
    <t>" km 0,000" 7,5</t>
  </si>
  <si>
    <t>66</t>
  </si>
  <si>
    <t>919732211</t>
  </si>
  <si>
    <t>Styčná spára napojení nového živičného povrchu na stávající za tepla š 15 mm hl 25 mm s prořezáním</t>
  </si>
  <si>
    <t>210130562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</si>
  <si>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</si>
  <si>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67</t>
  </si>
  <si>
    <t>938902113</t>
  </si>
  <si>
    <t>Čištění příkopů komunikací příkopovým rypadlem objem nánosu do 0,5 m3/m</t>
  </si>
  <si>
    <t>1262410026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</si>
  <si>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</si>
  <si>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"úsek km 0,070-0,570" 500</t>
  </si>
  <si>
    <t>998</t>
  </si>
  <si>
    <t>Přesun hmot</t>
  </si>
  <si>
    <t>68</t>
  </si>
  <si>
    <t>998225111</t>
  </si>
  <si>
    <t>Přesun hmot pro pozemní komunikace s krytem z kamene, monolitickým betonovým nebo živičným</t>
  </si>
  <si>
    <t>1218364640</t>
  </si>
  <si>
    <t>Přesun hmot pro komunikace s krytem z kameniva, monolitickým betonovým nebo živičným  dopravní vzdálenost do 200 m jakékoliv délky objektu</t>
  </si>
  <si>
    <t>SO2 - POLNÍ CESTA SÚ7</t>
  </si>
  <si>
    <t xml:space="preserve">    997 - Přesun sutě</t>
  </si>
  <si>
    <t>-414552672</t>
  </si>
  <si>
    <t>"úsek km 0,000-0,535 "535*1</t>
  </si>
  <si>
    <t>-812871221</t>
  </si>
  <si>
    <t>-1469437009</t>
  </si>
  <si>
    <t>984478944</t>
  </si>
  <si>
    <t>-1051381603</t>
  </si>
  <si>
    <t>162301413</t>
  </si>
  <si>
    <t>Vodorovné přemístění kmenů stromů listnatých do 5 km D kmene do 700 mm</t>
  </si>
  <si>
    <t>-57301803</t>
  </si>
  <si>
    <t>Vodorovné přemístění větví, kmenů nebo pařezů  s naložením, složením a dopravou do 5000 m kmenů stromů listnatých, průměru přes 500 do 700 mm</t>
  </si>
  <si>
    <t>132201102</t>
  </si>
  <si>
    <t>Hloubení rýh š do 600 mm v hornině tř. 3 objemu přes 100 m3</t>
  </si>
  <si>
    <t>-485552550</t>
  </si>
  <si>
    <t>Hloubení zapažených i nezapažených rýh šířky do 600 mm  s urovnáním dna do předepsaného profilu a spádu v hornině tř. 3 přes 100 m3</t>
  </si>
  <si>
    <t>"hloubení rýhy pro drenáž, úsek km 0,000-0,025"25*0,4*0,4</t>
  </si>
  <si>
    <t>"hloubení rýhy pro drenáž, úsek km 0,480-0,536"56*0,4*0,4</t>
  </si>
  <si>
    <t>132201109</t>
  </si>
  <si>
    <t>Příplatek za lepivost k hloubení rýh š do 600 mm v hornině tř. 3</t>
  </si>
  <si>
    <t>-719139314</t>
  </si>
  <si>
    <t>Hloubení zapažených i nezapažených rýh šířky do 600 mm  s urovnáním dna do předepsaného profilu a spádu v hornině tř. 3 Příplatek k cenám za lepivost horniny tř. 3</t>
  </si>
  <si>
    <t>132201201</t>
  </si>
  <si>
    <t>Hloubení rýh š do 2000 mm v hornině tř. 3 objemu do 100 m3</t>
  </si>
  <si>
    <t>-1799603963</t>
  </si>
  <si>
    <t>Hloubení zapažených i nezapažených rýh šířky přes 600 do 2 000 mm  s urovnáním dna do předepsaného profilu a spádu v hornině tř. 3 do 100 m3</t>
  </si>
  <si>
    <t>"odlehčovací jímky" 2*2*3*1</t>
  </si>
  <si>
    <t>132201209</t>
  </si>
  <si>
    <t>Příplatek za lepivost k hloubení rýh š do 2000 mm v hornině tř. 3</t>
  </si>
  <si>
    <t>-989406413</t>
  </si>
  <si>
    <t>Hloubení zapažených i nezapažených rýh šířky přes 600 do 2 000 mm  s urovnáním dna do předepsaného profilu a spádu v hornině tř. 3 Příplatek k cenám za lepivost horniny tř. 3</t>
  </si>
  <si>
    <t>1783167240</t>
  </si>
  <si>
    <t>"odkopávky-násypy+drenáž+zasakovací jímky-zásyp jímek-ohumusování"2728,024-22,3+12,96+12-6-179,3</t>
  </si>
  <si>
    <t>-1521583222</t>
  </si>
  <si>
    <t>2545,384*14</t>
  </si>
  <si>
    <t>-2056675886</t>
  </si>
  <si>
    <t>2545,384*1,8</t>
  </si>
  <si>
    <t>984934534</t>
  </si>
  <si>
    <t>928065362</t>
  </si>
  <si>
    <t>2924,8</t>
  </si>
  <si>
    <t>-234195473</t>
  </si>
  <si>
    <t>-1895928186</t>
  </si>
  <si>
    <t>-1632647685</t>
  </si>
  <si>
    <t>122201103</t>
  </si>
  <si>
    <t>-170141765</t>
  </si>
  <si>
    <t>"výkopy - hospodářské sjezdy"(6*12*2)*0,47</t>
  </si>
  <si>
    <t>"výkopy- polní cesta" 1917,2</t>
  </si>
  <si>
    <t>"výkop pro stabilizaci pláně "((2414,48)*0,3)</t>
  </si>
  <si>
    <t>759552554</t>
  </si>
  <si>
    <t>-2082829153</t>
  </si>
  <si>
    <t>"násyp" 759,4</t>
  </si>
  <si>
    <t>"výkop"1034,2</t>
  </si>
  <si>
    <t>-1288620707</t>
  </si>
  <si>
    <t>211521111</t>
  </si>
  <si>
    <t>Výplň odvodňovacích žeber nebo trativodů kamenivem hrubým drceným frakce 65 až 125 mm</t>
  </si>
  <si>
    <t>-746655391</t>
  </si>
  <si>
    <t>Výplň kamenivem do rýh odvodňovacích žeber nebo trativodů  bez zhutnění, s úpravou povrchu výplně kamenivem hrubým drceným frakce 65 až 125 mm</t>
  </si>
  <si>
    <t>Poznámka k položce:
Umístění zasak. jímek v trase dle dispozic parcely (předpoklad 2 ks)</t>
  </si>
  <si>
    <t>"odlehčovací jímky"2*3*1*1</t>
  </si>
  <si>
    <t>211531111</t>
  </si>
  <si>
    <t>Výplň odvodňovacích žeber nebo trativodů kamenivem hrubým drceným frakce 16 až 63 mm</t>
  </si>
  <si>
    <t>-1512602488</t>
  </si>
  <si>
    <t>Výplň kamenivem do rýh odvodňovacích žeber nebo trativodů  bez zhutnění, s úpravou povrchu výplně kamenivem hrubým drceným frakce 16 až 63 mm</t>
  </si>
  <si>
    <t>211971121</t>
  </si>
  <si>
    <t>Zřízení opláštění žeber nebo trativodů geotextilií v rýze nebo zářezu sklonu přes 1:2 š do 2,5 m</t>
  </si>
  <si>
    <t>930469065</t>
  </si>
  <si>
    <t>Zřízení opláštění výplně z geotextilie odvodňovacích žeber nebo trativodů  v rýze nebo zářezu se stěnami svislými nebo šikmými o sklonu přes 1:2 při rozvinuté šířce opláštění do 2,5 m</t>
  </si>
  <si>
    <t>"odlehčovací jímky"((4*3*1)*(2*1*1))*2</t>
  </si>
  <si>
    <t>"drenáž"(4*0,4)*(25+56)</t>
  </si>
  <si>
    <t>69311198</t>
  </si>
  <si>
    <t>geotextilie netkaná PES+PP 250g/m2</t>
  </si>
  <si>
    <t>260760334</t>
  </si>
  <si>
    <t>177,6*1,1</t>
  </si>
  <si>
    <t>1645342405</t>
  </si>
  <si>
    <t>274315412</t>
  </si>
  <si>
    <t>Základové pasy z betonu se zvýšenými nároky na prostředí C 25/30</t>
  </si>
  <si>
    <t>178489336</t>
  </si>
  <si>
    <t>Základové konstrukce z betonu pasy prostého se zvýšenými nároky na prostředí tř. C 25/30</t>
  </si>
  <si>
    <t>"čela propustku"3*0,8*0,6*2</t>
  </si>
  <si>
    <t>451313511</t>
  </si>
  <si>
    <t>Podkladní vrstva z betonu prostého se zvýšenými nároky na prostředí pod dlažbu tl do 100 mm</t>
  </si>
  <si>
    <t>406259267</t>
  </si>
  <si>
    <t>Podkladní vrstva z betonu prostého pod dlažbu se zvýšenými nároky na prostředí tl. do 100 mm</t>
  </si>
  <si>
    <t>"km 0,314 -pod základy" 3*0,8*2</t>
  </si>
  <si>
    <t>962390848</t>
  </si>
  <si>
    <t>"propustek - vtok, km 0,314"3*3,5</t>
  </si>
  <si>
    <t>"propustek - výtok, km 0,314"3*1</t>
  </si>
  <si>
    <t>"propustek - trouba" 0,7*5</t>
  </si>
  <si>
    <t>2097396326</t>
  </si>
  <si>
    <t>"propustek - vtok, km 0,314"2*3,5*0,4*0,8</t>
  </si>
  <si>
    <t>"propustek - výtok, km 0,314"2*1*0,4*0,8</t>
  </si>
  <si>
    <t>-1645679825</t>
  </si>
  <si>
    <t>943478951</t>
  </si>
  <si>
    <t>"polní cesta - 2x vrstva"2822,82*2</t>
  </si>
  <si>
    <t>"hospodářské sjezdy - 2x vrstva"(6*12*2)*2</t>
  </si>
  <si>
    <t>-2002792925</t>
  </si>
  <si>
    <t>"polní cesta "2414,48</t>
  </si>
  <si>
    <t>"připojení - křižovatky "1*40</t>
  </si>
  <si>
    <t>-223786476</t>
  </si>
  <si>
    <t>"polní cesta "2320,73</t>
  </si>
  <si>
    <t>1393917544</t>
  </si>
  <si>
    <t>-1310237210</t>
  </si>
  <si>
    <t>"polní cesta "2259,12</t>
  </si>
  <si>
    <t>-540398456</t>
  </si>
  <si>
    <t>-1525759993</t>
  </si>
  <si>
    <t>"polní cesta "2226,98</t>
  </si>
  <si>
    <t>1293931399</t>
  </si>
  <si>
    <t>"" 0,25*2*(535,743)</t>
  </si>
  <si>
    <t>1636811582</t>
  </si>
  <si>
    <t xml:space="preserve"> 0,224*(535,743)</t>
  </si>
  <si>
    <t>871228111</t>
  </si>
  <si>
    <t>Kladení drenážního potrubí z tvrdého PVC průměru do 150 mm</t>
  </si>
  <si>
    <t>654744124</t>
  </si>
  <si>
    <t>Kladení drenážního potrubí z plastických hmot  do připravené rýhy z tvrdého PVC, průměru přes 90 do 150 mm</t>
  </si>
  <si>
    <t>"polní cesta" (25+56)</t>
  </si>
  <si>
    <t>28611223</t>
  </si>
  <si>
    <t>trubka PVC drenážní flexibilní D 100mm</t>
  </si>
  <si>
    <t>1807622765</t>
  </si>
  <si>
    <t>(25+56)*1,1</t>
  </si>
  <si>
    <t>1880410488</t>
  </si>
  <si>
    <t xml:space="preserve">Poznámka k položce:
Hospodářské sjezdy budou na hranici parcely osazeny betonovými silničními obrubníky do betonového lože z betonu C16/20, zapuštěnými do úrovně vozovky (ukončení asfaltobetonu).
</t>
  </si>
  <si>
    <t>606884046</t>
  </si>
  <si>
    <t>919411131</t>
  </si>
  <si>
    <t>Čelo propustku z betonu prostého se zvýšenými nároky na prostředí pro propustek z trub DN 300 až 500</t>
  </si>
  <si>
    <t>-292946594</t>
  </si>
  <si>
    <t>Čelo propustku  včetně římsy z betonu prostého se zvýšenými nároky na prostředí, pro propustek z trub DN 300 až 500 mm, včetně výztuže, viz příloha  C.1.2.5</t>
  </si>
  <si>
    <t>"propustek km 0,314" 2</t>
  </si>
  <si>
    <t>"hospodářský sjezd" 2</t>
  </si>
  <si>
    <t>985758732</t>
  </si>
  <si>
    <t>"hospodářský sjezd" 0,36*12</t>
  </si>
  <si>
    <t>"propustek km 0,314" 0,36*6</t>
  </si>
  <si>
    <t>982621038</t>
  </si>
  <si>
    <t>"hospodářský sjezd" 12</t>
  </si>
  <si>
    <t>"propustek km 0,314" 6</t>
  </si>
  <si>
    <t>-1920696321</t>
  </si>
  <si>
    <t>1069909940</t>
  </si>
  <si>
    <t>" km 0,535" 30</t>
  </si>
  <si>
    <t>690090133</t>
  </si>
  <si>
    <t>2030728804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</si>
  <si>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</si>
  <si>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"úsek km 0,025-0,480" (480-25)</t>
  </si>
  <si>
    <t>966008112</t>
  </si>
  <si>
    <t>Bourání trubního propustku do DN 500</t>
  </si>
  <si>
    <t>1493038303</t>
  </si>
  <si>
    <t>Bourání trubního propustku s odklizením a uložením vybouraného materiálu na skládku na vzdálenost do 3 m nebo s naložením na dopravní prostředek z trub DN přes 300 do 500 mm</t>
  </si>
  <si>
    <t>997</t>
  </si>
  <si>
    <t>Přesun sutě</t>
  </si>
  <si>
    <t>997013501</t>
  </si>
  <si>
    <t>Odvoz suti a vybouraných hmot na skládku nebo meziskládku do 1 km se složením</t>
  </si>
  <si>
    <t>-331755882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</si>
  <si>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</si>
  <si>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</si>
  <si>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</si>
  <si>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-44615447</t>
  </si>
  <si>
    <t>Odvoz suti a vybouraných hmot na skládku nebo meziskládku se složením, na vzdálenost Příplatek k ceně za každý další i započatý 1 km přes 1 km</t>
  </si>
  <si>
    <t>154,77*23</t>
  </si>
  <si>
    <t>997221815</t>
  </si>
  <si>
    <t>Poplatek za uložení betonového odpadu na skládce (skládkovné)</t>
  </si>
  <si>
    <t>-1432556183</t>
  </si>
  <si>
    <t>Poplatek za uložení stavebního odpadu na skládce (skládkovné) betonového</t>
  </si>
  <si>
    <t>-577995948</t>
  </si>
  <si>
    <t>SO3 - POLNÍ CESTA SÚ9</t>
  </si>
  <si>
    <t>111251101</t>
  </si>
  <si>
    <t>Odstranění křovin a stromů průměru kmene do 100 mm i s kořeny sklonu terénu do 1:5 z celkové plochy do 100 m2 strojně</t>
  </si>
  <si>
    <t>-593394617</t>
  </si>
  <si>
    <t>Odstranění křovin a stromů s odstraněním kořenů strojně průměru kmene do 100 mm v rovině nebo ve svahu sklonu terénu do 1:5, při celkové ploše do 100 m2</t>
  </si>
  <si>
    <t>-1460963649</t>
  </si>
  <si>
    <t>122251105</t>
  </si>
  <si>
    <t>Odkopávky a prokopávky nezapažené v hornině třídy těžitelnosti I, skupiny 3 objem do 1000 m3 strojně</t>
  </si>
  <si>
    <t>-1106145611</t>
  </si>
  <si>
    <t>Odkopávky a prokopávky nezapažené strojně v hornině třídy těžitelnosti I skupiny 3 přes 500 do 1 000 m3</t>
  </si>
  <si>
    <t>"výkopy - hospodářské sjezdy"(3*12*2)*0,47</t>
  </si>
  <si>
    <t>"výkopy- polní cesta" 298,2</t>
  </si>
  <si>
    <t>"výkop pro stabilizaci pláně "(313,2*0,4)+((662,37-313,2)*0,3)</t>
  </si>
  <si>
    <t>884205877</t>
  </si>
  <si>
    <t>132251103</t>
  </si>
  <si>
    <t>Hloubení rýh nezapažených  š do 800 mm v hornině třídy těžitelnosti I, skupiny 3 objem do 100 m3 strojně</t>
  </si>
  <si>
    <t>-1574031299</t>
  </si>
  <si>
    <t>Hloubení nezapažených rýh šířky do 800 mm strojně s urovnáním dna do předepsaného profilu a spádu v hornině třídy těžitelnosti I skupiny 3 přes 50 do 100 m3</t>
  </si>
  <si>
    <t>"hloubení rýhy pro drenáž, úsek km 0,000-0,190"190*0,4*0,4</t>
  </si>
  <si>
    <t>-1797359509</t>
  </si>
  <si>
    <t>132251251</t>
  </si>
  <si>
    <t>Hloubení rýh nezapažených š do 2000 mm v hornině třídy těžitelnosti I, skupiny 3 objem do 20 m3 strojně</t>
  </si>
  <si>
    <t>1133466526</t>
  </si>
  <si>
    <t>Hloubení nezapažených rýh šířky přes 800 do 2 000 mm strojně s urovnáním dna do předepsaného profilu a spádu v hornině třídy těžitelnosti I skupiny 3 do 20 m3</t>
  </si>
  <si>
    <t>"odlehčovací jímky" 1*2*3*1</t>
  </si>
  <si>
    <t>76329838</t>
  </si>
  <si>
    <t>-1276757227</t>
  </si>
  <si>
    <t>"odkopávky-násypy+drenáž+ jímky-jímky-ohumusování"580,871-2,2+30,4+6-3-20,5</t>
  </si>
  <si>
    <t>262398067</t>
  </si>
  <si>
    <t>591,571*14</t>
  </si>
  <si>
    <t>-1804098268</t>
  </si>
  <si>
    <t>1733284107</t>
  </si>
  <si>
    <t>591,571*1,8</t>
  </si>
  <si>
    <t>854628267</t>
  </si>
  <si>
    <t>691,2</t>
  </si>
  <si>
    <t>-552934206</t>
  </si>
  <si>
    <t>1036068004</t>
  </si>
  <si>
    <t>1069301261</t>
  </si>
  <si>
    <t>"násyp" 100,6</t>
  </si>
  <si>
    <t>"výkop"104,5</t>
  </si>
  <si>
    <t>-2012280090</t>
  </si>
  <si>
    <t>205,1*0,025 'Přepočtené koeficientem množství</t>
  </si>
  <si>
    <t>Výplň odvodňovacích žeber nebo trativodů kamenivem hrubým drceným frakce 63 až 125 mm</t>
  </si>
  <si>
    <t>568543940</t>
  </si>
  <si>
    <t>Výplň kamenivem do rýh odvodňovacích žeber nebo trativodů  bez zhutnění, s úpravou povrchu výplně kamenivem hrubým drceným frakce 63 až 125 mm</t>
  </si>
  <si>
    <t>"odlehčovací jímky"1*3*1*1</t>
  </si>
  <si>
    <t>1482086519</t>
  </si>
  <si>
    <t>-376794106</t>
  </si>
  <si>
    <t>"odlehčovací jímky"((4*3*1)*(2*1*1))*1</t>
  </si>
  <si>
    <t>"drenáž"(4*0,4)*(190)</t>
  </si>
  <si>
    <t>2016990778</t>
  </si>
  <si>
    <t>328*1,1</t>
  </si>
  <si>
    <t>392737193</t>
  </si>
  <si>
    <t>1395973721</t>
  </si>
  <si>
    <t>úsek km 0,000-0,080</t>
  </si>
  <si>
    <t>"polní cesta - 1x vrstva"313,2</t>
  </si>
  <si>
    <t>"hospodářské sjezdy - 1x vrstva"(2*12*2)</t>
  </si>
  <si>
    <t>úsek km 0,080-0,190</t>
  </si>
  <si>
    <t>"polní cesta - 2x vrstva"378*2</t>
  </si>
  <si>
    <t>"hospodářské sjezdy - 2x vrstva"(1*12*2)*2</t>
  </si>
  <si>
    <t>564871111</t>
  </si>
  <si>
    <t>Podklad ze štěrkodrtě ŠD tl 250 mm</t>
  </si>
  <si>
    <t>-1035210638</t>
  </si>
  <si>
    <t>Podklad ze štěrkodrti ŠD  s rozprostřením a zhutněním, po zhutnění tl. 250 mm</t>
  </si>
  <si>
    <t>1947094085</t>
  </si>
  <si>
    <t>"polní cesta"640,33</t>
  </si>
  <si>
    <t>"hospodářské sjezdy"(3*12*2)</t>
  </si>
  <si>
    <t>925360462</t>
  </si>
  <si>
    <t>"polní cesta"607,08</t>
  </si>
  <si>
    <t>-1008823969</t>
  </si>
  <si>
    <t>455314606</t>
  </si>
  <si>
    <t>"polní cesta"585,23</t>
  </si>
  <si>
    <t>-1396286210</t>
  </si>
  <si>
    <t>264585955</t>
  </si>
  <si>
    <t>"polní cesta"573,83</t>
  </si>
  <si>
    <t>960659868</t>
  </si>
  <si>
    <t>"" 0,25*2*(190)</t>
  </si>
  <si>
    <t>573311511</t>
  </si>
  <si>
    <t>Prolití podkladu asfaltem v množství 2,5 kg/m2</t>
  </si>
  <si>
    <t>1078731860</t>
  </si>
  <si>
    <t>Prolití podkladu nebo krytu z kameniva asfaltem, v množství 2,50 kg/m2</t>
  </si>
  <si>
    <t>190*0,25*2</t>
  </si>
  <si>
    <t>1246985192</t>
  </si>
  <si>
    <t xml:space="preserve"> 0,448*(190)</t>
  </si>
  <si>
    <t>851591457</t>
  </si>
  <si>
    <t>"polní cesta" 190</t>
  </si>
  <si>
    <t>-1474169368</t>
  </si>
  <si>
    <t>190*1,1</t>
  </si>
  <si>
    <t>-617084606</t>
  </si>
  <si>
    <t>"zakončení hospodářských sjezdů"2*12</t>
  </si>
  <si>
    <t>465786728</t>
  </si>
  <si>
    <t>177075821</t>
  </si>
  <si>
    <t>SO1-SO3 - VRN-VEDLEJŠÍ ROZPOČTOVÉ NÁKLADY</t>
  </si>
  <si>
    <t xml:space="preserve">    VRN -  Vedlejší rozpočtové náklady</t>
  </si>
  <si>
    <t xml:space="preserve">      VRN1 -  Průzkumné, geodetické a projektové práce</t>
  </si>
  <si>
    <t xml:space="preserve">      VRN3 -  Zařízení staveniště</t>
  </si>
  <si>
    <t xml:space="preserve">      VRN4 - Inženýrská činnost</t>
  </si>
  <si>
    <t>VRN</t>
  </si>
  <si>
    <t xml:space="preserve"> Vedlejší rozpočtové náklady</t>
  </si>
  <si>
    <t>VRN1</t>
  </si>
  <si>
    <t xml:space="preserve"> Průzkumné, geodetické a projektové práce</t>
  </si>
  <si>
    <t>011002000.1</t>
  </si>
  <si>
    <t>Průzkumné práce</t>
  </si>
  <si>
    <t>soubor</t>
  </si>
  <si>
    <t>1024</t>
  </si>
  <si>
    <t>1570430515</t>
  </si>
  <si>
    <t>Poznámka k položce:
Náklady na přezkoumání podkladů objednatele o stavu inženýrských sítí na staveništi nebo dotčených stavbou i mimo území staveniště, kontrola a vytyčení jejich skutečné trasy a provedení ochranných opatření pro zabezpečení stávajících inženýrských sítí(např. chráničky, panely apod.)</t>
  </si>
  <si>
    <t>SO1 - polní cesta SÚ6</t>
  </si>
  <si>
    <t>"kabel Cetin" 1</t>
  </si>
  <si>
    <t>"podrobné odvodňovací zařízení" 1</t>
  </si>
  <si>
    <t>SO2 - polní cesta SÚ7</t>
  </si>
  <si>
    <t>SO3 - polní cesta SÚ9</t>
  </si>
  <si>
    <t>011224000</t>
  </si>
  <si>
    <t>Dendrologický průzkum</t>
  </si>
  <si>
    <t>soubor…</t>
  </si>
  <si>
    <t>-2068339811</t>
  </si>
  <si>
    <t>Poznámka k položce:
Při výstavbě budou odstraněny dřeviny a náletové dřeviny, které budou zasahovat do tělesa polní cesty a které by ohrožovaly bezpečnost užití pozemní komunikace. Počet kusů a plocha vykácené zeleně nezbytné pro výstavbu stavebních objektů bude, s ohledem na minimalizaci tohoto zásahu, upřesněna před samotnou realizací,  po vytyčení stavebního objektu, popřípadě pozemku stavby, za účasti zástupců obce, SPÚ a dodavatele stavby. 
Na základě tohoto šetření budou přesně specifikovány počty a druhy jednotlivých dřevin ke kácení.
Včetně zajištění povolení ke kácení.</t>
  </si>
  <si>
    <t>"SO1 - SO3 " 1</t>
  </si>
  <si>
    <t>012103000.1</t>
  </si>
  <si>
    <t>Geodetické práce před výstavbou</t>
  </si>
  <si>
    <t>607200365</t>
  </si>
  <si>
    <t>Poznámka k položce:
Zaměření před stavbou, vytyčení stavby, vytyčení lomových bodů parcel</t>
  </si>
  <si>
    <t>012303000.1</t>
  </si>
  <si>
    <t>Geodetické práce po výstavbě</t>
  </si>
  <si>
    <t>-1820484070</t>
  </si>
  <si>
    <t>Poznámka k položce:
Zaměření skutečného provedení stavby vč. příp. geometrických plánů pro kolaudační řízení, příp. majetkové vypořádání a zápis stavby do KN (ve 4 vyhotoveních tištěně a 1 vyhotovení elektronicky na CD)</t>
  </si>
  <si>
    <t>013254000.1</t>
  </si>
  <si>
    <t>Dokumentace skutečného provedení stavby</t>
  </si>
  <si>
    <t>770446851</t>
  </si>
  <si>
    <t>Poznámka k položce:
Náklady na vypracování dokumentace skutečného provedení stavby ve 4 vyhotoveních v grafické (tištěné) podobě a 1 vyhotovení digitálním (na CD)</t>
  </si>
  <si>
    <t>"SO1-SO3"1</t>
  </si>
  <si>
    <t>VRN3</t>
  </si>
  <si>
    <t xml:space="preserve"> Zařízení staveniště</t>
  </si>
  <si>
    <t>030001000.1</t>
  </si>
  <si>
    <t>Zařízení staveniště</t>
  </si>
  <si>
    <t>1135193884</t>
  </si>
  <si>
    <t>Poznámka k položce:
Veškeré náklady související s vybudováním, provozem a odstraněním zařízení staveniště.</t>
  </si>
  <si>
    <t>034403000.1</t>
  </si>
  <si>
    <t>Dopravní značení na staveništi</t>
  </si>
  <si>
    <t>1529255223</t>
  </si>
  <si>
    <t xml:space="preserve"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 </t>
  </si>
  <si>
    <t>VRN4</t>
  </si>
  <si>
    <t>Inženýrská činnost</t>
  </si>
  <si>
    <t>043002000</t>
  </si>
  <si>
    <t>Zkoušky a ostatní měření</t>
  </si>
  <si>
    <t>1321387391</t>
  </si>
  <si>
    <t>Hlavní tituly průvodních činností a nákladů inženýrská činnost zkoušky a ostatní měření</t>
  </si>
  <si>
    <t>Poznámka k položce:
Laboratorní zkoušky</t>
  </si>
  <si>
    <t>"SO1"1</t>
  </si>
  <si>
    <t>"SO2"1</t>
  </si>
  <si>
    <t>"SO3"1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</si>
</sst>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60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41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42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ROUND(AG100,2)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43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44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45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46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47</v>
      </c>
      <c r="E32" s="49"/>
      <c r="F32" s="32" t="s">
        <v>48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ROUND(AZ94+SUM(CD100:CD104),2)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ROUND(AV94+SUM(BY100:BY104),2)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49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ROUND(BA94+SUM(CE100:CE104),2)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ROUND(AW94+SUM(BZ100:BZ104),2)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50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ROUND(BB94+SUM(CF100:CF104),2)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51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ROUND(BC94+SUM(CG100:CG104),2)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52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ROUND(BD94+SUM(CH100:CH104),2)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53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54</v>
      </c>
      <c r="U38" s="56"/>
      <c r="V38" s="56"/>
      <c r="W38" s="56"/>
      <c r="X38" s="58" t="s">
        <v>55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57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59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58</v>
      </c>
      <c r="AI60" s="45"/>
      <c r="AJ60" s="45"/>
      <c r="AK60" s="45"/>
      <c r="AL60" s="45"/>
      <c r="AM60" s="66" t="s">
        <v>59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60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61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58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59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58</v>
      </c>
      <c r="AI75" s="45"/>
      <c r="AJ75" s="45"/>
      <c r="AK75" s="45"/>
      <c r="AL75" s="45"/>
      <c r="AM75" s="66" t="s">
        <v>59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62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101-3010-18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POLNÍ CESTA SÚ6, SÚ7 A SÚ9 V K.Ú. MEZIŘÍČÍ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MEZIŘÍČÍ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3. 6. 2020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ČR - Státní pozemkový úřad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32</v>
      </c>
      <c r="AJ89" s="42"/>
      <c r="AK89" s="42"/>
      <c r="AL89" s="42"/>
      <c r="AM89" s="82" t="str">
        <f>IF(E17="","",E17)</f>
        <v>AGROPROJEKT PSO s.r.o.</v>
      </c>
      <c r="AN89" s="73"/>
      <c r="AO89" s="73"/>
      <c r="AP89" s="73"/>
      <c r="AQ89" s="42"/>
      <c r="AR89" s="43"/>
      <c r="AS89" s="83" t="s">
        <v>63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30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37</v>
      </c>
      <c r="AJ90" s="42"/>
      <c r="AK90" s="42"/>
      <c r="AL90" s="42"/>
      <c r="AM90" s="82" t="str">
        <f>IF(E20="","",E20)</f>
        <v>ING. DIVINOVÁ HANA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64</v>
      </c>
      <c r="D92" s="96"/>
      <c r="E92" s="96"/>
      <c r="F92" s="96"/>
      <c r="G92" s="96"/>
      <c r="H92" s="97"/>
      <c r="I92" s="98" t="s">
        <v>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66</v>
      </c>
      <c r="AH92" s="96"/>
      <c r="AI92" s="96"/>
      <c r="AJ92" s="96"/>
      <c r="AK92" s="96"/>
      <c r="AL92" s="96"/>
      <c r="AM92" s="96"/>
      <c r="AN92" s="98" t="s">
        <v>67</v>
      </c>
      <c r="AO92" s="96"/>
      <c r="AP92" s="100"/>
      <c r="AQ92" s="101" t="s">
        <v>68</v>
      </c>
      <c r="AR92" s="43"/>
      <c r="AS92" s="102" t="s">
        <v>69</v>
      </c>
      <c r="AT92" s="103" t="s">
        <v>70</v>
      </c>
      <c r="AU92" s="103" t="s">
        <v>71</v>
      </c>
      <c r="AV92" s="103" t="s">
        <v>72</v>
      </c>
      <c r="AW92" s="103" t="s">
        <v>73</v>
      </c>
      <c r="AX92" s="103" t="s">
        <v>74</v>
      </c>
      <c r="AY92" s="103" t="s">
        <v>75</v>
      </c>
      <c r="AZ92" s="103" t="s">
        <v>76</v>
      </c>
      <c r="BA92" s="103" t="s">
        <v>77</v>
      </c>
      <c r="BB92" s="103" t="s">
        <v>78</v>
      </c>
      <c r="BC92" s="103" t="s">
        <v>79</v>
      </c>
      <c r="BD92" s="104" t="s">
        <v>80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ROUND(SUM(AG95:AG98),2)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ROUND(SUM(AS95:AS98),2)</f>
        <v>0</v>
      </c>
      <c r="AT94" s="116">
        <f>ROUND(SUM(AV94:AW94),2)</f>
        <v>0</v>
      </c>
      <c r="AU94" s="117">
        <f>ROUND(SUM(AU95:AU98),5)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ROUND(SUM(AZ95:AZ98),2)</f>
        <v>0</v>
      </c>
      <c r="BA94" s="116">
        <f>ROUND(SUM(BA95:BA98),2)</f>
        <v>0</v>
      </c>
      <c r="BB94" s="116">
        <f>ROUND(SUM(BB95:BB98),2)</f>
        <v>0</v>
      </c>
      <c r="BC94" s="116">
        <f>ROUND(SUM(BC95:BC98),2)</f>
        <v>0</v>
      </c>
      <c r="BD94" s="118">
        <f>ROUND(SUM(BD95:BD98),2)</f>
        <v>0</v>
      </c>
      <c r="BE94" s="6"/>
      <c r="BS94" s="119" t="s">
        <v>82</v>
      </c>
      <c r="BT94" s="119" t="s">
        <v>83</v>
      </c>
      <c r="BU94" s="120" t="s">
        <v>84</v>
      </c>
      <c r="BV94" s="119" t="s">
        <v>85</v>
      </c>
      <c r="BW94" s="119" t="s">
        <v>5</v>
      </c>
      <c r="BX94" s="119" t="s">
        <v>86</v>
      </c>
      <c r="CL94" s="119" t="s">
        <v>1</v>
      </c>
    </row>
    <row r="95" spans="1:91" s="7" customFormat="1" ht="16.5" customHeight="1">
      <c r="A95" s="121" t="s">
        <v>87</v>
      </c>
      <c r="B95" s="122"/>
      <c r="C95" s="123"/>
      <c r="D95" s="124" t="s">
        <v>88</v>
      </c>
      <c r="E95" s="124"/>
      <c r="F95" s="124"/>
      <c r="G95" s="124"/>
      <c r="H95" s="124"/>
      <c r="I95" s="125"/>
      <c r="J95" s="124" t="s">
        <v>89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'SO1 - POLNÍ CESTA SÚ6'!J30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90</v>
      </c>
      <c r="AR95" s="128"/>
      <c r="AS95" s="129">
        <v>0</v>
      </c>
      <c r="AT95" s="130">
        <f>ROUND(SUM(AV95:AW95),2)</f>
        <v>0</v>
      </c>
      <c r="AU95" s="131">
        <f>'SO1 - POLNÍ CESTA SÚ6'!P125</f>
        <v>0</v>
      </c>
      <c r="AV95" s="130">
        <f>'SO1 - POLNÍ CESTA SÚ6'!J33</f>
        <v>0</v>
      </c>
      <c r="AW95" s="130">
        <f>'SO1 - POLNÍ CESTA SÚ6'!J34</f>
        <v>0</v>
      </c>
      <c r="AX95" s="130">
        <f>'SO1 - POLNÍ CESTA SÚ6'!J35</f>
        <v>0</v>
      </c>
      <c r="AY95" s="130">
        <f>'SO1 - POLNÍ CESTA SÚ6'!J36</f>
        <v>0</v>
      </c>
      <c r="AZ95" s="130">
        <f>'SO1 - POLNÍ CESTA SÚ6'!F33</f>
        <v>0</v>
      </c>
      <c r="BA95" s="130">
        <f>'SO1 - POLNÍ CESTA SÚ6'!F34</f>
        <v>0</v>
      </c>
      <c r="BB95" s="130">
        <f>'SO1 - POLNÍ CESTA SÚ6'!F35</f>
        <v>0</v>
      </c>
      <c r="BC95" s="130">
        <f>'SO1 - POLNÍ CESTA SÚ6'!F36</f>
        <v>0</v>
      </c>
      <c r="BD95" s="132">
        <f>'SO1 - POLNÍ CESTA SÚ6'!F37</f>
        <v>0</v>
      </c>
      <c r="BE95" s="7"/>
      <c r="BT95" s="133" t="s">
        <v>91</v>
      </c>
      <c r="BV95" s="133" t="s">
        <v>85</v>
      </c>
      <c r="BW95" s="133" t="s">
        <v>92</v>
      </c>
      <c r="BX95" s="133" t="s">
        <v>5</v>
      </c>
      <c r="CL95" s="133" t="s">
        <v>1</v>
      </c>
      <c r="CM95" s="133" t="s">
        <v>93</v>
      </c>
    </row>
    <row r="96" spans="1:91" s="7" customFormat="1" ht="16.5" customHeight="1">
      <c r="A96" s="121" t="s">
        <v>87</v>
      </c>
      <c r="B96" s="122"/>
      <c r="C96" s="123"/>
      <c r="D96" s="124" t="s">
        <v>94</v>
      </c>
      <c r="E96" s="124"/>
      <c r="F96" s="124"/>
      <c r="G96" s="124"/>
      <c r="H96" s="124"/>
      <c r="I96" s="125"/>
      <c r="J96" s="124" t="s">
        <v>95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'SO2 - POLNÍ CESTA SÚ7'!J30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90</v>
      </c>
      <c r="AR96" s="128"/>
      <c r="AS96" s="129">
        <v>0</v>
      </c>
      <c r="AT96" s="130">
        <f>ROUND(SUM(AV96:AW96),2)</f>
        <v>0</v>
      </c>
      <c r="AU96" s="131">
        <f>'SO2 - POLNÍ CESTA SÚ7'!P125</f>
        <v>0</v>
      </c>
      <c r="AV96" s="130">
        <f>'SO2 - POLNÍ CESTA SÚ7'!J33</f>
        <v>0</v>
      </c>
      <c r="AW96" s="130">
        <f>'SO2 - POLNÍ CESTA SÚ7'!J34</f>
        <v>0</v>
      </c>
      <c r="AX96" s="130">
        <f>'SO2 - POLNÍ CESTA SÚ7'!J35</f>
        <v>0</v>
      </c>
      <c r="AY96" s="130">
        <f>'SO2 - POLNÍ CESTA SÚ7'!J36</f>
        <v>0</v>
      </c>
      <c r="AZ96" s="130">
        <f>'SO2 - POLNÍ CESTA SÚ7'!F33</f>
        <v>0</v>
      </c>
      <c r="BA96" s="130">
        <f>'SO2 - POLNÍ CESTA SÚ7'!F34</f>
        <v>0</v>
      </c>
      <c r="BB96" s="130">
        <f>'SO2 - POLNÍ CESTA SÚ7'!F35</f>
        <v>0</v>
      </c>
      <c r="BC96" s="130">
        <f>'SO2 - POLNÍ CESTA SÚ7'!F36</f>
        <v>0</v>
      </c>
      <c r="BD96" s="132">
        <f>'SO2 - POLNÍ CESTA SÚ7'!F37</f>
        <v>0</v>
      </c>
      <c r="BE96" s="7"/>
      <c r="BT96" s="133" t="s">
        <v>91</v>
      </c>
      <c r="BV96" s="133" t="s">
        <v>85</v>
      </c>
      <c r="BW96" s="133" t="s">
        <v>96</v>
      </c>
      <c r="BX96" s="133" t="s">
        <v>5</v>
      </c>
      <c r="CL96" s="133" t="s">
        <v>1</v>
      </c>
      <c r="CM96" s="133" t="s">
        <v>93</v>
      </c>
    </row>
    <row r="97" spans="1:91" s="7" customFormat="1" ht="16.5" customHeight="1">
      <c r="A97" s="121" t="s">
        <v>87</v>
      </c>
      <c r="B97" s="122"/>
      <c r="C97" s="123"/>
      <c r="D97" s="124" t="s">
        <v>97</v>
      </c>
      <c r="E97" s="124"/>
      <c r="F97" s="124"/>
      <c r="G97" s="124"/>
      <c r="H97" s="124"/>
      <c r="I97" s="125"/>
      <c r="J97" s="124" t="s">
        <v>98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'SO3 - POLNÍ CESTA SÚ9'!J30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90</v>
      </c>
      <c r="AR97" s="128"/>
      <c r="AS97" s="129">
        <v>0</v>
      </c>
      <c r="AT97" s="130">
        <f>ROUND(SUM(AV97:AW97),2)</f>
        <v>0</v>
      </c>
      <c r="AU97" s="131">
        <f>'SO3 - POLNÍ CESTA SÚ9'!P124</f>
        <v>0</v>
      </c>
      <c r="AV97" s="130">
        <f>'SO3 - POLNÍ CESTA SÚ9'!J33</f>
        <v>0</v>
      </c>
      <c r="AW97" s="130">
        <f>'SO3 - POLNÍ CESTA SÚ9'!J34</f>
        <v>0</v>
      </c>
      <c r="AX97" s="130">
        <f>'SO3 - POLNÍ CESTA SÚ9'!J35</f>
        <v>0</v>
      </c>
      <c r="AY97" s="130">
        <f>'SO3 - POLNÍ CESTA SÚ9'!J36</f>
        <v>0</v>
      </c>
      <c r="AZ97" s="130">
        <f>'SO3 - POLNÍ CESTA SÚ9'!F33</f>
        <v>0</v>
      </c>
      <c r="BA97" s="130">
        <f>'SO3 - POLNÍ CESTA SÚ9'!F34</f>
        <v>0</v>
      </c>
      <c r="BB97" s="130">
        <f>'SO3 - POLNÍ CESTA SÚ9'!F35</f>
        <v>0</v>
      </c>
      <c r="BC97" s="130">
        <f>'SO3 - POLNÍ CESTA SÚ9'!F36</f>
        <v>0</v>
      </c>
      <c r="BD97" s="132">
        <f>'SO3 - POLNÍ CESTA SÚ9'!F37</f>
        <v>0</v>
      </c>
      <c r="BE97" s="7"/>
      <c r="BT97" s="133" t="s">
        <v>91</v>
      </c>
      <c r="BV97" s="133" t="s">
        <v>85</v>
      </c>
      <c r="BW97" s="133" t="s">
        <v>99</v>
      </c>
      <c r="BX97" s="133" t="s">
        <v>5</v>
      </c>
      <c r="CL97" s="133" t="s">
        <v>1</v>
      </c>
      <c r="CM97" s="133" t="s">
        <v>93</v>
      </c>
    </row>
    <row r="98" spans="1:91" s="7" customFormat="1" ht="24.75" customHeight="1">
      <c r="A98" s="121" t="s">
        <v>87</v>
      </c>
      <c r="B98" s="122"/>
      <c r="C98" s="123"/>
      <c r="D98" s="124" t="s">
        <v>100</v>
      </c>
      <c r="E98" s="124"/>
      <c r="F98" s="124"/>
      <c r="G98" s="124"/>
      <c r="H98" s="124"/>
      <c r="I98" s="125"/>
      <c r="J98" s="124" t="s">
        <v>101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'SO1-SO3 - VRN-VEDLEJŠÍ RO...'!J30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90</v>
      </c>
      <c r="AR98" s="128"/>
      <c r="AS98" s="134">
        <v>0</v>
      </c>
      <c r="AT98" s="135">
        <f>ROUND(SUM(AV98:AW98),2)</f>
        <v>0</v>
      </c>
      <c r="AU98" s="136">
        <f>'SO1-SO3 - VRN-VEDLEJŠÍ RO...'!P121</f>
        <v>0</v>
      </c>
      <c r="AV98" s="135">
        <f>'SO1-SO3 - VRN-VEDLEJŠÍ RO...'!J33</f>
        <v>0</v>
      </c>
      <c r="AW98" s="135">
        <f>'SO1-SO3 - VRN-VEDLEJŠÍ RO...'!J34</f>
        <v>0</v>
      </c>
      <c r="AX98" s="135">
        <f>'SO1-SO3 - VRN-VEDLEJŠÍ RO...'!J35</f>
        <v>0</v>
      </c>
      <c r="AY98" s="135">
        <f>'SO1-SO3 - VRN-VEDLEJŠÍ RO...'!J36</f>
        <v>0</v>
      </c>
      <c r="AZ98" s="135">
        <f>'SO1-SO3 - VRN-VEDLEJŠÍ RO...'!F33</f>
        <v>0</v>
      </c>
      <c r="BA98" s="135">
        <f>'SO1-SO3 - VRN-VEDLEJŠÍ RO...'!F34</f>
        <v>0</v>
      </c>
      <c r="BB98" s="135">
        <f>'SO1-SO3 - VRN-VEDLEJŠÍ RO...'!F35</f>
        <v>0</v>
      </c>
      <c r="BC98" s="135">
        <f>'SO1-SO3 - VRN-VEDLEJŠÍ RO...'!F36</f>
        <v>0</v>
      </c>
      <c r="BD98" s="137">
        <f>'SO1-SO3 - VRN-VEDLEJŠÍ RO...'!F37</f>
        <v>0</v>
      </c>
      <c r="BE98" s="7"/>
      <c r="BT98" s="133" t="s">
        <v>91</v>
      </c>
      <c r="BV98" s="133" t="s">
        <v>85</v>
      </c>
      <c r="BW98" s="133" t="s">
        <v>102</v>
      </c>
      <c r="BX98" s="133" t="s">
        <v>5</v>
      </c>
      <c r="CL98" s="133" t="s">
        <v>1</v>
      </c>
      <c r="CM98" s="133" t="s">
        <v>93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40"/>
      <c r="B100" s="41"/>
      <c r="C100" s="109" t="s">
        <v>103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112">
        <f>ROUND(SUM(AG101:AG104),2)</f>
        <v>0</v>
      </c>
      <c r="AH100" s="112"/>
      <c r="AI100" s="112"/>
      <c r="AJ100" s="112"/>
      <c r="AK100" s="112"/>
      <c r="AL100" s="112"/>
      <c r="AM100" s="112"/>
      <c r="AN100" s="112">
        <f>ROUND(SUM(AN101:AN104),2)</f>
        <v>0</v>
      </c>
      <c r="AO100" s="112"/>
      <c r="AP100" s="112"/>
      <c r="AQ100" s="138"/>
      <c r="AR100" s="43"/>
      <c r="AS100" s="102" t="s">
        <v>104</v>
      </c>
      <c r="AT100" s="103" t="s">
        <v>105</v>
      </c>
      <c r="AU100" s="103" t="s">
        <v>47</v>
      </c>
      <c r="AV100" s="104" t="s">
        <v>70</v>
      </c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89" s="2" customFormat="1" ht="19.9" customHeight="1">
      <c r="A101" s="40"/>
      <c r="B101" s="41"/>
      <c r="C101" s="42"/>
      <c r="D101" s="139" t="s">
        <v>106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42"/>
      <c r="AD101" s="42"/>
      <c r="AE101" s="42"/>
      <c r="AF101" s="42"/>
      <c r="AG101" s="140">
        <f>ROUND(AG94*AS101,2)</f>
        <v>0</v>
      </c>
      <c r="AH101" s="141"/>
      <c r="AI101" s="141"/>
      <c r="AJ101" s="141"/>
      <c r="AK101" s="141"/>
      <c r="AL101" s="141"/>
      <c r="AM101" s="141"/>
      <c r="AN101" s="141">
        <f>ROUND(AG101+AV101,2)</f>
        <v>0</v>
      </c>
      <c r="AO101" s="141"/>
      <c r="AP101" s="141"/>
      <c r="AQ101" s="42"/>
      <c r="AR101" s="43"/>
      <c r="AS101" s="142">
        <v>0</v>
      </c>
      <c r="AT101" s="143" t="s">
        <v>107</v>
      </c>
      <c r="AU101" s="143" t="s">
        <v>48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108</v>
      </c>
      <c r="BY101" s="145">
        <f>IF(AU101="základní",AV101,0)</f>
        <v>0</v>
      </c>
      <c r="BZ101" s="145">
        <f>IF(AU101="snížená",AV101,0)</f>
        <v>0</v>
      </c>
      <c r="CA101" s="145">
        <v>0</v>
      </c>
      <c r="CB101" s="145">
        <v>0</v>
      </c>
      <c r="CC101" s="145">
        <v>0</v>
      </c>
      <c r="CD101" s="145">
        <f>IF(AU101="základní",AG101,0)</f>
        <v>0</v>
      </c>
      <c r="CE101" s="145">
        <f>IF(AU101="snížená",AG101,0)</f>
        <v>0</v>
      </c>
      <c r="CF101" s="145">
        <f>IF(AU101="zákl. přenesená",AG101,0)</f>
        <v>0</v>
      </c>
      <c r="CG101" s="145">
        <f>IF(AU101="sníž. přenesená",AG101,0)</f>
        <v>0</v>
      </c>
      <c r="CH101" s="14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40"/>
      <c r="B102" s="41"/>
      <c r="C102" s="42"/>
      <c r="D102" s="146" t="s">
        <v>109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107</v>
      </c>
      <c r="AU102" s="143" t="s">
        <v>48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110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40"/>
      <c r="B103" s="41"/>
      <c r="C103" s="42"/>
      <c r="D103" s="146" t="s">
        <v>109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107</v>
      </c>
      <c r="AU103" s="143" t="s">
        <v>48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110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7">
        <v>0</v>
      </c>
      <c r="AT104" s="148" t="s">
        <v>107</v>
      </c>
      <c r="AU104" s="148" t="s">
        <v>48</v>
      </c>
      <c r="AV104" s="149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110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8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3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s="2" customFormat="1" ht="30" customHeight="1">
      <c r="A106" s="40"/>
      <c r="B106" s="41"/>
      <c r="C106" s="150" t="s">
        <v>111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2">
        <f>ROUND(AG94+AG100,2)</f>
        <v>0</v>
      </c>
      <c r="AH106" s="152"/>
      <c r="AI106" s="152"/>
      <c r="AJ106" s="152"/>
      <c r="AK106" s="152"/>
      <c r="AL106" s="152"/>
      <c r="AM106" s="152"/>
      <c r="AN106" s="152">
        <f>ROUND(AN94+AN100,2)</f>
        <v>0</v>
      </c>
      <c r="AO106" s="152"/>
      <c r="AP106" s="152"/>
      <c r="AQ106" s="151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6.95" customHeight="1">
      <c r="A107" s="40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4:AM94"/>
    <mergeCell ref="AN94:AP94"/>
    <mergeCell ref="AG100:AM100"/>
    <mergeCell ref="AN100:AP100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SO1 - POLNÍ CESTA SÚ6'!C2" display="/"/>
    <hyperlink ref="A96" location="'SO2 - POLNÍ CESTA SÚ7'!C2" display="/"/>
    <hyperlink ref="A97" location="'SO3 - POLNÍ CESTA SÚ9'!C2" display="/"/>
    <hyperlink ref="A98" location="'SO1-SO3 - VRN-VEDLEJŠÍ 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93</v>
      </c>
    </row>
    <row r="4" spans="2:46" s="1" customFormat="1" ht="24.95" customHeight="1">
      <c r="B4" s="20"/>
      <c r="D4" s="157" t="s">
        <v>112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POLNÍ CESTA SÚ6, SÚ7 A SÚ9 V K.Ú. MEZIŘÍČÍ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113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114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3. 6. 2020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">
        <v>27</v>
      </c>
      <c r="F15" s="40"/>
      <c r="G15" s="40"/>
      <c r="H15" s="40"/>
      <c r="I15" s="164" t="s">
        <v>28</v>
      </c>
      <c r="J15" s="163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30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32</v>
      </c>
      <c r="E20" s="40"/>
      <c r="F20" s="40"/>
      <c r="G20" s="40"/>
      <c r="H20" s="40"/>
      <c r="I20" s="164" t="s">
        <v>25</v>
      </c>
      <c r="J20" s="163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34</v>
      </c>
      <c r="F21" s="40"/>
      <c r="G21" s="40"/>
      <c r="H21" s="40"/>
      <c r="I21" s="164" t="s">
        <v>28</v>
      </c>
      <c r="J21" s="163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37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38</v>
      </c>
      <c r="F24" s="40"/>
      <c r="G24" s="40"/>
      <c r="H24" s="40"/>
      <c r="I24" s="164" t="s">
        <v>28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39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66"/>
      <c r="B27" s="167"/>
      <c r="C27" s="166"/>
      <c r="D27" s="166"/>
      <c r="E27" s="168" t="s">
        <v>115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73" t="s">
        <v>43</v>
      </c>
      <c r="E30" s="40"/>
      <c r="F30" s="40"/>
      <c r="G30" s="40"/>
      <c r="H30" s="40"/>
      <c r="I30" s="161"/>
      <c r="J30" s="174">
        <f>ROUND(J125,2)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1"/>
      <c r="E31" s="171"/>
      <c r="F31" s="171"/>
      <c r="G31" s="171"/>
      <c r="H31" s="171"/>
      <c r="I31" s="172"/>
      <c r="J31" s="171"/>
      <c r="K31" s="17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75" t="s">
        <v>45</v>
      </c>
      <c r="G32" s="40"/>
      <c r="H32" s="40"/>
      <c r="I32" s="176" t="s">
        <v>44</v>
      </c>
      <c r="J32" s="17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7" t="s">
        <v>47</v>
      </c>
      <c r="E33" s="159" t="s">
        <v>48</v>
      </c>
      <c r="F33" s="178">
        <f>ROUND((SUM(BE125:BE380)),2)</f>
        <v>0</v>
      </c>
      <c r="G33" s="40"/>
      <c r="H33" s="40"/>
      <c r="I33" s="179">
        <v>0.21</v>
      </c>
      <c r="J33" s="178">
        <f>ROUND(((SUM(BE125:BE380))*I33),2)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9" t="s">
        <v>49</v>
      </c>
      <c r="F34" s="178">
        <f>ROUND((SUM(BF125:BF380)),2)</f>
        <v>0</v>
      </c>
      <c r="G34" s="40"/>
      <c r="H34" s="40"/>
      <c r="I34" s="179">
        <v>0.15</v>
      </c>
      <c r="J34" s="178">
        <f>ROUND(((SUM(BF125:BF380))*I34),2)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9" t="s">
        <v>50</v>
      </c>
      <c r="F35" s="178">
        <f>ROUND((SUM(BG125:BG380)),2)</f>
        <v>0</v>
      </c>
      <c r="G35" s="40"/>
      <c r="H35" s="40"/>
      <c r="I35" s="179">
        <v>0.21</v>
      </c>
      <c r="J35" s="178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9" t="s">
        <v>51</v>
      </c>
      <c r="F36" s="178">
        <f>ROUND((SUM(BH125:BH380)),2)</f>
        <v>0</v>
      </c>
      <c r="G36" s="40"/>
      <c r="H36" s="40"/>
      <c r="I36" s="179">
        <v>0.15</v>
      </c>
      <c r="J36" s="178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52</v>
      </c>
      <c r="F37" s="178">
        <f>ROUND((SUM(BI125:BI380)),2)</f>
        <v>0</v>
      </c>
      <c r="G37" s="40"/>
      <c r="H37" s="40"/>
      <c r="I37" s="179">
        <v>0</v>
      </c>
      <c r="J37" s="178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161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80"/>
      <c r="D39" s="181" t="s">
        <v>53</v>
      </c>
      <c r="E39" s="182"/>
      <c r="F39" s="182"/>
      <c r="G39" s="183" t="s">
        <v>54</v>
      </c>
      <c r="H39" s="184" t="s">
        <v>55</v>
      </c>
      <c r="I39" s="185"/>
      <c r="J39" s="186">
        <f>SUM(J30:J37)</f>
        <v>0</v>
      </c>
      <c r="K39" s="18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I41" s="153"/>
      <c r="L41" s="20"/>
    </row>
    <row r="42" spans="2:12" s="1" customFormat="1" ht="14.4" customHeight="1">
      <c r="B42" s="20"/>
      <c r="I42" s="153"/>
      <c r="L42" s="2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88" t="s">
        <v>56</v>
      </c>
      <c r="E50" s="189"/>
      <c r="F50" s="189"/>
      <c r="G50" s="188" t="s">
        <v>57</v>
      </c>
      <c r="H50" s="189"/>
      <c r="I50" s="190"/>
      <c r="J50" s="189"/>
      <c r="K50" s="189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58</v>
      </c>
      <c r="E61" s="192"/>
      <c r="F61" s="193" t="s">
        <v>59</v>
      </c>
      <c r="G61" s="191" t="s">
        <v>58</v>
      </c>
      <c r="H61" s="192"/>
      <c r="I61" s="194"/>
      <c r="J61" s="195" t="s">
        <v>59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8" t="s">
        <v>60</v>
      </c>
      <c r="E65" s="196"/>
      <c r="F65" s="196"/>
      <c r="G65" s="188" t="s">
        <v>61</v>
      </c>
      <c r="H65" s="196"/>
      <c r="I65" s="197"/>
      <c r="J65" s="196"/>
      <c r="K65" s="19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58</v>
      </c>
      <c r="E76" s="192"/>
      <c r="F76" s="193" t="s">
        <v>59</v>
      </c>
      <c r="G76" s="191" t="s">
        <v>58</v>
      </c>
      <c r="H76" s="192"/>
      <c r="I76" s="194"/>
      <c r="J76" s="195" t="s">
        <v>59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8"/>
      <c r="C77" s="199"/>
      <c r="D77" s="199"/>
      <c r="E77" s="199"/>
      <c r="F77" s="199"/>
      <c r="G77" s="199"/>
      <c r="H77" s="199"/>
      <c r="I77" s="200"/>
      <c r="J77" s="199"/>
      <c r="K77" s="199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 hidden="1">
      <c r="A81" s="40"/>
      <c r="B81" s="201"/>
      <c r="C81" s="202"/>
      <c r="D81" s="202"/>
      <c r="E81" s="202"/>
      <c r="F81" s="202"/>
      <c r="G81" s="202"/>
      <c r="H81" s="202"/>
      <c r="I81" s="203"/>
      <c r="J81" s="202"/>
      <c r="K81" s="20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 hidden="1">
      <c r="A82" s="40"/>
      <c r="B82" s="41"/>
      <c r="C82" s="23" t="s">
        <v>116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 hidden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 hidden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 hidden="1">
      <c r="A85" s="40"/>
      <c r="B85" s="41"/>
      <c r="C85" s="42"/>
      <c r="D85" s="42"/>
      <c r="E85" s="204" t="str">
        <f>E7</f>
        <v>POLNÍ CESTA SÚ6, SÚ7 A SÚ9 V K.Ú. MEZIŘÍČÍ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 hidden="1">
      <c r="A86" s="40"/>
      <c r="B86" s="41"/>
      <c r="C86" s="32" t="s">
        <v>113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 hidden="1">
      <c r="A87" s="40"/>
      <c r="B87" s="41"/>
      <c r="C87" s="42"/>
      <c r="D87" s="42"/>
      <c r="E87" s="78" t="str">
        <f>E9</f>
        <v>SO1 - POLNÍ CESTA SÚ6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 hidden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 hidden="1">
      <c r="A89" s="40"/>
      <c r="B89" s="41"/>
      <c r="C89" s="32" t="s">
        <v>20</v>
      </c>
      <c r="D89" s="42"/>
      <c r="E89" s="42"/>
      <c r="F89" s="27" t="str">
        <f>F12</f>
        <v>MEZIŘÍČÍ</v>
      </c>
      <c r="G89" s="42"/>
      <c r="H89" s="42"/>
      <c r="I89" s="164" t="s">
        <v>22</v>
      </c>
      <c r="J89" s="81" t="str">
        <f>IF(J12="","",J12)</f>
        <v>3. 6. 2020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 hidden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 hidden="1">
      <c r="A91" s="40"/>
      <c r="B91" s="41"/>
      <c r="C91" s="32" t="s">
        <v>24</v>
      </c>
      <c r="D91" s="42"/>
      <c r="E91" s="42"/>
      <c r="F91" s="27" t="str">
        <f>E15</f>
        <v>ČR - Státní pozemkový úřad</v>
      </c>
      <c r="G91" s="42"/>
      <c r="H91" s="42"/>
      <c r="I91" s="164" t="s">
        <v>32</v>
      </c>
      <c r="J91" s="36" t="str">
        <f>E21</f>
        <v>AGROPROJEKT PSO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 hidden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164" t="s">
        <v>37</v>
      </c>
      <c r="J92" s="36" t="str">
        <f>E24</f>
        <v>ING. DIVINOVÁ HANA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 hidden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 hidden="1">
      <c r="A94" s="40"/>
      <c r="B94" s="41"/>
      <c r="C94" s="205" t="s">
        <v>117</v>
      </c>
      <c r="D94" s="151"/>
      <c r="E94" s="151"/>
      <c r="F94" s="151"/>
      <c r="G94" s="151"/>
      <c r="H94" s="151"/>
      <c r="I94" s="206"/>
      <c r="J94" s="207" t="s">
        <v>118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 hidden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 hidden="1">
      <c r="A96" s="40"/>
      <c r="B96" s="41"/>
      <c r="C96" s="208" t="s">
        <v>119</v>
      </c>
      <c r="D96" s="42"/>
      <c r="E96" s="42"/>
      <c r="F96" s="42"/>
      <c r="G96" s="42"/>
      <c r="H96" s="42"/>
      <c r="I96" s="161"/>
      <c r="J96" s="112">
        <f>J125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120</v>
      </c>
    </row>
    <row r="97" spans="1:31" s="9" customFormat="1" ht="24.95" customHeight="1" hidden="1">
      <c r="A97" s="9"/>
      <c r="B97" s="209"/>
      <c r="C97" s="210"/>
      <c r="D97" s="211" t="s">
        <v>121</v>
      </c>
      <c r="E97" s="212"/>
      <c r="F97" s="212"/>
      <c r="G97" s="212"/>
      <c r="H97" s="212"/>
      <c r="I97" s="213"/>
      <c r="J97" s="214">
        <f>J126</f>
        <v>0</v>
      </c>
      <c r="K97" s="210"/>
      <c r="L97" s="2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16"/>
      <c r="C98" s="217"/>
      <c r="D98" s="218" t="s">
        <v>122</v>
      </c>
      <c r="E98" s="219"/>
      <c r="F98" s="219"/>
      <c r="G98" s="219"/>
      <c r="H98" s="219"/>
      <c r="I98" s="220"/>
      <c r="J98" s="221">
        <f>J175</f>
        <v>0</v>
      </c>
      <c r="K98" s="217"/>
      <c r="L98" s="22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16"/>
      <c r="C99" s="217"/>
      <c r="D99" s="218" t="s">
        <v>123</v>
      </c>
      <c r="E99" s="219"/>
      <c r="F99" s="219"/>
      <c r="G99" s="219"/>
      <c r="H99" s="219"/>
      <c r="I99" s="220"/>
      <c r="J99" s="221">
        <f>J233</f>
        <v>0</v>
      </c>
      <c r="K99" s="217"/>
      <c r="L99" s="22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16"/>
      <c r="C100" s="217"/>
      <c r="D100" s="218" t="s">
        <v>124</v>
      </c>
      <c r="E100" s="219"/>
      <c r="F100" s="219"/>
      <c r="G100" s="219"/>
      <c r="H100" s="219"/>
      <c r="I100" s="220"/>
      <c r="J100" s="221">
        <f>J236</f>
        <v>0</v>
      </c>
      <c r="K100" s="217"/>
      <c r="L100" s="22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16"/>
      <c r="C101" s="217"/>
      <c r="D101" s="218" t="s">
        <v>125</v>
      </c>
      <c r="E101" s="219"/>
      <c r="F101" s="219"/>
      <c r="G101" s="219"/>
      <c r="H101" s="219"/>
      <c r="I101" s="220"/>
      <c r="J101" s="221">
        <f>J258</f>
        <v>0</v>
      </c>
      <c r="K101" s="217"/>
      <c r="L101" s="22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16"/>
      <c r="C102" s="217"/>
      <c r="D102" s="218" t="s">
        <v>126</v>
      </c>
      <c r="E102" s="219"/>
      <c r="F102" s="219"/>
      <c r="G102" s="219"/>
      <c r="H102" s="219"/>
      <c r="I102" s="220"/>
      <c r="J102" s="221">
        <f>J290</f>
        <v>0</v>
      </c>
      <c r="K102" s="217"/>
      <c r="L102" s="22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16"/>
      <c r="C103" s="217"/>
      <c r="D103" s="218" t="s">
        <v>127</v>
      </c>
      <c r="E103" s="219"/>
      <c r="F103" s="219"/>
      <c r="G103" s="219"/>
      <c r="H103" s="219"/>
      <c r="I103" s="220"/>
      <c r="J103" s="221">
        <f>J340</f>
        <v>0</v>
      </c>
      <c r="K103" s="217"/>
      <c r="L103" s="22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16"/>
      <c r="C104" s="217"/>
      <c r="D104" s="218" t="s">
        <v>128</v>
      </c>
      <c r="E104" s="219"/>
      <c r="F104" s="219"/>
      <c r="G104" s="219"/>
      <c r="H104" s="219"/>
      <c r="I104" s="220"/>
      <c r="J104" s="221">
        <f>J341</f>
        <v>0</v>
      </c>
      <c r="K104" s="217"/>
      <c r="L104" s="22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16"/>
      <c r="C105" s="217"/>
      <c r="D105" s="218" t="s">
        <v>129</v>
      </c>
      <c r="E105" s="219"/>
      <c r="F105" s="219"/>
      <c r="G105" s="219"/>
      <c r="H105" s="219"/>
      <c r="I105" s="220"/>
      <c r="J105" s="221">
        <f>J378</f>
        <v>0</v>
      </c>
      <c r="K105" s="217"/>
      <c r="L105" s="22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40"/>
      <c r="B106" s="41"/>
      <c r="C106" s="42"/>
      <c r="D106" s="42"/>
      <c r="E106" s="42"/>
      <c r="F106" s="42"/>
      <c r="G106" s="42"/>
      <c r="H106" s="42"/>
      <c r="I106" s="161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 hidden="1">
      <c r="A107" s="40"/>
      <c r="B107" s="68"/>
      <c r="C107" s="69"/>
      <c r="D107" s="69"/>
      <c r="E107" s="69"/>
      <c r="F107" s="69"/>
      <c r="G107" s="69"/>
      <c r="H107" s="69"/>
      <c r="I107" s="200"/>
      <c r="J107" s="69"/>
      <c r="K107" s="69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ht="12" hidden="1"/>
    <row r="109" ht="12" hidden="1"/>
    <row r="110" ht="12" hidden="1"/>
    <row r="111" spans="1:31" s="2" customFormat="1" ht="6.95" customHeight="1">
      <c r="A111" s="40"/>
      <c r="B111" s="70"/>
      <c r="C111" s="71"/>
      <c r="D111" s="71"/>
      <c r="E111" s="71"/>
      <c r="F111" s="71"/>
      <c r="G111" s="71"/>
      <c r="H111" s="71"/>
      <c r="I111" s="203"/>
      <c r="J111" s="71"/>
      <c r="K111" s="71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3" t="s">
        <v>130</v>
      </c>
      <c r="D112" s="42"/>
      <c r="E112" s="42"/>
      <c r="F112" s="42"/>
      <c r="G112" s="42"/>
      <c r="H112" s="42"/>
      <c r="I112" s="161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161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2" t="s">
        <v>16</v>
      </c>
      <c r="D114" s="42"/>
      <c r="E114" s="42"/>
      <c r="F114" s="42"/>
      <c r="G114" s="42"/>
      <c r="H114" s="4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204" t="str">
        <f>E7</f>
        <v>POLNÍ CESTA SÚ6, SÚ7 A SÚ9 V K.Ú. MEZIŘÍČÍ</v>
      </c>
      <c r="F115" s="32"/>
      <c r="G115" s="32"/>
      <c r="H115" s="32"/>
      <c r="I115" s="161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2" t="s">
        <v>113</v>
      </c>
      <c r="D116" s="42"/>
      <c r="E116" s="42"/>
      <c r="F116" s="42"/>
      <c r="G116" s="42"/>
      <c r="H116" s="42"/>
      <c r="I116" s="161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78" t="str">
        <f>E9</f>
        <v>SO1 - POLNÍ CESTA SÚ6</v>
      </c>
      <c r="F117" s="42"/>
      <c r="G117" s="42"/>
      <c r="H117" s="42"/>
      <c r="I117" s="161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61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20</v>
      </c>
      <c r="D119" s="42"/>
      <c r="E119" s="42"/>
      <c r="F119" s="27" t="str">
        <f>F12</f>
        <v>MEZIŘÍČÍ</v>
      </c>
      <c r="G119" s="42"/>
      <c r="H119" s="42"/>
      <c r="I119" s="164" t="s">
        <v>22</v>
      </c>
      <c r="J119" s="81" t="str">
        <f>IF(J12="","",J12)</f>
        <v>3. 6. 2020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161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5.65" customHeight="1">
      <c r="A121" s="40"/>
      <c r="B121" s="41"/>
      <c r="C121" s="32" t="s">
        <v>24</v>
      </c>
      <c r="D121" s="42"/>
      <c r="E121" s="42"/>
      <c r="F121" s="27" t="str">
        <f>E15</f>
        <v>ČR - Státní pozemkový úřad</v>
      </c>
      <c r="G121" s="42"/>
      <c r="H121" s="42"/>
      <c r="I121" s="164" t="s">
        <v>32</v>
      </c>
      <c r="J121" s="36" t="str">
        <f>E21</f>
        <v>AGROPROJEKT PSO s.r.o.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5.65" customHeight="1">
      <c r="A122" s="40"/>
      <c r="B122" s="41"/>
      <c r="C122" s="32" t="s">
        <v>30</v>
      </c>
      <c r="D122" s="42"/>
      <c r="E122" s="42"/>
      <c r="F122" s="27" t="str">
        <f>IF(E18="","",E18)</f>
        <v>Vyplň údaj</v>
      </c>
      <c r="G122" s="42"/>
      <c r="H122" s="42"/>
      <c r="I122" s="164" t="s">
        <v>37</v>
      </c>
      <c r="J122" s="36" t="str">
        <f>E24</f>
        <v>ING. DIVINOVÁ HANA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161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223"/>
      <c r="B124" s="224"/>
      <c r="C124" s="225" t="s">
        <v>131</v>
      </c>
      <c r="D124" s="226" t="s">
        <v>68</v>
      </c>
      <c r="E124" s="226" t="s">
        <v>64</v>
      </c>
      <c r="F124" s="226" t="s">
        <v>65</v>
      </c>
      <c r="G124" s="226" t="s">
        <v>132</v>
      </c>
      <c r="H124" s="226" t="s">
        <v>133</v>
      </c>
      <c r="I124" s="227" t="s">
        <v>134</v>
      </c>
      <c r="J124" s="228" t="s">
        <v>118</v>
      </c>
      <c r="K124" s="229" t="s">
        <v>135</v>
      </c>
      <c r="L124" s="230"/>
      <c r="M124" s="102" t="s">
        <v>1</v>
      </c>
      <c r="N124" s="103" t="s">
        <v>47</v>
      </c>
      <c r="O124" s="103" t="s">
        <v>136</v>
      </c>
      <c r="P124" s="103" t="s">
        <v>137</v>
      </c>
      <c r="Q124" s="103" t="s">
        <v>138</v>
      </c>
      <c r="R124" s="103" t="s">
        <v>139</v>
      </c>
      <c r="S124" s="103" t="s">
        <v>140</v>
      </c>
      <c r="T124" s="104" t="s">
        <v>141</v>
      </c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</row>
    <row r="125" spans="1:63" s="2" customFormat="1" ht="22.8" customHeight="1">
      <c r="A125" s="40"/>
      <c r="B125" s="41"/>
      <c r="C125" s="109" t="s">
        <v>142</v>
      </c>
      <c r="D125" s="42"/>
      <c r="E125" s="42"/>
      <c r="F125" s="42"/>
      <c r="G125" s="42"/>
      <c r="H125" s="42"/>
      <c r="I125" s="161"/>
      <c r="J125" s="231">
        <f>BK125</f>
        <v>0</v>
      </c>
      <c r="K125" s="42"/>
      <c r="L125" s="43"/>
      <c r="M125" s="105"/>
      <c r="N125" s="232"/>
      <c r="O125" s="106"/>
      <c r="P125" s="233">
        <f>P126</f>
        <v>0</v>
      </c>
      <c r="Q125" s="106"/>
      <c r="R125" s="233">
        <f>R126</f>
        <v>600.348452535</v>
      </c>
      <c r="S125" s="106"/>
      <c r="T125" s="234">
        <f>T126</f>
        <v>162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7" t="s">
        <v>82</v>
      </c>
      <c r="AU125" s="17" t="s">
        <v>120</v>
      </c>
      <c r="BK125" s="235">
        <f>BK126</f>
        <v>0</v>
      </c>
    </row>
    <row r="126" spans="1:63" s="12" customFormat="1" ht="25.9" customHeight="1">
      <c r="A126" s="12"/>
      <c r="B126" s="236"/>
      <c r="C126" s="237"/>
      <c r="D126" s="238" t="s">
        <v>82</v>
      </c>
      <c r="E126" s="239" t="s">
        <v>143</v>
      </c>
      <c r="F126" s="239" t="s">
        <v>144</v>
      </c>
      <c r="G126" s="237"/>
      <c r="H126" s="237"/>
      <c r="I126" s="240"/>
      <c r="J126" s="241">
        <f>BK126</f>
        <v>0</v>
      </c>
      <c r="K126" s="237"/>
      <c r="L126" s="242"/>
      <c r="M126" s="243"/>
      <c r="N126" s="244"/>
      <c r="O126" s="244"/>
      <c r="P126" s="245">
        <f>P127+SUM(P128:P175)+P233+P236+P258+P290+P340+P341+P378</f>
        <v>0</v>
      </c>
      <c r="Q126" s="244"/>
      <c r="R126" s="245">
        <f>R127+SUM(R128:R175)+R233+R236+R258+R290+R340+R341+R378</f>
        <v>600.348452535</v>
      </c>
      <c r="S126" s="244"/>
      <c r="T126" s="246">
        <f>T127+SUM(T128:T175)+T233+T236+T258+T290+T340+T341+T378</f>
        <v>162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7" t="s">
        <v>91</v>
      </c>
      <c r="AT126" s="248" t="s">
        <v>82</v>
      </c>
      <c r="AU126" s="248" t="s">
        <v>83</v>
      </c>
      <c r="AY126" s="247" t="s">
        <v>145</v>
      </c>
      <c r="BK126" s="249">
        <f>BK127+SUM(BK128:BK175)+BK233+BK236+BK258+BK290+BK340+BK341+BK378</f>
        <v>0</v>
      </c>
    </row>
    <row r="127" spans="1:65" s="2" customFormat="1" ht="21.75" customHeight="1">
      <c r="A127" s="40"/>
      <c r="B127" s="41"/>
      <c r="C127" s="250" t="s">
        <v>91</v>
      </c>
      <c r="D127" s="250" t="s">
        <v>146</v>
      </c>
      <c r="E127" s="251" t="s">
        <v>147</v>
      </c>
      <c r="F127" s="252" t="s">
        <v>148</v>
      </c>
      <c r="G127" s="253" t="s">
        <v>149</v>
      </c>
      <c r="H127" s="254">
        <v>20</v>
      </c>
      <c r="I127" s="255"/>
      <c r="J127" s="256">
        <f>ROUND(I127*H127,2)</f>
        <v>0</v>
      </c>
      <c r="K127" s="257"/>
      <c r="L127" s="43"/>
      <c r="M127" s="258" t="s">
        <v>1</v>
      </c>
      <c r="N127" s="259" t="s">
        <v>48</v>
      </c>
      <c r="O127" s="93"/>
      <c r="P127" s="260">
        <f>O127*H127</f>
        <v>0</v>
      </c>
      <c r="Q127" s="260">
        <v>0</v>
      </c>
      <c r="R127" s="260">
        <f>Q127*H127</f>
        <v>0</v>
      </c>
      <c r="S127" s="260">
        <v>0</v>
      </c>
      <c r="T127" s="261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62" t="s">
        <v>150</v>
      </c>
      <c r="AT127" s="262" t="s">
        <v>146</v>
      </c>
      <c r="AU127" s="262" t="s">
        <v>91</v>
      </c>
      <c r="AY127" s="17" t="s">
        <v>145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91</v>
      </c>
      <c r="BK127" s="145">
        <f>ROUND(I127*H127,2)</f>
        <v>0</v>
      </c>
      <c r="BL127" s="17" t="s">
        <v>150</v>
      </c>
      <c r="BM127" s="262" t="s">
        <v>151</v>
      </c>
    </row>
    <row r="128" spans="1:47" s="2" customFormat="1" ht="12">
      <c r="A128" s="40"/>
      <c r="B128" s="41"/>
      <c r="C128" s="42"/>
      <c r="D128" s="263" t="s">
        <v>152</v>
      </c>
      <c r="E128" s="42"/>
      <c r="F128" s="264" t="s">
        <v>153</v>
      </c>
      <c r="G128" s="42"/>
      <c r="H128" s="42"/>
      <c r="I128" s="161"/>
      <c r="J128" s="42"/>
      <c r="K128" s="42"/>
      <c r="L128" s="43"/>
      <c r="M128" s="265"/>
      <c r="N128" s="266"/>
      <c r="O128" s="93"/>
      <c r="P128" s="93"/>
      <c r="Q128" s="93"/>
      <c r="R128" s="93"/>
      <c r="S128" s="93"/>
      <c r="T128" s="94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152</v>
      </c>
      <c r="AU128" s="17" t="s">
        <v>91</v>
      </c>
    </row>
    <row r="129" spans="1:51" s="13" customFormat="1" ht="12">
      <c r="A129" s="13"/>
      <c r="B129" s="267"/>
      <c r="C129" s="268"/>
      <c r="D129" s="263" t="s">
        <v>154</v>
      </c>
      <c r="E129" s="269" t="s">
        <v>1</v>
      </c>
      <c r="F129" s="270" t="s">
        <v>155</v>
      </c>
      <c r="G129" s="268"/>
      <c r="H129" s="271">
        <v>20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7" t="s">
        <v>154</v>
      </c>
      <c r="AU129" s="277" t="s">
        <v>91</v>
      </c>
      <c r="AV129" s="13" t="s">
        <v>93</v>
      </c>
      <c r="AW129" s="13" t="s">
        <v>36</v>
      </c>
      <c r="AX129" s="13" t="s">
        <v>83</v>
      </c>
      <c r="AY129" s="277" t="s">
        <v>145</v>
      </c>
    </row>
    <row r="130" spans="1:51" s="14" customFormat="1" ht="12">
      <c r="A130" s="14"/>
      <c r="B130" s="278"/>
      <c r="C130" s="279"/>
      <c r="D130" s="263" t="s">
        <v>154</v>
      </c>
      <c r="E130" s="280" t="s">
        <v>1</v>
      </c>
      <c r="F130" s="281" t="s">
        <v>156</v>
      </c>
      <c r="G130" s="279"/>
      <c r="H130" s="282">
        <v>20</v>
      </c>
      <c r="I130" s="283"/>
      <c r="J130" s="279"/>
      <c r="K130" s="279"/>
      <c r="L130" s="284"/>
      <c r="M130" s="285"/>
      <c r="N130" s="286"/>
      <c r="O130" s="286"/>
      <c r="P130" s="286"/>
      <c r="Q130" s="286"/>
      <c r="R130" s="286"/>
      <c r="S130" s="286"/>
      <c r="T130" s="28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8" t="s">
        <v>154</v>
      </c>
      <c r="AU130" s="288" t="s">
        <v>91</v>
      </c>
      <c r="AV130" s="14" t="s">
        <v>150</v>
      </c>
      <c r="AW130" s="14" t="s">
        <v>36</v>
      </c>
      <c r="AX130" s="14" t="s">
        <v>91</v>
      </c>
      <c r="AY130" s="288" t="s">
        <v>145</v>
      </c>
    </row>
    <row r="131" spans="1:65" s="2" customFormat="1" ht="21.75" customHeight="1">
      <c r="A131" s="40"/>
      <c r="B131" s="41"/>
      <c r="C131" s="250" t="s">
        <v>93</v>
      </c>
      <c r="D131" s="250" t="s">
        <v>146</v>
      </c>
      <c r="E131" s="251" t="s">
        <v>157</v>
      </c>
      <c r="F131" s="252" t="s">
        <v>158</v>
      </c>
      <c r="G131" s="253" t="s">
        <v>149</v>
      </c>
      <c r="H131" s="254">
        <v>20</v>
      </c>
      <c r="I131" s="255"/>
      <c r="J131" s="256">
        <f>ROUND(I131*H131,2)</f>
        <v>0</v>
      </c>
      <c r="K131" s="257"/>
      <c r="L131" s="43"/>
      <c r="M131" s="258" t="s">
        <v>1</v>
      </c>
      <c r="N131" s="259" t="s">
        <v>48</v>
      </c>
      <c r="O131" s="93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62" t="s">
        <v>150</v>
      </c>
      <c r="AT131" s="262" t="s">
        <v>146</v>
      </c>
      <c r="AU131" s="262" t="s">
        <v>91</v>
      </c>
      <c r="AY131" s="17" t="s">
        <v>145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91</v>
      </c>
      <c r="BK131" s="145">
        <f>ROUND(I131*H131,2)</f>
        <v>0</v>
      </c>
      <c r="BL131" s="17" t="s">
        <v>150</v>
      </c>
      <c r="BM131" s="262" t="s">
        <v>159</v>
      </c>
    </row>
    <row r="132" spans="1:47" s="2" customFormat="1" ht="12">
      <c r="A132" s="40"/>
      <c r="B132" s="41"/>
      <c r="C132" s="42"/>
      <c r="D132" s="263" t="s">
        <v>152</v>
      </c>
      <c r="E132" s="42"/>
      <c r="F132" s="264" t="s">
        <v>160</v>
      </c>
      <c r="G132" s="42"/>
      <c r="H132" s="42"/>
      <c r="I132" s="161"/>
      <c r="J132" s="42"/>
      <c r="K132" s="42"/>
      <c r="L132" s="43"/>
      <c r="M132" s="265"/>
      <c r="N132" s="266"/>
      <c r="O132" s="93"/>
      <c r="P132" s="93"/>
      <c r="Q132" s="93"/>
      <c r="R132" s="93"/>
      <c r="S132" s="93"/>
      <c r="T132" s="94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152</v>
      </c>
      <c r="AU132" s="17" t="s">
        <v>91</v>
      </c>
    </row>
    <row r="133" spans="1:51" s="13" customFormat="1" ht="12">
      <c r="A133" s="13"/>
      <c r="B133" s="267"/>
      <c r="C133" s="268"/>
      <c r="D133" s="263" t="s">
        <v>154</v>
      </c>
      <c r="E133" s="269" t="s">
        <v>1</v>
      </c>
      <c r="F133" s="270" t="s">
        <v>155</v>
      </c>
      <c r="G133" s="268"/>
      <c r="H133" s="271">
        <v>20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7" t="s">
        <v>154</v>
      </c>
      <c r="AU133" s="277" t="s">
        <v>91</v>
      </c>
      <c r="AV133" s="13" t="s">
        <v>93</v>
      </c>
      <c r="AW133" s="13" t="s">
        <v>36</v>
      </c>
      <c r="AX133" s="13" t="s">
        <v>83</v>
      </c>
      <c r="AY133" s="277" t="s">
        <v>145</v>
      </c>
    </row>
    <row r="134" spans="1:51" s="14" customFormat="1" ht="12">
      <c r="A134" s="14"/>
      <c r="B134" s="278"/>
      <c r="C134" s="279"/>
      <c r="D134" s="263" t="s">
        <v>154</v>
      </c>
      <c r="E134" s="280" t="s">
        <v>1</v>
      </c>
      <c r="F134" s="281" t="s">
        <v>156</v>
      </c>
      <c r="G134" s="279"/>
      <c r="H134" s="282">
        <v>20</v>
      </c>
      <c r="I134" s="283"/>
      <c r="J134" s="279"/>
      <c r="K134" s="279"/>
      <c r="L134" s="284"/>
      <c r="M134" s="285"/>
      <c r="N134" s="286"/>
      <c r="O134" s="286"/>
      <c r="P134" s="286"/>
      <c r="Q134" s="286"/>
      <c r="R134" s="286"/>
      <c r="S134" s="286"/>
      <c r="T134" s="28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8" t="s">
        <v>154</v>
      </c>
      <c r="AU134" s="288" t="s">
        <v>91</v>
      </c>
      <c r="AV134" s="14" t="s">
        <v>150</v>
      </c>
      <c r="AW134" s="14" t="s">
        <v>36</v>
      </c>
      <c r="AX134" s="14" t="s">
        <v>91</v>
      </c>
      <c r="AY134" s="288" t="s">
        <v>145</v>
      </c>
    </row>
    <row r="135" spans="1:65" s="2" customFormat="1" ht="21.75" customHeight="1">
      <c r="A135" s="40"/>
      <c r="B135" s="41"/>
      <c r="C135" s="250" t="s">
        <v>161</v>
      </c>
      <c r="D135" s="250" t="s">
        <v>146</v>
      </c>
      <c r="E135" s="251" t="s">
        <v>162</v>
      </c>
      <c r="F135" s="252" t="s">
        <v>163</v>
      </c>
      <c r="G135" s="253" t="s">
        <v>149</v>
      </c>
      <c r="H135" s="254">
        <v>20</v>
      </c>
      <c r="I135" s="255"/>
      <c r="J135" s="256">
        <f>ROUND(I135*H135,2)</f>
        <v>0</v>
      </c>
      <c r="K135" s="257"/>
      <c r="L135" s="43"/>
      <c r="M135" s="258" t="s">
        <v>1</v>
      </c>
      <c r="N135" s="259" t="s">
        <v>48</v>
      </c>
      <c r="O135" s="93"/>
      <c r="P135" s="260">
        <f>O135*H135</f>
        <v>0</v>
      </c>
      <c r="Q135" s="260">
        <v>5E-05</v>
      </c>
      <c r="R135" s="260">
        <f>Q135*H135</f>
        <v>0.001</v>
      </c>
      <c r="S135" s="260">
        <v>0</v>
      </c>
      <c r="T135" s="261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62" t="s">
        <v>150</v>
      </c>
      <c r="AT135" s="262" t="s">
        <v>146</v>
      </c>
      <c r="AU135" s="262" t="s">
        <v>91</v>
      </c>
      <c r="AY135" s="17" t="s">
        <v>145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91</v>
      </c>
      <c r="BK135" s="145">
        <f>ROUND(I135*H135,2)</f>
        <v>0</v>
      </c>
      <c r="BL135" s="17" t="s">
        <v>150</v>
      </c>
      <c r="BM135" s="262" t="s">
        <v>164</v>
      </c>
    </row>
    <row r="136" spans="1:47" s="2" customFormat="1" ht="12">
      <c r="A136" s="40"/>
      <c r="B136" s="41"/>
      <c r="C136" s="42"/>
      <c r="D136" s="263" t="s">
        <v>152</v>
      </c>
      <c r="E136" s="42"/>
      <c r="F136" s="264" t="s">
        <v>165</v>
      </c>
      <c r="G136" s="42"/>
      <c r="H136" s="42"/>
      <c r="I136" s="161"/>
      <c r="J136" s="42"/>
      <c r="K136" s="42"/>
      <c r="L136" s="43"/>
      <c r="M136" s="265"/>
      <c r="N136" s="266"/>
      <c r="O136" s="93"/>
      <c r="P136" s="93"/>
      <c r="Q136" s="93"/>
      <c r="R136" s="93"/>
      <c r="S136" s="93"/>
      <c r="T136" s="94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7" t="s">
        <v>152</v>
      </c>
      <c r="AU136" s="17" t="s">
        <v>91</v>
      </c>
    </row>
    <row r="137" spans="1:51" s="15" customFormat="1" ht="12">
      <c r="A137" s="15"/>
      <c r="B137" s="289"/>
      <c r="C137" s="290"/>
      <c r="D137" s="263" t="s">
        <v>154</v>
      </c>
      <c r="E137" s="291" t="s">
        <v>1</v>
      </c>
      <c r="F137" s="292" t="s">
        <v>166</v>
      </c>
      <c r="G137" s="290"/>
      <c r="H137" s="291" t="s">
        <v>1</v>
      </c>
      <c r="I137" s="293"/>
      <c r="J137" s="290"/>
      <c r="K137" s="290"/>
      <c r="L137" s="294"/>
      <c r="M137" s="295"/>
      <c r="N137" s="296"/>
      <c r="O137" s="296"/>
      <c r="P137" s="296"/>
      <c r="Q137" s="296"/>
      <c r="R137" s="296"/>
      <c r="S137" s="296"/>
      <c r="T137" s="29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8" t="s">
        <v>154</v>
      </c>
      <c r="AU137" s="298" t="s">
        <v>91</v>
      </c>
      <c r="AV137" s="15" t="s">
        <v>91</v>
      </c>
      <c r="AW137" s="15" t="s">
        <v>36</v>
      </c>
      <c r="AX137" s="15" t="s">
        <v>83</v>
      </c>
      <c r="AY137" s="298" t="s">
        <v>145</v>
      </c>
    </row>
    <row r="138" spans="1:51" s="13" customFormat="1" ht="12">
      <c r="A138" s="13"/>
      <c r="B138" s="267"/>
      <c r="C138" s="268"/>
      <c r="D138" s="263" t="s">
        <v>154</v>
      </c>
      <c r="E138" s="269" t="s">
        <v>1</v>
      </c>
      <c r="F138" s="270" t="s">
        <v>155</v>
      </c>
      <c r="G138" s="268"/>
      <c r="H138" s="271">
        <v>20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7" t="s">
        <v>154</v>
      </c>
      <c r="AU138" s="277" t="s">
        <v>91</v>
      </c>
      <c r="AV138" s="13" t="s">
        <v>93</v>
      </c>
      <c r="AW138" s="13" t="s">
        <v>36</v>
      </c>
      <c r="AX138" s="13" t="s">
        <v>83</v>
      </c>
      <c r="AY138" s="277" t="s">
        <v>145</v>
      </c>
    </row>
    <row r="139" spans="1:51" s="14" customFormat="1" ht="12">
      <c r="A139" s="14"/>
      <c r="B139" s="278"/>
      <c r="C139" s="279"/>
      <c r="D139" s="263" t="s">
        <v>154</v>
      </c>
      <c r="E139" s="280" t="s">
        <v>1</v>
      </c>
      <c r="F139" s="281" t="s">
        <v>156</v>
      </c>
      <c r="G139" s="279"/>
      <c r="H139" s="282">
        <v>20</v>
      </c>
      <c r="I139" s="283"/>
      <c r="J139" s="279"/>
      <c r="K139" s="279"/>
      <c r="L139" s="284"/>
      <c r="M139" s="285"/>
      <c r="N139" s="286"/>
      <c r="O139" s="286"/>
      <c r="P139" s="286"/>
      <c r="Q139" s="286"/>
      <c r="R139" s="286"/>
      <c r="S139" s="286"/>
      <c r="T139" s="28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8" t="s">
        <v>154</v>
      </c>
      <c r="AU139" s="288" t="s">
        <v>91</v>
      </c>
      <c r="AV139" s="14" t="s">
        <v>150</v>
      </c>
      <c r="AW139" s="14" t="s">
        <v>36</v>
      </c>
      <c r="AX139" s="14" t="s">
        <v>91</v>
      </c>
      <c r="AY139" s="288" t="s">
        <v>145</v>
      </c>
    </row>
    <row r="140" spans="1:65" s="2" customFormat="1" ht="16.5" customHeight="1">
      <c r="A140" s="40"/>
      <c r="B140" s="41"/>
      <c r="C140" s="250" t="s">
        <v>150</v>
      </c>
      <c r="D140" s="250" t="s">
        <v>146</v>
      </c>
      <c r="E140" s="251" t="s">
        <v>167</v>
      </c>
      <c r="F140" s="252" t="s">
        <v>168</v>
      </c>
      <c r="G140" s="253" t="s">
        <v>149</v>
      </c>
      <c r="H140" s="254">
        <v>60</v>
      </c>
      <c r="I140" s="255"/>
      <c r="J140" s="256">
        <f>ROUND(I140*H140,2)</f>
        <v>0</v>
      </c>
      <c r="K140" s="257"/>
      <c r="L140" s="43"/>
      <c r="M140" s="258" t="s">
        <v>1</v>
      </c>
      <c r="N140" s="259" t="s">
        <v>48</v>
      </c>
      <c r="O140" s="93"/>
      <c r="P140" s="260">
        <f>O140*H140</f>
        <v>0</v>
      </c>
      <c r="Q140" s="260">
        <v>0.0026</v>
      </c>
      <c r="R140" s="260">
        <f>Q140*H140</f>
        <v>0.156</v>
      </c>
      <c r="S140" s="260">
        <v>0</v>
      </c>
      <c r="T140" s="261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2" t="s">
        <v>150</v>
      </c>
      <c r="AT140" s="262" t="s">
        <v>146</v>
      </c>
      <c r="AU140" s="262" t="s">
        <v>91</v>
      </c>
      <c r="AY140" s="17" t="s">
        <v>145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91</v>
      </c>
      <c r="BK140" s="145">
        <f>ROUND(I140*H140,2)</f>
        <v>0</v>
      </c>
      <c r="BL140" s="17" t="s">
        <v>150</v>
      </c>
      <c r="BM140" s="262" t="s">
        <v>169</v>
      </c>
    </row>
    <row r="141" spans="1:47" s="2" customFormat="1" ht="12">
      <c r="A141" s="40"/>
      <c r="B141" s="41"/>
      <c r="C141" s="42"/>
      <c r="D141" s="263" t="s">
        <v>152</v>
      </c>
      <c r="E141" s="42"/>
      <c r="F141" s="264" t="s">
        <v>170</v>
      </c>
      <c r="G141" s="42"/>
      <c r="H141" s="42"/>
      <c r="I141" s="161"/>
      <c r="J141" s="42"/>
      <c r="K141" s="42"/>
      <c r="L141" s="43"/>
      <c r="M141" s="265"/>
      <c r="N141" s="266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152</v>
      </c>
      <c r="AU141" s="17" t="s">
        <v>91</v>
      </c>
    </row>
    <row r="142" spans="1:51" s="13" customFormat="1" ht="12">
      <c r="A142" s="13"/>
      <c r="B142" s="267"/>
      <c r="C142" s="268"/>
      <c r="D142" s="263" t="s">
        <v>154</v>
      </c>
      <c r="E142" s="269" t="s">
        <v>1</v>
      </c>
      <c r="F142" s="270" t="s">
        <v>171</v>
      </c>
      <c r="G142" s="268"/>
      <c r="H142" s="271">
        <v>60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7" t="s">
        <v>154</v>
      </c>
      <c r="AU142" s="277" t="s">
        <v>91</v>
      </c>
      <c r="AV142" s="13" t="s">
        <v>93</v>
      </c>
      <c r="AW142" s="13" t="s">
        <v>36</v>
      </c>
      <c r="AX142" s="13" t="s">
        <v>83</v>
      </c>
      <c r="AY142" s="277" t="s">
        <v>145</v>
      </c>
    </row>
    <row r="143" spans="1:51" s="14" customFormat="1" ht="12">
      <c r="A143" s="14"/>
      <c r="B143" s="278"/>
      <c r="C143" s="279"/>
      <c r="D143" s="263" t="s">
        <v>154</v>
      </c>
      <c r="E143" s="280" t="s">
        <v>1</v>
      </c>
      <c r="F143" s="281" t="s">
        <v>156</v>
      </c>
      <c r="G143" s="279"/>
      <c r="H143" s="282">
        <v>60</v>
      </c>
      <c r="I143" s="283"/>
      <c r="J143" s="279"/>
      <c r="K143" s="279"/>
      <c r="L143" s="284"/>
      <c r="M143" s="285"/>
      <c r="N143" s="286"/>
      <c r="O143" s="286"/>
      <c r="P143" s="286"/>
      <c r="Q143" s="286"/>
      <c r="R143" s="286"/>
      <c r="S143" s="286"/>
      <c r="T143" s="28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8" t="s">
        <v>154</v>
      </c>
      <c r="AU143" s="288" t="s">
        <v>91</v>
      </c>
      <c r="AV143" s="14" t="s">
        <v>150</v>
      </c>
      <c r="AW143" s="14" t="s">
        <v>36</v>
      </c>
      <c r="AX143" s="14" t="s">
        <v>91</v>
      </c>
      <c r="AY143" s="288" t="s">
        <v>145</v>
      </c>
    </row>
    <row r="144" spans="1:65" s="2" customFormat="1" ht="21.75" customHeight="1">
      <c r="A144" s="40"/>
      <c r="B144" s="41"/>
      <c r="C144" s="250" t="s">
        <v>172</v>
      </c>
      <c r="D144" s="250" t="s">
        <v>146</v>
      </c>
      <c r="E144" s="251" t="s">
        <v>173</v>
      </c>
      <c r="F144" s="252" t="s">
        <v>174</v>
      </c>
      <c r="G144" s="253" t="s">
        <v>149</v>
      </c>
      <c r="H144" s="254">
        <v>20</v>
      </c>
      <c r="I144" s="255"/>
      <c r="J144" s="256">
        <f>ROUND(I144*H144,2)</f>
        <v>0</v>
      </c>
      <c r="K144" s="257"/>
      <c r="L144" s="43"/>
      <c r="M144" s="258" t="s">
        <v>1</v>
      </c>
      <c r="N144" s="259" t="s">
        <v>48</v>
      </c>
      <c r="O144" s="93"/>
      <c r="P144" s="260">
        <f>O144*H144</f>
        <v>0</v>
      </c>
      <c r="Q144" s="260">
        <v>0.0020824</v>
      </c>
      <c r="R144" s="260">
        <f>Q144*H144</f>
        <v>0.041648</v>
      </c>
      <c r="S144" s="260">
        <v>0</v>
      </c>
      <c r="T144" s="261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62" t="s">
        <v>150</v>
      </c>
      <c r="AT144" s="262" t="s">
        <v>146</v>
      </c>
      <c r="AU144" s="262" t="s">
        <v>91</v>
      </c>
      <c r="AY144" s="17" t="s">
        <v>145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91</v>
      </c>
      <c r="BK144" s="145">
        <f>ROUND(I144*H144,2)</f>
        <v>0</v>
      </c>
      <c r="BL144" s="17" t="s">
        <v>150</v>
      </c>
      <c r="BM144" s="262" t="s">
        <v>175</v>
      </c>
    </row>
    <row r="145" spans="1:47" s="2" customFormat="1" ht="12">
      <c r="A145" s="40"/>
      <c r="B145" s="41"/>
      <c r="C145" s="42"/>
      <c r="D145" s="263" t="s">
        <v>152</v>
      </c>
      <c r="E145" s="42"/>
      <c r="F145" s="264" t="s">
        <v>176</v>
      </c>
      <c r="G145" s="42"/>
      <c r="H145" s="42"/>
      <c r="I145" s="161"/>
      <c r="J145" s="42"/>
      <c r="K145" s="42"/>
      <c r="L145" s="43"/>
      <c r="M145" s="265"/>
      <c r="N145" s="266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7" t="s">
        <v>152</v>
      </c>
      <c r="AU145" s="17" t="s">
        <v>91</v>
      </c>
    </row>
    <row r="146" spans="1:51" s="13" customFormat="1" ht="12">
      <c r="A146" s="13"/>
      <c r="B146" s="267"/>
      <c r="C146" s="268"/>
      <c r="D146" s="263" t="s">
        <v>154</v>
      </c>
      <c r="E146" s="269" t="s">
        <v>1</v>
      </c>
      <c r="F146" s="270" t="s">
        <v>177</v>
      </c>
      <c r="G146" s="268"/>
      <c r="H146" s="271">
        <v>20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7" t="s">
        <v>154</v>
      </c>
      <c r="AU146" s="277" t="s">
        <v>91</v>
      </c>
      <c r="AV146" s="13" t="s">
        <v>93</v>
      </c>
      <c r="AW146" s="13" t="s">
        <v>36</v>
      </c>
      <c r="AX146" s="13" t="s">
        <v>91</v>
      </c>
      <c r="AY146" s="277" t="s">
        <v>145</v>
      </c>
    </row>
    <row r="147" spans="1:65" s="2" customFormat="1" ht="21.75" customHeight="1">
      <c r="A147" s="40"/>
      <c r="B147" s="41"/>
      <c r="C147" s="250" t="s">
        <v>178</v>
      </c>
      <c r="D147" s="250" t="s">
        <v>146</v>
      </c>
      <c r="E147" s="251" t="s">
        <v>179</v>
      </c>
      <c r="F147" s="252" t="s">
        <v>180</v>
      </c>
      <c r="G147" s="253" t="s">
        <v>181</v>
      </c>
      <c r="H147" s="254">
        <v>1</v>
      </c>
      <c r="I147" s="255"/>
      <c r="J147" s="256">
        <f>ROUND(I147*H147,2)</f>
        <v>0</v>
      </c>
      <c r="K147" s="257"/>
      <c r="L147" s="43"/>
      <c r="M147" s="258" t="s">
        <v>1</v>
      </c>
      <c r="N147" s="259" t="s">
        <v>48</v>
      </c>
      <c r="O147" s="93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2" t="s">
        <v>150</v>
      </c>
      <c r="AT147" s="262" t="s">
        <v>146</v>
      </c>
      <c r="AU147" s="262" t="s">
        <v>91</v>
      </c>
      <c r="AY147" s="17" t="s">
        <v>145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91</v>
      </c>
      <c r="BK147" s="145">
        <f>ROUND(I147*H147,2)</f>
        <v>0</v>
      </c>
      <c r="BL147" s="17" t="s">
        <v>150</v>
      </c>
      <c r="BM147" s="262" t="s">
        <v>182</v>
      </c>
    </row>
    <row r="148" spans="1:47" s="2" customFormat="1" ht="12">
      <c r="A148" s="40"/>
      <c r="B148" s="41"/>
      <c r="C148" s="42"/>
      <c r="D148" s="263" t="s">
        <v>152</v>
      </c>
      <c r="E148" s="42"/>
      <c r="F148" s="264" t="s">
        <v>183</v>
      </c>
      <c r="G148" s="42"/>
      <c r="H148" s="42"/>
      <c r="I148" s="161"/>
      <c r="J148" s="42"/>
      <c r="K148" s="42"/>
      <c r="L148" s="43"/>
      <c r="M148" s="265"/>
      <c r="N148" s="266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7" t="s">
        <v>152</v>
      </c>
      <c r="AU148" s="17" t="s">
        <v>91</v>
      </c>
    </row>
    <row r="149" spans="1:65" s="2" customFormat="1" ht="16.5" customHeight="1">
      <c r="A149" s="40"/>
      <c r="B149" s="41"/>
      <c r="C149" s="299" t="s">
        <v>184</v>
      </c>
      <c r="D149" s="299" t="s">
        <v>185</v>
      </c>
      <c r="E149" s="300" t="s">
        <v>186</v>
      </c>
      <c r="F149" s="301" t="s">
        <v>187</v>
      </c>
      <c r="G149" s="302" t="s">
        <v>188</v>
      </c>
      <c r="H149" s="303">
        <v>5</v>
      </c>
      <c r="I149" s="304"/>
      <c r="J149" s="305">
        <f>ROUND(I149*H149,2)</f>
        <v>0</v>
      </c>
      <c r="K149" s="306"/>
      <c r="L149" s="307"/>
      <c r="M149" s="308" t="s">
        <v>1</v>
      </c>
      <c r="N149" s="309" t="s">
        <v>48</v>
      </c>
      <c r="O149" s="93"/>
      <c r="P149" s="260">
        <f>O149*H149</f>
        <v>0</v>
      </c>
      <c r="Q149" s="260">
        <v>0.001</v>
      </c>
      <c r="R149" s="260">
        <f>Q149*H149</f>
        <v>0.005</v>
      </c>
      <c r="S149" s="260">
        <v>0</v>
      </c>
      <c r="T149" s="261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2" t="s">
        <v>189</v>
      </c>
      <c r="AT149" s="262" t="s">
        <v>185</v>
      </c>
      <c r="AU149" s="262" t="s">
        <v>91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91</v>
      </c>
      <c r="BK149" s="145">
        <f>ROUND(I149*H149,2)</f>
        <v>0</v>
      </c>
      <c r="BL149" s="17" t="s">
        <v>150</v>
      </c>
      <c r="BM149" s="262" t="s">
        <v>190</v>
      </c>
    </row>
    <row r="150" spans="1:47" s="2" customFormat="1" ht="12">
      <c r="A150" s="40"/>
      <c r="B150" s="41"/>
      <c r="C150" s="42"/>
      <c r="D150" s="263" t="s">
        <v>152</v>
      </c>
      <c r="E150" s="42"/>
      <c r="F150" s="264" t="s">
        <v>191</v>
      </c>
      <c r="G150" s="42"/>
      <c r="H150" s="42"/>
      <c r="I150" s="161"/>
      <c r="J150" s="42"/>
      <c r="K150" s="42"/>
      <c r="L150" s="43"/>
      <c r="M150" s="265"/>
      <c r="N150" s="266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152</v>
      </c>
      <c r="AU150" s="17" t="s">
        <v>91</v>
      </c>
    </row>
    <row r="151" spans="1:51" s="13" customFormat="1" ht="12">
      <c r="A151" s="13"/>
      <c r="B151" s="267"/>
      <c r="C151" s="268"/>
      <c r="D151" s="263" t="s">
        <v>154</v>
      </c>
      <c r="E151" s="269" t="s">
        <v>1</v>
      </c>
      <c r="F151" s="270" t="s">
        <v>192</v>
      </c>
      <c r="G151" s="268"/>
      <c r="H151" s="271">
        <v>5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154</v>
      </c>
      <c r="AU151" s="277" t="s">
        <v>91</v>
      </c>
      <c r="AV151" s="13" t="s">
        <v>93</v>
      </c>
      <c r="AW151" s="13" t="s">
        <v>36</v>
      </c>
      <c r="AX151" s="13" t="s">
        <v>83</v>
      </c>
      <c r="AY151" s="277" t="s">
        <v>145</v>
      </c>
    </row>
    <row r="152" spans="1:51" s="14" customFormat="1" ht="12">
      <c r="A152" s="14"/>
      <c r="B152" s="278"/>
      <c r="C152" s="279"/>
      <c r="D152" s="263" t="s">
        <v>154</v>
      </c>
      <c r="E152" s="280" t="s">
        <v>1</v>
      </c>
      <c r="F152" s="281" t="s">
        <v>156</v>
      </c>
      <c r="G152" s="279"/>
      <c r="H152" s="282">
        <v>5</v>
      </c>
      <c r="I152" s="283"/>
      <c r="J152" s="279"/>
      <c r="K152" s="279"/>
      <c r="L152" s="284"/>
      <c r="M152" s="285"/>
      <c r="N152" s="286"/>
      <c r="O152" s="286"/>
      <c r="P152" s="286"/>
      <c r="Q152" s="286"/>
      <c r="R152" s="286"/>
      <c r="S152" s="286"/>
      <c r="T152" s="28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8" t="s">
        <v>154</v>
      </c>
      <c r="AU152" s="288" t="s">
        <v>91</v>
      </c>
      <c r="AV152" s="14" t="s">
        <v>150</v>
      </c>
      <c r="AW152" s="14" t="s">
        <v>36</v>
      </c>
      <c r="AX152" s="14" t="s">
        <v>91</v>
      </c>
      <c r="AY152" s="288" t="s">
        <v>145</v>
      </c>
    </row>
    <row r="153" spans="1:65" s="2" customFormat="1" ht="16.5" customHeight="1">
      <c r="A153" s="40"/>
      <c r="B153" s="41"/>
      <c r="C153" s="299" t="s">
        <v>189</v>
      </c>
      <c r="D153" s="299" t="s">
        <v>185</v>
      </c>
      <c r="E153" s="300" t="s">
        <v>193</v>
      </c>
      <c r="F153" s="301" t="s">
        <v>194</v>
      </c>
      <c r="G153" s="302" t="s">
        <v>149</v>
      </c>
      <c r="H153" s="303">
        <v>20</v>
      </c>
      <c r="I153" s="304"/>
      <c r="J153" s="305">
        <f>ROUND(I153*H153,2)</f>
        <v>0</v>
      </c>
      <c r="K153" s="306"/>
      <c r="L153" s="307"/>
      <c r="M153" s="308" t="s">
        <v>1</v>
      </c>
      <c r="N153" s="309" t="s">
        <v>48</v>
      </c>
      <c r="O153" s="93"/>
      <c r="P153" s="260">
        <f>O153*H153</f>
        <v>0</v>
      </c>
      <c r="Q153" s="260">
        <v>0.02</v>
      </c>
      <c r="R153" s="260">
        <f>Q153*H153</f>
        <v>0.4</v>
      </c>
      <c r="S153" s="260">
        <v>0</v>
      </c>
      <c r="T153" s="261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62" t="s">
        <v>189</v>
      </c>
      <c r="AT153" s="262" t="s">
        <v>185</v>
      </c>
      <c r="AU153" s="262" t="s">
        <v>91</v>
      </c>
      <c r="AY153" s="17" t="s">
        <v>145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91</v>
      </c>
      <c r="BK153" s="145">
        <f>ROUND(I153*H153,2)</f>
        <v>0</v>
      </c>
      <c r="BL153" s="17" t="s">
        <v>150</v>
      </c>
      <c r="BM153" s="262" t="s">
        <v>195</v>
      </c>
    </row>
    <row r="154" spans="1:47" s="2" customFormat="1" ht="12">
      <c r="A154" s="40"/>
      <c r="B154" s="41"/>
      <c r="C154" s="42"/>
      <c r="D154" s="263" t="s">
        <v>152</v>
      </c>
      <c r="E154" s="42"/>
      <c r="F154" s="264" t="s">
        <v>196</v>
      </c>
      <c r="G154" s="42"/>
      <c r="H154" s="42"/>
      <c r="I154" s="161"/>
      <c r="J154" s="42"/>
      <c r="K154" s="42"/>
      <c r="L154" s="43"/>
      <c r="M154" s="265"/>
      <c r="N154" s="266"/>
      <c r="O154" s="93"/>
      <c r="P154" s="93"/>
      <c r="Q154" s="93"/>
      <c r="R154" s="93"/>
      <c r="S154" s="93"/>
      <c r="T154" s="94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7" t="s">
        <v>152</v>
      </c>
      <c r="AU154" s="17" t="s">
        <v>91</v>
      </c>
    </row>
    <row r="155" spans="1:47" s="2" customFormat="1" ht="12">
      <c r="A155" s="40"/>
      <c r="B155" s="41"/>
      <c r="C155" s="42"/>
      <c r="D155" s="263" t="s">
        <v>197</v>
      </c>
      <c r="E155" s="42"/>
      <c r="F155" s="310" t="s">
        <v>198</v>
      </c>
      <c r="G155" s="42"/>
      <c r="H155" s="42"/>
      <c r="I155" s="161"/>
      <c r="J155" s="42"/>
      <c r="K155" s="42"/>
      <c r="L155" s="43"/>
      <c r="M155" s="265"/>
      <c r="N155" s="266"/>
      <c r="O155" s="93"/>
      <c r="P155" s="93"/>
      <c r="Q155" s="93"/>
      <c r="R155" s="93"/>
      <c r="S155" s="93"/>
      <c r="T155" s="94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7" t="s">
        <v>197</v>
      </c>
      <c r="AU155" s="17" t="s">
        <v>91</v>
      </c>
    </row>
    <row r="156" spans="1:51" s="13" customFormat="1" ht="12">
      <c r="A156" s="13"/>
      <c r="B156" s="267"/>
      <c r="C156" s="268"/>
      <c r="D156" s="263" t="s">
        <v>154</v>
      </c>
      <c r="E156" s="269" t="s">
        <v>1</v>
      </c>
      <c r="F156" s="270" t="s">
        <v>199</v>
      </c>
      <c r="G156" s="268"/>
      <c r="H156" s="271">
        <v>20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7" t="s">
        <v>154</v>
      </c>
      <c r="AU156" s="277" t="s">
        <v>91</v>
      </c>
      <c r="AV156" s="13" t="s">
        <v>93</v>
      </c>
      <c r="AW156" s="13" t="s">
        <v>36</v>
      </c>
      <c r="AX156" s="13" t="s">
        <v>91</v>
      </c>
      <c r="AY156" s="277" t="s">
        <v>145</v>
      </c>
    </row>
    <row r="157" spans="1:65" s="2" customFormat="1" ht="21.75" customHeight="1">
      <c r="A157" s="40"/>
      <c r="B157" s="41"/>
      <c r="C157" s="250" t="s">
        <v>200</v>
      </c>
      <c r="D157" s="250" t="s">
        <v>146</v>
      </c>
      <c r="E157" s="251" t="s">
        <v>201</v>
      </c>
      <c r="F157" s="252" t="s">
        <v>202</v>
      </c>
      <c r="G157" s="253" t="s">
        <v>149</v>
      </c>
      <c r="H157" s="254">
        <v>20</v>
      </c>
      <c r="I157" s="255"/>
      <c r="J157" s="256">
        <f>ROUND(I157*H157,2)</f>
        <v>0</v>
      </c>
      <c r="K157" s="257"/>
      <c r="L157" s="43"/>
      <c r="M157" s="258" t="s">
        <v>1</v>
      </c>
      <c r="N157" s="259" t="s">
        <v>48</v>
      </c>
      <c r="O157" s="93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2" t="s">
        <v>150</v>
      </c>
      <c r="AT157" s="262" t="s">
        <v>146</v>
      </c>
      <c r="AU157" s="262" t="s">
        <v>91</v>
      </c>
      <c r="AY157" s="17" t="s">
        <v>145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91</v>
      </c>
      <c r="BK157" s="145">
        <f>ROUND(I157*H157,2)</f>
        <v>0</v>
      </c>
      <c r="BL157" s="17" t="s">
        <v>150</v>
      </c>
      <c r="BM157" s="262" t="s">
        <v>203</v>
      </c>
    </row>
    <row r="158" spans="1:47" s="2" customFormat="1" ht="12">
      <c r="A158" s="40"/>
      <c r="B158" s="41"/>
      <c r="C158" s="42"/>
      <c r="D158" s="263" t="s">
        <v>152</v>
      </c>
      <c r="E158" s="42"/>
      <c r="F158" s="264" t="s">
        <v>204</v>
      </c>
      <c r="G158" s="42"/>
      <c r="H158" s="42"/>
      <c r="I158" s="161"/>
      <c r="J158" s="42"/>
      <c r="K158" s="42"/>
      <c r="L158" s="43"/>
      <c r="M158" s="265"/>
      <c r="N158" s="266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152</v>
      </c>
      <c r="AU158" s="17" t="s">
        <v>91</v>
      </c>
    </row>
    <row r="159" spans="1:51" s="13" customFormat="1" ht="12">
      <c r="A159" s="13"/>
      <c r="B159" s="267"/>
      <c r="C159" s="268"/>
      <c r="D159" s="263" t="s">
        <v>154</v>
      </c>
      <c r="E159" s="269" t="s">
        <v>1</v>
      </c>
      <c r="F159" s="270" t="s">
        <v>205</v>
      </c>
      <c r="G159" s="268"/>
      <c r="H159" s="271">
        <v>20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154</v>
      </c>
      <c r="AU159" s="277" t="s">
        <v>91</v>
      </c>
      <c r="AV159" s="13" t="s">
        <v>93</v>
      </c>
      <c r="AW159" s="13" t="s">
        <v>36</v>
      </c>
      <c r="AX159" s="13" t="s">
        <v>91</v>
      </c>
      <c r="AY159" s="277" t="s">
        <v>145</v>
      </c>
    </row>
    <row r="160" spans="1:65" s="2" customFormat="1" ht="21.75" customHeight="1">
      <c r="A160" s="40"/>
      <c r="B160" s="41"/>
      <c r="C160" s="250" t="s">
        <v>206</v>
      </c>
      <c r="D160" s="250" t="s">
        <v>146</v>
      </c>
      <c r="E160" s="251" t="s">
        <v>207</v>
      </c>
      <c r="F160" s="252" t="s">
        <v>208</v>
      </c>
      <c r="G160" s="253" t="s">
        <v>209</v>
      </c>
      <c r="H160" s="254">
        <v>20</v>
      </c>
      <c r="I160" s="255"/>
      <c r="J160" s="256">
        <f>ROUND(I160*H160,2)</f>
        <v>0</v>
      </c>
      <c r="K160" s="257"/>
      <c r="L160" s="43"/>
      <c r="M160" s="258" t="s">
        <v>1</v>
      </c>
      <c r="N160" s="259" t="s">
        <v>48</v>
      </c>
      <c r="O160" s="93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2" t="s">
        <v>150</v>
      </c>
      <c r="AT160" s="262" t="s">
        <v>146</v>
      </c>
      <c r="AU160" s="262" t="s">
        <v>91</v>
      </c>
      <c r="AY160" s="17" t="s">
        <v>145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91</v>
      </c>
      <c r="BK160" s="145">
        <f>ROUND(I160*H160,2)</f>
        <v>0</v>
      </c>
      <c r="BL160" s="17" t="s">
        <v>150</v>
      </c>
      <c r="BM160" s="262" t="s">
        <v>210</v>
      </c>
    </row>
    <row r="161" spans="1:47" s="2" customFormat="1" ht="12">
      <c r="A161" s="40"/>
      <c r="B161" s="41"/>
      <c r="C161" s="42"/>
      <c r="D161" s="263" t="s">
        <v>152</v>
      </c>
      <c r="E161" s="42"/>
      <c r="F161" s="264" t="s">
        <v>211</v>
      </c>
      <c r="G161" s="42"/>
      <c r="H161" s="42"/>
      <c r="I161" s="161"/>
      <c r="J161" s="42"/>
      <c r="K161" s="42"/>
      <c r="L161" s="43"/>
      <c r="M161" s="265"/>
      <c r="N161" s="266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7" t="s">
        <v>152</v>
      </c>
      <c r="AU161" s="17" t="s">
        <v>91</v>
      </c>
    </row>
    <row r="162" spans="1:51" s="13" customFormat="1" ht="12">
      <c r="A162" s="13"/>
      <c r="B162" s="267"/>
      <c r="C162" s="268"/>
      <c r="D162" s="263" t="s">
        <v>154</v>
      </c>
      <c r="E162" s="269" t="s">
        <v>1</v>
      </c>
      <c r="F162" s="270" t="s">
        <v>212</v>
      </c>
      <c r="G162" s="268"/>
      <c r="H162" s="271">
        <v>20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7" t="s">
        <v>154</v>
      </c>
      <c r="AU162" s="277" t="s">
        <v>91</v>
      </c>
      <c r="AV162" s="13" t="s">
        <v>93</v>
      </c>
      <c r="AW162" s="13" t="s">
        <v>36</v>
      </c>
      <c r="AX162" s="13" t="s">
        <v>91</v>
      </c>
      <c r="AY162" s="277" t="s">
        <v>145</v>
      </c>
    </row>
    <row r="163" spans="1:65" s="2" customFormat="1" ht="16.5" customHeight="1">
      <c r="A163" s="40"/>
      <c r="B163" s="41"/>
      <c r="C163" s="299" t="s">
        <v>213</v>
      </c>
      <c r="D163" s="299" t="s">
        <v>185</v>
      </c>
      <c r="E163" s="300" t="s">
        <v>214</v>
      </c>
      <c r="F163" s="301" t="s">
        <v>215</v>
      </c>
      <c r="G163" s="302" t="s">
        <v>216</v>
      </c>
      <c r="H163" s="303">
        <v>2</v>
      </c>
      <c r="I163" s="304"/>
      <c r="J163" s="305">
        <f>ROUND(I163*H163,2)</f>
        <v>0</v>
      </c>
      <c r="K163" s="306"/>
      <c r="L163" s="307"/>
      <c r="M163" s="308" t="s">
        <v>1</v>
      </c>
      <c r="N163" s="309" t="s">
        <v>48</v>
      </c>
      <c r="O163" s="93"/>
      <c r="P163" s="260">
        <f>O163*H163</f>
        <v>0</v>
      </c>
      <c r="Q163" s="260">
        <v>0.2</v>
      </c>
      <c r="R163" s="260">
        <f>Q163*H163</f>
        <v>0.4</v>
      </c>
      <c r="S163" s="260">
        <v>0</v>
      </c>
      <c r="T163" s="261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2" t="s">
        <v>189</v>
      </c>
      <c r="AT163" s="262" t="s">
        <v>185</v>
      </c>
      <c r="AU163" s="262" t="s">
        <v>91</v>
      </c>
      <c r="AY163" s="17" t="s">
        <v>145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91</v>
      </c>
      <c r="BK163" s="145">
        <f>ROUND(I163*H163,2)</f>
        <v>0</v>
      </c>
      <c r="BL163" s="17" t="s">
        <v>150</v>
      </c>
      <c r="BM163" s="262" t="s">
        <v>217</v>
      </c>
    </row>
    <row r="164" spans="1:47" s="2" customFormat="1" ht="12">
      <c r="A164" s="40"/>
      <c r="B164" s="41"/>
      <c r="C164" s="42"/>
      <c r="D164" s="263" t="s">
        <v>152</v>
      </c>
      <c r="E164" s="42"/>
      <c r="F164" s="264" t="s">
        <v>218</v>
      </c>
      <c r="G164" s="42"/>
      <c r="H164" s="42"/>
      <c r="I164" s="161"/>
      <c r="J164" s="42"/>
      <c r="K164" s="42"/>
      <c r="L164" s="43"/>
      <c r="M164" s="265"/>
      <c r="N164" s="266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152</v>
      </c>
      <c r="AU164" s="17" t="s">
        <v>91</v>
      </c>
    </row>
    <row r="165" spans="1:51" s="13" customFormat="1" ht="12">
      <c r="A165" s="13"/>
      <c r="B165" s="267"/>
      <c r="C165" s="268"/>
      <c r="D165" s="263" t="s">
        <v>154</v>
      </c>
      <c r="E165" s="269" t="s">
        <v>1</v>
      </c>
      <c r="F165" s="270" t="s">
        <v>219</v>
      </c>
      <c r="G165" s="268"/>
      <c r="H165" s="271">
        <v>2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7" t="s">
        <v>154</v>
      </c>
      <c r="AU165" s="277" t="s">
        <v>91</v>
      </c>
      <c r="AV165" s="13" t="s">
        <v>93</v>
      </c>
      <c r="AW165" s="13" t="s">
        <v>36</v>
      </c>
      <c r="AX165" s="13" t="s">
        <v>91</v>
      </c>
      <c r="AY165" s="277" t="s">
        <v>145</v>
      </c>
    </row>
    <row r="166" spans="1:65" s="2" customFormat="1" ht="16.5" customHeight="1">
      <c r="A166" s="40"/>
      <c r="B166" s="41"/>
      <c r="C166" s="250" t="s">
        <v>220</v>
      </c>
      <c r="D166" s="250" t="s">
        <v>146</v>
      </c>
      <c r="E166" s="251" t="s">
        <v>221</v>
      </c>
      <c r="F166" s="252" t="s">
        <v>222</v>
      </c>
      <c r="G166" s="253" t="s">
        <v>216</v>
      </c>
      <c r="H166" s="254">
        <v>1.2</v>
      </c>
      <c r="I166" s="255"/>
      <c r="J166" s="256">
        <f>ROUND(I166*H166,2)</f>
        <v>0</v>
      </c>
      <c r="K166" s="257"/>
      <c r="L166" s="43"/>
      <c r="M166" s="258" t="s">
        <v>1</v>
      </c>
      <c r="N166" s="259" t="s">
        <v>48</v>
      </c>
      <c r="O166" s="93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62" t="s">
        <v>150</v>
      </c>
      <c r="AT166" s="262" t="s">
        <v>146</v>
      </c>
      <c r="AU166" s="262" t="s">
        <v>91</v>
      </c>
      <c r="AY166" s="17" t="s">
        <v>145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91</v>
      </c>
      <c r="BK166" s="145">
        <f>ROUND(I166*H166,2)</f>
        <v>0</v>
      </c>
      <c r="BL166" s="17" t="s">
        <v>150</v>
      </c>
      <c r="BM166" s="262" t="s">
        <v>223</v>
      </c>
    </row>
    <row r="167" spans="1:47" s="2" customFormat="1" ht="12">
      <c r="A167" s="40"/>
      <c r="B167" s="41"/>
      <c r="C167" s="42"/>
      <c r="D167" s="263" t="s">
        <v>152</v>
      </c>
      <c r="E167" s="42"/>
      <c r="F167" s="264" t="s">
        <v>224</v>
      </c>
      <c r="G167" s="42"/>
      <c r="H167" s="42"/>
      <c r="I167" s="161"/>
      <c r="J167" s="42"/>
      <c r="K167" s="42"/>
      <c r="L167" s="43"/>
      <c r="M167" s="265"/>
      <c r="N167" s="266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7" t="s">
        <v>152</v>
      </c>
      <c r="AU167" s="17" t="s">
        <v>91</v>
      </c>
    </row>
    <row r="168" spans="1:51" s="13" customFormat="1" ht="12">
      <c r="A168" s="13"/>
      <c r="B168" s="267"/>
      <c r="C168" s="268"/>
      <c r="D168" s="263" t="s">
        <v>154</v>
      </c>
      <c r="E168" s="269" t="s">
        <v>1</v>
      </c>
      <c r="F168" s="270" t="s">
        <v>225</v>
      </c>
      <c r="G168" s="268"/>
      <c r="H168" s="271">
        <v>1.2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154</v>
      </c>
      <c r="AU168" s="277" t="s">
        <v>91</v>
      </c>
      <c r="AV168" s="13" t="s">
        <v>93</v>
      </c>
      <c r="AW168" s="13" t="s">
        <v>36</v>
      </c>
      <c r="AX168" s="13" t="s">
        <v>91</v>
      </c>
      <c r="AY168" s="277" t="s">
        <v>145</v>
      </c>
    </row>
    <row r="169" spans="1:65" s="2" customFormat="1" ht="16.5" customHeight="1">
      <c r="A169" s="40"/>
      <c r="B169" s="41"/>
      <c r="C169" s="250" t="s">
        <v>226</v>
      </c>
      <c r="D169" s="250" t="s">
        <v>146</v>
      </c>
      <c r="E169" s="251" t="s">
        <v>227</v>
      </c>
      <c r="F169" s="252" t="s">
        <v>228</v>
      </c>
      <c r="G169" s="253" t="s">
        <v>216</v>
      </c>
      <c r="H169" s="254">
        <v>1.2</v>
      </c>
      <c r="I169" s="255"/>
      <c r="J169" s="256">
        <f>ROUND(I169*H169,2)</f>
        <v>0</v>
      </c>
      <c r="K169" s="257"/>
      <c r="L169" s="43"/>
      <c r="M169" s="258" t="s">
        <v>1</v>
      </c>
      <c r="N169" s="259" t="s">
        <v>48</v>
      </c>
      <c r="O169" s="93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62" t="s">
        <v>150</v>
      </c>
      <c r="AT169" s="262" t="s">
        <v>146</v>
      </c>
      <c r="AU169" s="262" t="s">
        <v>91</v>
      </c>
      <c r="AY169" s="17" t="s">
        <v>145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91</v>
      </c>
      <c r="BK169" s="145">
        <f>ROUND(I169*H169,2)</f>
        <v>0</v>
      </c>
      <c r="BL169" s="17" t="s">
        <v>150</v>
      </c>
      <c r="BM169" s="262" t="s">
        <v>229</v>
      </c>
    </row>
    <row r="170" spans="1:47" s="2" customFormat="1" ht="12">
      <c r="A170" s="40"/>
      <c r="B170" s="41"/>
      <c r="C170" s="42"/>
      <c r="D170" s="263" t="s">
        <v>152</v>
      </c>
      <c r="E170" s="42"/>
      <c r="F170" s="264" t="s">
        <v>230</v>
      </c>
      <c r="G170" s="42"/>
      <c r="H170" s="42"/>
      <c r="I170" s="161"/>
      <c r="J170" s="42"/>
      <c r="K170" s="42"/>
      <c r="L170" s="43"/>
      <c r="M170" s="265"/>
      <c r="N170" s="266"/>
      <c r="O170" s="93"/>
      <c r="P170" s="93"/>
      <c r="Q170" s="93"/>
      <c r="R170" s="93"/>
      <c r="S170" s="93"/>
      <c r="T170" s="94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7" t="s">
        <v>152</v>
      </c>
      <c r="AU170" s="17" t="s">
        <v>91</v>
      </c>
    </row>
    <row r="171" spans="1:51" s="13" customFormat="1" ht="12">
      <c r="A171" s="13"/>
      <c r="B171" s="267"/>
      <c r="C171" s="268"/>
      <c r="D171" s="263" t="s">
        <v>154</v>
      </c>
      <c r="E171" s="269" t="s">
        <v>1</v>
      </c>
      <c r="F171" s="270" t="s">
        <v>225</v>
      </c>
      <c r="G171" s="268"/>
      <c r="H171" s="271">
        <v>1.2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7" t="s">
        <v>154</v>
      </c>
      <c r="AU171" s="277" t="s">
        <v>91</v>
      </c>
      <c r="AV171" s="13" t="s">
        <v>93</v>
      </c>
      <c r="AW171" s="13" t="s">
        <v>36</v>
      </c>
      <c r="AX171" s="13" t="s">
        <v>91</v>
      </c>
      <c r="AY171" s="277" t="s">
        <v>145</v>
      </c>
    </row>
    <row r="172" spans="1:65" s="2" customFormat="1" ht="21.75" customHeight="1">
      <c r="A172" s="40"/>
      <c r="B172" s="41"/>
      <c r="C172" s="250" t="s">
        <v>231</v>
      </c>
      <c r="D172" s="250" t="s">
        <v>146</v>
      </c>
      <c r="E172" s="251" t="s">
        <v>232</v>
      </c>
      <c r="F172" s="252" t="s">
        <v>233</v>
      </c>
      <c r="G172" s="253" t="s">
        <v>216</v>
      </c>
      <c r="H172" s="254">
        <v>6</v>
      </c>
      <c r="I172" s="255"/>
      <c r="J172" s="256">
        <f>ROUND(I172*H172,2)</f>
        <v>0</v>
      </c>
      <c r="K172" s="257"/>
      <c r="L172" s="43"/>
      <c r="M172" s="258" t="s">
        <v>1</v>
      </c>
      <c r="N172" s="259" t="s">
        <v>48</v>
      </c>
      <c r="O172" s="93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62" t="s">
        <v>150</v>
      </c>
      <c r="AT172" s="262" t="s">
        <v>146</v>
      </c>
      <c r="AU172" s="262" t="s">
        <v>91</v>
      </c>
      <c r="AY172" s="17" t="s">
        <v>145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91</v>
      </c>
      <c r="BK172" s="145">
        <f>ROUND(I172*H172,2)</f>
        <v>0</v>
      </c>
      <c r="BL172" s="17" t="s">
        <v>150</v>
      </c>
      <c r="BM172" s="262" t="s">
        <v>234</v>
      </c>
    </row>
    <row r="173" spans="1:47" s="2" customFormat="1" ht="12">
      <c r="A173" s="40"/>
      <c r="B173" s="41"/>
      <c r="C173" s="42"/>
      <c r="D173" s="263" t="s">
        <v>152</v>
      </c>
      <c r="E173" s="42"/>
      <c r="F173" s="264" t="s">
        <v>235</v>
      </c>
      <c r="G173" s="42"/>
      <c r="H173" s="42"/>
      <c r="I173" s="161"/>
      <c r="J173" s="42"/>
      <c r="K173" s="42"/>
      <c r="L173" s="43"/>
      <c r="M173" s="265"/>
      <c r="N173" s="266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7" t="s">
        <v>152</v>
      </c>
      <c r="AU173" s="17" t="s">
        <v>91</v>
      </c>
    </row>
    <row r="174" spans="1:51" s="13" customFormat="1" ht="12">
      <c r="A174" s="13"/>
      <c r="B174" s="267"/>
      <c r="C174" s="268"/>
      <c r="D174" s="263" t="s">
        <v>154</v>
      </c>
      <c r="E174" s="269" t="s">
        <v>1</v>
      </c>
      <c r="F174" s="270" t="s">
        <v>236</v>
      </c>
      <c r="G174" s="268"/>
      <c r="H174" s="271">
        <v>6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7" t="s">
        <v>154</v>
      </c>
      <c r="AU174" s="277" t="s">
        <v>91</v>
      </c>
      <c r="AV174" s="13" t="s">
        <v>93</v>
      </c>
      <c r="AW174" s="13" t="s">
        <v>36</v>
      </c>
      <c r="AX174" s="13" t="s">
        <v>91</v>
      </c>
      <c r="AY174" s="277" t="s">
        <v>145</v>
      </c>
    </row>
    <row r="175" spans="1:63" s="12" customFormat="1" ht="22.8" customHeight="1">
      <c r="A175" s="12"/>
      <c r="B175" s="236"/>
      <c r="C175" s="237"/>
      <c r="D175" s="238" t="s">
        <v>82</v>
      </c>
      <c r="E175" s="311" t="s">
        <v>91</v>
      </c>
      <c r="F175" s="311" t="s">
        <v>237</v>
      </c>
      <c r="G175" s="237"/>
      <c r="H175" s="237"/>
      <c r="I175" s="240"/>
      <c r="J175" s="312">
        <f>BK175</f>
        <v>0</v>
      </c>
      <c r="K175" s="237"/>
      <c r="L175" s="242"/>
      <c r="M175" s="243"/>
      <c r="N175" s="244"/>
      <c r="O175" s="244"/>
      <c r="P175" s="245">
        <f>SUM(P176:P232)</f>
        <v>0</v>
      </c>
      <c r="Q175" s="244"/>
      <c r="R175" s="245">
        <f>SUM(R176:R232)</f>
        <v>1.8751511200000002</v>
      </c>
      <c r="S175" s="244"/>
      <c r="T175" s="246">
        <f>SUM(T176:T232)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7" t="s">
        <v>91</v>
      </c>
      <c r="AT175" s="248" t="s">
        <v>82</v>
      </c>
      <c r="AU175" s="248" t="s">
        <v>91</v>
      </c>
      <c r="AY175" s="247" t="s">
        <v>145</v>
      </c>
      <c r="BK175" s="249">
        <f>SUM(BK176:BK232)</f>
        <v>0</v>
      </c>
    </row>
    <row r="176" spans="1:65" s="2" customFormat="1" ht="21.75" customHeight="1">
      <c r="A176" s="40"/>
      <c r="B176" s="41"/>
      <c r="C176" s="250" t="s">
        <v>8</v>
      </c>
      <c r="D176" s="250" t="s">
        <v>146</v>
      </c>
      <c r="E176" s="251" t="s">
        <v>238</v>
      </c>
      <c r="F176" s="252" t="s">
        <v>239</v>
      </c>
      <c r="G176" s="253" t="s">
        <v>209</v>
      </c>
      <c r="H176" s="254">
        <v>795</v>
      </c>
      <c r="I176" s="255"/>
      <c r="J176" s="256">
        <f>ROUND(I176*H176,2)</f>
        <v>0</v>
      </c>
      <c r="K176" s="257"/>
      <c r="L176" s="43"/>
      <c r="M176" s="258" t="s">
        <v>1</v>
      </c>
      <c r="N176" s="259" t="s">
        <v>48</v>
      </c>
      <c r="O176" s="93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62" t="s">
        <v>150</v>
      </c>
      <c r="AT176" s="262" t="s">
        <v>146</v>
      </c>
      <c r="AU176" s="262" t="s">
        <v>93</v>
      </c>
      <c r="AY176" s="17" t="s">
        <v>145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91</v>
      </c>
      <c r="BK176" s="145">
        <f>ROUND(I176*H176,2)</f>
        <v>0</v>
      </c>
      <c r="BL176" s="17" t="s">
        <v>150</v>
      </c>
      <c r="BM176" s="262" t="s">
        <v>240</v>
      </c>
    </row>
    <row r="177" spans="1:47" s="2" customFormat="1" ht="12">
      <c r="A177" s="40"/>
      <c r="B177" s="41"/>
      <c r="C177" s="42"/>
      <c r="D177" s="263" t="s">
        <v>152</v>
      </c>
      <c r="E177" s="42"/>
      <c r="F177" s="264" t="s">
        <v>241</v>
      </c>
      <c r="G177" s="42"/>
      <c r="H177" s="42"/>
      <c r="I177" s="161"/>
      <c r="J177" s="42"/>
      <c r="K177" s="42"/>
      <c r="L177" s="43"/>
      <c r="M177" s="265"/>
      <c r="N177" s="266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7" t="s">
        <v>152</v>
      </c>
      <c r="AU177" s="17" t="s">
        <v>93</v>
      </c>
    </row>
    <row r="178" spans="1:51" s="13" customFormat="1" ht="12">
      <c r="A178" s="13"/>
      <c r="B178" s="267"/>
      <c r="C178" s="268"/>
      <c r="D178" s="263" t="s">
        <v>154</v>
      </c>
      <c r="E178" s="269" t="s">
        <v>1</v>
      </c>
      <c r="F178" s="270" t="s">
        <v>242</v>
      </c>
      <c r="G178" s="268"/>
      <c r="H178" s="271">
        <v>795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7" t="s">
        <v>154</v>
      </c>
      <c r="AU178" s="277" t="s">
        <v>93</v>
      </c>
      <c r="AV178" s="13" t="s">
        <v>93</v>
      </c>
      <c r="AW178" s="13" t="s">
        <v>36</v>
      </c>
      <c r="AX178" s="13" t="s">
        <v>91</v>
      </c>
      <c r="AY178" s="277" t="s">
        <v>145</v>
      </c>
    </row>
    <row r="179" spans="1:65" s="2" customFormat="1" ht="16.5" customHeight="1">
      <c r="A179" s="40"/>
      <c r="B179" s="41"/>
      <c r="C179" s="250" t="s">
        <v>243</v>
      </c>
      <c r="D179" s="250" t="s">
        <v>146</v>
      </c>
      <c r="E179" s="251" t="s">
        <v>244</v>
      </c>
      <c r="F179" s="252" t="s">
        <v>245</v>
      </c>
      <c r="G179" s="253" t="s">
        <v>209</v>
      </c>
      <c r="H179" s="254">
        <v>795</v>
      </c>
      <c r="I179" s="255"/>
      <c r="J179" s="256">
        <f>ROUND(I179*H179,2)</f>
        <v>0</v>
      </c>
      <c r="K179" s="257"/>
      <c r="L179" s="43"/>
      <c r="M179" s="258" t="s">
        <v>1</v>
      </c>
      <c r="N179" s="259" t="s">
        <v>48</v>
      </c>
      <c r="O179" s="93"/>
      <c r="P179" s="260">
        <f>O179*H179</f>
        <v>0</v>
      </c>
      <c r="Q179" s="260">
        <v>0.00018</v>
      </c>
      <c r="R179" s="260">
        <f>Q179*H179</f>
        <v>0.1431</v>
      </c>
      <c r="S179" s="260">
        <v>0</v>
      </c>
      <c r="T179" s="261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62" t="s">
        <v>150</v>
      </c>
      <c r="AT179" s="262" t="s">
        <v>146</v>
      </c>
      <c r="AU179" s="262" t="s">
        <v>93</v>
      </c>
      <c r="AY179" s="17" t="s">
        <v>145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91</v>
      </c>
      <c r="BK179" s="145">
        <f>ROUND(I179*H179,2)</f>
        <v>0</v>
      </c>
      <c r="BL179" s="17" t="s">
        <v>150</v>
      </c>
      <c r="BM179" s="262" t="s">
        <v>246</v>
      </c>
    </row>
    <row r="180" spans="1:47" s="2" customFormat="1" ht="12">
      <c r="A180" s="40"/>
      <c r="B180" s="41"/>
      <c r="C180" s="42"/>
      <c r="D180" s="263" t="s">
        <v>152</v>
      </c>
      <c r="E180" s="42"/>
      <c r="F180" s="264" t="s">
        <v>247</v>
      </c>
      <c r="G180" s="42"/>
      <c r="H180" s="42"/>
      <c r="I180" s="161"/>
      <c r="J180" s="42"/>
      <c r="K180" s="42"/>
      <c r="L180" s="43"/>
      <c r="M180" s="265"/>
      <c r="N180" s="266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7" t="s">
        <v>152</v>
      </c>
      <c r="AU180" s="17" t="s">
        <v>93</v>
      </c>
    </row>
    <row r="181" spans="1:51" s="13" customFormat="1" ht="12">
      <c r="A181" s="13"/>
      <c r="B181" s="267"/>
      <c r="C181" s="268"/>
      <c r="D181" s="263" t="s">
        <v>154</v>
      </c>
      <c r="E181" s="269" t="s">
        <v>1</v>
      </c>
      <c r="F181" s="270" t="s">
        <v>248</v>
      </c>
      <c r="G181" s="268"/>
      <c r="H181" s="271">
        <v>795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7" t="s">
        <v>154</v>
      </c>
      <c r="AU181" s="277" t="s">
        <v>93</v>
      </c>
      <c r="AV181" s="13" t="s">
        <v>93</v>
      </c>
      <c r="AW181" s="13" t="s">
        <v>36</v>
      </c>
      <c r="AX181" s="13" t="s">
        <v>91</v>
      </c>
      <c r="AY181" s="277" t="s">
        <v>145</v>
      </c>
    </row>
    <row r="182" spans="1:65" s="2" customFormat="1" ht="21.75" customHeight="1">
      <c r="A182" s="40"/>
      <c r="B182" s="41"/>
      <c r="C182" s="250" t="s">
        <v>249</v>
      </c>
      <c r="D182" s="250" t="s">
        <v>146</v>
      </c>
      <c r="E182" s="251" t="s">
        <v>250</v>
      </c>
      <c r="F182" s="252" t="s">
        <v>251</v>
      </c>
      <c r="G182" s="253" t="s">
        <v>209</v>
      </c>
      <c r="H182" s="254">
        <v>424</v>
      </c>
      <c r="I182" s="255"/>
      <c r="J182" s="256">
        <f>ROUND(I182*H182,2)</f>
        <v>0</v>
      </c>
      <c r="K182" s="257"/>
      <c r="L182" s="43"/>
      <c r="M182" s="258" t="s">
        <v>1</v>
      </c>
      <c r="N182" s="259" t="s">
        <v>48</v>
      </c>
      <c r="O182" s="93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62" t="s">
        <v>150</v>
      </c>
      <c r="AT182" s="262" t="s">
        <v>146</v>
      </c>
      <c r="AU182" s="262" t="s">
        <v>93</v>
      </c>
      <c r="AY182" s="17" t="s">
        <v>145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91</v>
      </c>
      <c r="BK182" s="145">
        <f>ROUND(I182*H182,2)</f>
        <v>0</v>
      </c>
      <c r="BL182" s="17" t="s">
        <v>150</v>
      </c>
      <c r="BM182" s="262" t="s">
        <v>252</v>
      </c>
    </row>
    <row r="183" spans="1:47" s="2" customFormat="1" ht="12">
      <c r="A183" s="40"/>
      <c r="B183" s="41"/>
      <c r="C183" s="42"/>
      <c r="D183" s="263" t="s">
        <v>152</v>
      </c>
      <c r="E183" s="42"/>
      <c r="F183" s="264" t="s">
        <v>253</v>
      </c>
      <c r="G183" s="42"/>
      <c r="H183" s="42"/>
      <c r="I183" s="161"/>
      <c r="J183" s="42"/>
      <c r="K183" s="42"/>
      <c r="L183" s="43"/>
      <c r="M183" s="265"/>
      <c r="N183" s="266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7" t="s">
        <v>152</v>
      </c>
      <c r="AU183" s="17" t="s">
        <v>93</v>
      </c>
    </row>
    <row r="184" spans="1:51" s="13" customFormat="1" ht="12">
      <c r="A184" s="13"/>
      <c r="B184" s="267"/>
      <c r="C184" s="268"/>
      <c r="D184" s="263" t="s">
        <v>154</v>
      </c>
      <c r="E184" s="269" t="s">
        <v>1</v>
      </c>
      <c r="F184" s="270" t="s">
        <v>254</v>
      </c>
      <c r="G184" s="268"/>
      <c r="H184" s="271">
        <v>424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7" t="s">
        <v>154</v>
      </c>
      <c r="AU184" s="277" t="s">
        <v>93</v>
      </c>
      <c r="AV184" s="13" t="s">
        <v>93</v>
      </c>
      <c r="AW184" s="13" t="s">
        <v>36</v>
      </c>
      <c r="AX184" s="13" t="s">
        <v>91</v>
      </c>
      <c r="AY184" s="277" t="s">
        <v>145</v>
      </c>
    </row>
    <row r="185" spans="1:65" s="2" customFormat="1" ht="16.5" customHeight="1">
      <c r="A185" s="40"/>
      <c r="B185" s="41"/>
      <c r="C185" s="250" t="s">
        <v>255</v>
      </c>
      <c r="D185" s="250" t="s">
        <v>146</v>
      </c>
      <c r="E185" s="251" t="s">
        <v>256</v>
      </c>
      <c r="F185" s="252" t="s">
        <v>257</v>
      </c>
      <c r="G185" s="253" t="s">
        <v>149</v>
      </c>
      <c r="H185" s="254">
        <v>50</v>
      </c>
      <c r="I185" s="255"/>
      <c r="J185" s="256">
        <f>ROUND(I185*H185,2)</f>
        <v>0</v>
      </c>
      <c r="K185" s="257"/>
      <c r="L185" s="43"/>
      <c r="M185" s="258" t="s">
        <v>1</v>
      </c>
      <c r="N185" s="259" t="s">
        <v>48</v>
      </c>
      <c r="O185" s="93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62" t="s">
        <v>150</v>
      </c>
      <c r="AT185" s="262" t="s">
        <v>146</v>
      </c>
      <c r="AU185" s="262" t="s">
        <v>93</v>
      </c>
      <c r="AY185" s="17" t="s">
        <v>145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91</v>
      </c>
      <c r="BK185" s="145">
        <f>ROUND(I185*H185,2)</f>
        <v>0</v>
      </c>
      <c r="BL185" s="17" t="s">
        <v>150</v>
      </c>
      <c r="BM185" s="262" t="s">
        <v>258</v>
      </c>
    </row>
    <row r="186" spans="1:47" s="2" customFormat="1" ht="12">
      <c r="A186" s="40"/>
      <c r="B186" s="41"/>
      <c r="C186" s="42"/>
      <c r="D186" s="263" t="s">
        <v>152</v>
      </c>
      <c r="E186" s="42"/>
      <c r="F186" s="264" t="s">
        <v>259</v>
      </c>
      <c r="G186" s="42"/>
      <c r="H186" s="42"/>
      <c r="I186" s="161"/>
      <c r="J186" s="42"/>
      <c r="K186" s="42"/>
      <c r="L186" s="43"/>
      <c r="M186" s="265"/>
      <c r="N186" s="266"/>
      <c r="O186" s="93"/>
      <c r="P186" s="93"/>
      <c r="Q186" s="93"/>
      <c r="R186" s="93"/>
      <c r="S186" s="93"/>
      <c r="T186" s="94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7" t="s">
        <v>152</v>
      </c>
      <c r="AU186" s="17" t="s">
        <v>93</v>
      </c>
    </row>
    <row r="187" spans="1:65" s="2" customFormat="1" ht="21.75" customHeight="1">
      <c r="A187" s="40"/>
      <c r="B187" s="41"/>
      <c r="C187" s="250" t="s">
        <v>260</v>
      </c>
      <c r="D187" s="250" t="s">
        <v>146</v>
      </c>
      <c r="E187" s="251" t="s">
        <v>261</v>
      </c>
      <c r="F187" s="252" t="s">
        <v>262</v>
      </c>
      <c r="G187" s="253" t="s">
        <v>149</v>
      </c>
      <c r="H187" s="254">
        <v>20</v>
      </c>
      <c r="I187" s="255"/>
      <c r="J187" s="256">
        <f>ROUND(I187*H187,2)</f>
        <v>0</v>
      </c>
      <c r="K187" s="257"/>
      <c r="L187" s="43"/>
      <c r="M187" s="258" t="s">
        <v>1</v>
      </c>
      <c r="N187" s="259" t="s">
        <v>48</v>
      </c>
      <c r="O187" s="93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62" t="s">
        <v>150</v>
      </c>
      <c r="AT187" s="262" t="s">
        <v>146</v>
      </c>
      <c r="AU187" s="262" t="s">
        <v>93</v>
      </c>
      <c r="AY187" s="17" t="s">
        <v>145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91</v>
      </c>
      <c r="BK187" s="145">
        <f>ROUND(I187*H187,2)</f>
        <v>0</v>
      </c>
      <c r="BL187" s="17" t="s">
        <v>150</v>
      </c>
      <c r="BM187" s="262" t="s">
        <v>263</v>
      </c>
    </row>
    <row r="188" spans="1:47" s="2" customFormat="1" ht="12">
      <c r="A188" s="40"/>
      <c r="B188" s="41"/>
      <c r="C188" s="42"/>
      <c r="D188" s="263" t="s">
        <v>152</v>
      </c>
      <c r="E188" s="42"/>
      <c r="F188" s="264" t="s">
        <v>264</v>
      </c>
      <c r="G188" s="42"/>
      <c r="H188" s="42"/>
      <c r="I188" s="161"/>
      <c r="J188" s="42"/>
      <c r="K188" s="42"/>
      <c r="L188" s="43"/>
      <c r="M188" s="265"/>
      <c r="N188" s="266"/>
      <c r="O188" s="93"/>
      <c r="P188" s="93"/>
      <c r="Q188" s="93"/>
      <c r="R188" s="93"/>
      <c r="S188" s="93"/>
      <c r="T188" s="94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7" t="s">
        <v>152</v>
      </c>
      <c r="AU188" s="17" t="s">
        <v>93</v>
      </c>
    </row>
    <row r="189" spans="1:65" s="2" customFormat="1" ht="16.5" customHeight="1">
      <c r="A189" s="40"/>
      <c r="B189" s="41"/>
      <c r="C189" s="250" t="s">
        <v>265</v>
      </c>
      <c r="D189" s="250" t="s">
        <v>146</v>
      </c>
      <c r="E189" s="251" t="s">
        <v>266</v>
      </c>
      <c r="F189" s="252" t="s">
        <v>267</v>
      </c>
      <c r="G189" s="253" t="s">
        <v>149</v>
      </c>
      <c r="H189" s="254">
        <v>20</v>
      </c>
      <c r="I189" s="255"/>
      <c r="J189" s="256">
        <f>ROUND(I189*H189,2)</f>
        <v>0</v>
      </c>
      <c r="K189" s="257"/>
      <c r="L189" s="43"/>
      <c r="M189" s="258" t="s">
        <v>1</v>
      </c>
      <c r="N189" s="259" t="s">
        <v>48</v>
      </c>
      <c r="O189" s="93"/>
      <c r="P189" s="260">
        <f>O189*H189</f>
        <v>0</v>
      </c>
      <c r="Q189" s="260">
        <v>9.2788E-05</v>
      </c>
      <c r="R189" s="260">
        <f>Q189*H189</f>
        <v>0.0018557600000000001</v>
      </c>
      <c r="S189" s="260">
        <v>0</v>
      </c>
      <c r="T189" s="261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2" t="s">
        <v>150</v>
      </c>
      <c r="AT189" s="262" t="s">
        <v>146</v>
      </c>
      <c r="AU189" s="262" t="s">
        <v>93</v>
      </c>
      <c r="AY189" s="17" t="s">
        <v>145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91</v>
      </c>
      <c r="BK189" s="145">
        <f>ROUND(I189*H189,2)</f>
        <v>0</v>
      </c>
      <c r="BL189" s="17" t="s">
        <v>150</v>
      </c>
      <c r="BM189" s="262" t="s">
        <v>268</v>
      </c>
    </row>
    <row r="190" spans="1:47" s="2" customFormat="1" ht="12">
      <c r="A190" s="40"/>
      <c r="B190" s="41"/>
      <c r="C190" s="42"/>
      <c r="D190" s="263" t="s">
        <v>152</v>
      </c>
      <c r="E190" s="42"/>
      <c r="F190" s="264" t="s">
        <v>269</v>
      </c>
      <c r="G190" s="42"/>
      <c r="H190" s="42"/>
      <c r="I190" s="161"/>
      <c r="J190" s="42"/>
      <c r="K190" s="42"/>
      <c r="L190" s="43"/>
      <c r="M190" s="265"/>
      <c r="N190" s="266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7" t="s">
        <v>152</v>
      </c>
      <c r="AU190" s="17" t="s">
        <v>93</v>
      </c>
    </row>
    <row r="191" spans="1:65" s="2" customFormat="1" ht="16.5" customHeight="1">
      <c r="A191" s="40"/>
      <c r="B191" s="41"/>
      <c r="C191" s="250" t="s">
        <v>7</v>
      </c>
      <c r="D191" s="250" t="s">
        <v>146</v>
      </c>
      <c r="E191" s="251" t="s">
        <v>270</v>
      </c>
      <c r="F191" s="252" t="s">
        <v>271</v>
      </c>
      <c r="G191" s="253" t="s">
        <v>149</v>
      </c>
      <c r="H191" s="254">
        <v>20</v>
      </c>
      <c r="I191" s="255"/>
      <c r="J191" s="256">
        <f>ROUND(I191*H191,2)</f>
        <v>0</v>
      </c>
      <c r="K191" s="257"/>
      <c r="L191" s="43"/>
      <c r="M191" s="258" t="s">
        <v>1</v>
      </c>
      <c r="N191" s="259" t="s">
        <v>48</v>
      </c>
      <c r="O191" s="93"/>
      <c r="P191" s="260">
        <f>O191*H191</f>
        <v>0</v>
      </c>
      <c r="Q191" s="260">
        <v>0.0010692</v>
      </c>
      <c r="R191" s="260">
        <f>Q191*H191</f>
        <v>0.021384</v>
      </c>
      <c r="S191" s="260">
        <v>0</v>
      </c>
      <c r="T191" s="261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62" t="s">
        <v>150</v>
      </c>
      <c r="AT191" s="262" t="s">
        <v>146</v>
      </c>
      <c r="AU191" s="262" t="s">
        <v>93</v>
      </c>
      <c r="AY191" s="17" t="s">
        <v>145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91</v>
      </c>
      <c r="BK191" s="145">
        <f>ROUND(I191*H191,2)</f>
        <v>0</v>
      </c>
      <c r="BL191" s="17" t="s">
        <v>150</v>
      </c>
      <c r="BM191" s="262" t="s">
        <v>272</v>
      </c>
    </row>
    <row r="192" spans="1:47" s="2" customFormat="1" ht="12">
      <c r="A192" s="40"/>
      <c r="B192" s="41"/>
      <c r="C192" s="42"/>
      <c r="D192" s="263" t="s">
        <v>152</v>
      </c>
      <c r="E192" s="42"/>
      <c r="F192" s="264" t="s">
        <v>273</v>
      </c>
      <c r="G192" s="42"/>
      <c r="H192" s="42"/>
      <c r="I192" s="161"/>
      <c r="J192" s="42"/>
      <c r="K192" s="42"/>
      <c r="L192" s="43"/>
      <c r="M192" s="265"/>
      <c r="N192" s="266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7" t="s">
        <v>152</v>
      </c>
      <c r="AU192" s="17" t="s">
        <v>93</v>
      </c>
    </row>
    <row r="193" spans="1:65" s="2" customFormat="1" ht="21.75" customHeight="1">
      <c r="A193" s="40"/>
      <c r="B193" s="41"/>
      <c r="C193" s="250" t="s">
        <v>274</v>
      </c>
      <c r="D193" s="250" t="s">
        <v>146</v>
      </c>
      <c r="E193" s="251" t="s">
        <v>275</v>
      </c>
      <c r="F193" s="252" t="s">
        <v>276</v>
      </c>
      <c r="G193" s="253" t="s">
        <v>216</v>
      </c>
      <c r="H193" s="254">
        <v>1940.52</v>
      </c>
      <c r="I193" s="255"/>
      <c r="J193" s="256">
        <f>ROUND(I193*H193,2)</f>
        <v>0</v>
      </c>
      <c r="K193" s="257"/>
      <c r="L193" s="43"/>
      <c r="M193" s="258" t="s">
        <v>1</v>
      </c>
      <c r="N193" s="259" t="s">
        <v>48</v>
      </c>
      <c r="O193" s="93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62" t="s">
        <v>150</v>
      </c>
      <c r="AT193" s="262" t="s">
        <v>146</v>
      </c>
      <c r="AU193" s="262" t="s">
        <v>93</v>
      </c>
      <c r="AY193" s="17" t="s">
        <v>145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91</v>
      </c>
      <c r="BK193" s="145">
        <f>ROUND(I193*H193,2)</f>
        <v>0</v>
      </c>
      <c r="BL193" s="17" t="s">
        <v>150</v>
      </c>
      <c r="BM193" s="262" t="s">
        <v>277</v>
      </c>
    </row>
    <row r="194" spans="1:47" s="2" customFormat="1" ht="12">
      <c r="A194" s="40"/>
      <c r="B194" s="41"/>
      <c r="C194" s="42"/>
      <c r="D194" s="263" t="s">
        <v>152</v>
      </c>
      <c r="E194" s="42"/>
      <c r="F194" s="264" t="s">
        <v>278</v>
      </c>
      <c r="G194" s="42"/>
      <c r="H194" s="42"/>
      <c r="I194" s="161"/>
      <c r="J194" s="42"/>
      <c r="K194" s="42"/>
      <c r="L194" s="43"/>
      <c r="M194" s="265"/>
      <c r="N194" s="266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7" t="s">
        <v>152</v>
      </c>
      <c r="AU194" s="17" t="s">
        <v>93</v>
      </c>
    </row>
    <row r="195" spans="1:51" s="13" customFormat="1" ht="12">
      <c r="A195" s="13"/>
      <c r="B195" s="267"/>
      <c r="C195" s="268"/>
      <c r="D195" s="263" t="s">
        <v>154</v>
      </c>
      <c r="E195" s="269" t="s">
        <v>1</v>
      </c>
      <c r="F195" s="270" t="s">
        <v>279</v>
      </c>
      <c r="G195" s="268"/>
      <c r="H195" s="271">
        <v>18.8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7" t="s">
        <v>154</v>
      </c>
      <c r="AU195" s="277" t="s">
        <v>93</v>
      </c>
      <c r="AV195" s="13" t="s">
        <v>93</v>
      </c>
      <c r="AW195" s="13" t="s">
        <v>36</v>
      </c>
      <c r="AX195" s="13" t="s">
        <v>83</v>
      </c>
      <c r="AY195" s="277" t="s">
        <v>145</v>
      </c>
    </row>
    <row r="196" spans="1:51" s="13" customFormat="1" ht="12">
      <c r="A196" s="13"/>
      <c r="B196" s="267"/>
      <c r="C196" s="268"/>
      <c r="D196" s="263" t="s">
        <v>154</v>
      </c>
      <c r="E196" s="269" t="s">
        <v>1</v>
      </c>
      <c r="F196" s="270" t="s">
        <v>280</v>
      </c>
      <c r="G196" s="268"/>
      <c r="H196" s="271">
        <v>179.07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7" t="s">
        <v>154</v>
      </c>
      <c r="AU196" s="277" t="s">
        <v>93</v>
      </c>
      <c r="AV196" s="13" t="s">
        <v>93</v>
      </c>
      <c r="AW196" s="13" t="s">
        <v>36</v>
      </c>
      <c r="AX196" s="13" t="s">
        <v>83</v>
      </c>
      <c r="AY196" s="277" t="s">
        <v>145</v>
      </c>
    </row>
    <row r="197" spans="1:51" s="13" customFormat="1" ht="12">
      <c r="A197" s="13"/>
      <c r="B197" s="267"/>
      <c r="C197" s="268"/>
      <c r="D197" s="263" t="s">
        <v>154</v>
      </c>
      <c r="E197" s="269" t="s">
        <v>1</v>
      </c>
      <c r="F197" s="270" t="s">
        <v>281</v>
      </c>
      <c r="G197" s="268"/>
      <c r="H197" s="271">
        <v>1082.8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7" t="s">
        <v>154</v>
      </c>
      <c r="AU197" s="277" t="s">
        <v>93</v>
      </c>
      <c r="AV197" s="13" t="s">
        <v>93</v>
      </c>
      <c r="AW197" s="13" t="s">
        <v>36</v>
      </c>
      <c r="AX197" s="13" t="s">
        <v>83</v>
      </c>
      <c r="AY197" s="277" t="s">
        <v>145</v>
      </c>
    </row>
    <row r="198" spans="1:51" s="13" customFormat="1" ht="12">
      <c r="A198" s="13"/>
      <c r="B198" s="267"/>
      <c r="C198" s="268"/>
      <c r="D198" s="263" t="s">
        <v>154</v>
      </c>
      <c r="E198" s="269" t="s">
        <v>1</v>
      </c>
      <c r="F198" s="270" t="s">
        <v>282</v>
      </c>
      <c r="G198" s="268"/>
      <c r="H198" s="271">
        <v>659.85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7" t="s">
        <v>154</v>
      </c>
      <c r="AU198" s="277" t="s">
        <v>93</v>
      </c>
      <c r="AV198" s="13" t="s">
        <v>93</v>
      </c>
      <c r="AW198" s="13" t="s">
        <v>36</v>
      </c>
      <c r="AX198" s="13" t="s">
        <v>83</v>
      </c>
      <c r="AY198" s="277" t="s">
        <v>145</v>
      </c>
    </row>
    <row r="199" spans="1:51" s="14" customFormat="1" ht="12">
      <c r="A199" s="14"/>
      <c r="B199" s="278"/>
      <c r="C199" s="279"/>
      <c r="D199" s="263" t="s">
        <v>154</v>
      </c>
      <c r="E199" s="280" t="s">
        <v>1</v>
      </c>
      <c r="F199" s="281" t="s">
        <v>156</v>
      </c>
      <c r="G199" s="279"/>
      <c r="H199" s="282">
        <v>1940.52</v>
      </c>
      <c r="I199" s="283"/>
      <c r="J199" s="279"/>
      <c r="K199" s="279"/>
      <c r="L199" s="284"/>
      <c r="M199" s="285"/>
      <c r="N199" s="286"/>
      <c r="O199" s="286"/>
      <c r="P199" s="286"/>
      <c r="Q199" s="286"/>
      <c r="R199" s="286"/>
      <c r="S199" s="286"/>
      <c r="T199" s="28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8" t="s">
        <v>154</v>
      </c>
      <c r="AU199" s="288" t="s">
        <v>93</v>
      </c>
      <c r="AV199" s="14" t="s">
        <v>150</v>
      </c>
      <c r="AW199" s="14" t="s">
        <v>36</v>
      </c>
      <c r="AX199" s="14" t="s">
        <v>91</v>
      </c>
      <c r="AY199" s="288" t="s">
        <v>145</v>
      </c>
    </row>
    <row r="200" spans="1:65" s="2" customFormat="1" ht="16.5" customHeight="1">
      <c r="A200" s="40"/>
      <c r="B200" s="41"/>
      <c r="C200" s="250" t="s">
        <v>283</v>
      </c>
      <c r="D200" s="250" t="s">
        <v>146</v>
      </c>
      <c r="E200" s="251" t="s">
        <v>284</v>
      </c>
      <c r="F200" s="252" t="s">
        <v>285</v>
      </c>
      <c r="G200" s="253" t="s">
        <v>216</v>
      </c>
      <c r="H200" s="254">
        <v>1940.52</v>
      </c>
      <c r="I200" s="255"/>
      <c r="J200" s="256">
        <f>ROUND(I200*H200,2)</f>
        <v>0</v>
      </c>
      <c r="K200" s="257"/>
      <c r="L200" s="43"/>
      <c r="M200" s="258" t="s">
        <v>1</v>
      </c>
      <c r="N200" s="259" t="s">
        <v>48</v>
      </c>
      <c r="O200" s="93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62" t="s">
        <v>150</v>
      </c>
      <c r="AT200" s="262" t="s">
        <v>146</v>
      </c>
      <c r="AU200" s="262" t="s">
        <v>93</v>
      </c>
      <c r="AY200" s="17" t="s">
        <v>145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91</v>
      </c>
      <c r="BK200" s="145">
        <f>ROUND(I200*H200,2)</f>
        <v>0</v>
      </c>
      <c r="BL200" s="17" t="s">
        <v>150</v>
      </c>
      <c r="BM200" s="262" t="s">
        <v>286</v>
      </c>
    </row>
    <row r="201" spans="1:47" s="2" customFormat="1" ht="12">
      <c r="A201" s="40"/>
      <c r="B201" s="41"/>
      <c r="C201" s="42"/>
      <c r="D201" s="263" t="s">
        <v>152</v>
      </c>
      <c r="E201" s="42"/>
      <c r="F201" s="264" t="s">
        <v>287</v>
      </c>
      <c r="G201" s="42"/>
      <c r="H201" s="42"/>
      <c r="I201" s="161"/>
      <c r="J201" s="42"/>
      <c r="K201" s="42"/>
      <c r="L201" s="43"/>
      <c r="M201" s="265"/>
      <c r="N201" s="266"/>
      <c r="O201" s="93"/>
      <c r="P201" s="93"/>
      <c r="Q201" s="93"/>
      <c r="R201" s="93"/>
      <c r="S201" s="93"/>
      <c r="T201" s="94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7" t="s">
        <v>152</v>
      </c>
      <c r="AU201" s="17" t="s">
        <v>93</v>
      </c>
    </row>
    <row r="202" spans="1:65" s="2" customFormat="1" ht="21.75" customHeight="1">
      <c r="A202" s="40"/>
      <c r="B202" s="41"/>
      <c r="C202" s="250" t="s">
        <v>288</v>
      </c>
      <c r="D202" s="250" t="s">
        <v>146</v>
      </c>
      <c r="E202" s="251" t="s">
        <v>289</v>
      </c>
      <c r="F202" s="252" t="s">
        <v>290</v>
      </c>
      <c r="G202" s="253" t="s">
        <v>149</v>
      </c>
      <c r="H202" s="254">
        <v>20</v>
      </c>
      <c r="I202" s="255"/>
      <c r="J202" s="256">
        <f>ROUND(I202*H202,2)</f>
        <v>0</v>
      </c>
      <c r="K202" s="257"/>
      <c r="L202" s="43"/>
      <c r="M202" s="258" t="s">
        <v>1</v>
      </c>
      <c r="N202" s="259" t="s">
        <v>48</v>
      </c>
      <c r="O202" s="93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62" t="s">
        <v>150</v>
      </c>
      <c r="AT202" s="262" t="s">
        <v>146</v>
      </c>
      <c r="AU202" s="262" t="s">
        <v>93</v>
      </c>
      <c r="AY202" s="17" t="s">
        <v>145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91</v>
      </c>
      <c r="BK202" s="145">
        <f>ROUND(I202*H202,2)</f>
        <v>0</v>
      </c>
      <c r="BL202" s="17" t="s">
        <v>150</v>
      </c>
      <c r="BM202" s="262" t="s">
        <v>291</v>
      </c>
    </row>
    <row r="203" spans="1:47" s="2" customFormat="1" ht="12">
      <c r="A203" s="40"/>
      <c r="B203" s="41"/>
      <c r="C203" s="42"/>
      <c r="D203" s="263" t="s">
        <v>152</v>
      </c>
      <c r="E203" s="42"/>
      <c r="F203" s="264" t="s">
        <v>153</v>
      </c>
      <c r="G203" s="42"/>
      <c r="H203" s="42"/>
      <c r="I203" s="161"/>
      <c r="J203" s="42"/>
      <c r="K203" s="42"/>
      <c r="L203" s="43"/>
      <c r="M203" s="265"/>
      <c r="N203" s="266"/>
      <c r="O203" s="93"/>
      <c r="P203" s="93"/>
      <c r="Q203" s="93"/>
      <c r="R203" s="93"/>
      <c r="S203" s="93"/>
      <c r="T203" s="94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7" t="s">
        <v>152</v>
      </c>
      <c r="AU203" s="17" t="s">
        <v>93</v>
      </c>
    </row>
    <row r="204" spans="1:65" s="2" customFormat="1" ht="21.75" customHeight="1">
      <c r="A204" s="40"/>
      <c r="B204" s="41"/>
      <c r="C204" s="250" t="s">
        <v>292</v>
      </c>
      <c r="D204" s="250" t="s">
        <v>146</v>
      </c>
      <c r="E204" s="251" t="s">
        <v>293</v>
      </c>
      <c r="F204" s="252" t="s">
        <v>294</v>
      </c>
      <c r="G204" s="253" t="s">
        <v>149</v>
      </c>
      <c r="H204" s="254">
        <v>80</v>
      </c>
      <c r="I204" s="255"/>
      <c r="J204" s="256">
        <f>ROUND(I204*H204,2)</f>
        <v>0</v>
      </c>
      <c r="K204" s="257"/>
      <c r="L204" s="43"/>
      <c r="M204" s="258" t="s">
        <v>1</v>
      </c>
      <c r="N204" s="259" t="s">
        <v>48</v>
      </c>
      <c r="O204" s="93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62" t="s">
        <v>150</v>
      </c>
      <c r="AT204" s="262" t="s">
        <v>146</v>
      </c>
      <c r="AU204" s="262" t="s">
        <v>93</v>
      </c>
      <c r="AY204" s="17" t="s">
        <v>145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91</v>
      </c>
      <c r="BK204" s="145">
        <f>ROUND(I204*H204,2)</f>
        <v>0</v>
      </c>
      <c r="BL204" s="17" t="s">
        <v>150</v>
      </c>
      <c r="BM204" s="262" t="s">
        <v>295</v>
      </c>
    </row>
    <row r="205" spans="1:47" s="2" customFormat="1" ht="12">
      <c r="A205" s="40"/>
      <c r="B205" s="41"/>
      <c r="C205" s="42"/>
      <c r="D205" s="263" t="s">
        <v>152</v>
      </c>
      <c r="E205" s="42"/>
      <c r="F205" s="264" t="s">
        <v>296</v>
      </c>
      <c r="G205" s="42"/>
      <c r="H205" s="42"/>
      <c r="I205" s="161"/>
      <c r="J205" s="42"/>
      <c r="K205" s="42"/>
      <c r="L205" s="43"/>
      <c r="M205" s="265"/>
      <c r="N205" s="266"/>
      <c r="O205" s="93"/>
      <c r="P205" s="93"/>
      <c r="Q205" s="93"/>
      <c r="R205" s="93"/>
      <c r="S205" s="93"/>
      <c r="T205" s="94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7" t="s">
        <v>152</v>
      </c>
      <c r="AU205" s="17" t="s">
        <v>93</v>
      </c>
    </row>
    <row r="206" spans="1:51" s="13" customFormat="1" ht="12">
      <c r="A206" s="13"/>
      <c r="B206" s="267"/>
      <c r="C206" s="268"/>
      <c r="D206" s="263" t="s">
        <v>154</v>
      </c>
      <c r="E206" s="269" t="s">
        <v>1</v>
      </c>
      <c r="F206" s="270" t="s">
        <v>297</v>
      </c>
      <c r="G206" s="268"/>
      <c r="H206" s="271">
        <v>80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7" t="s">
        <v>154</v>
      </c>
      <c r="AU206" s="277" t="s">
        <v>93</v>
      </c>
      <c r="AV206" s="13" t="s">
        <v>93</v>
      </c>
      <c r="AW206" s="13" t="s">
        <v>36</v>
      </c>
      <c r="AX206" s="13" t="s">
        <v>91</v>
      </c>
      <c r="AY206" s="277" t="s">
        <v>145</v>
      </c>
    </row>
    <row r="207" spans="1:65" s="2" customFormat="1" ht="21.75" customHeight="1">
      <c r="A207" s="40"/>
      <c r="B207" s="41"/>
      <c r="C207" s="250" t="s">
        <v>298</v>
      </c>
      <c r="D207" s="250" t="s">
        <v>146</v>
      </c>
      <c r="E207" s="251" t="s">
        <v>299</v>
      </c>
      <c r="F207" s="252" t="s">
        <v>300</v>
      </c>
      <c r="G207" s="253" t="s">
        <v>216</v>
      </c>
      <c r="H207" s="254">
        <v>1379.22</v>
      </c>
      <c r="I207" s="255"/>
      <c r="J207" s="256">
        <f>ROUND(I207*H207,2)</f>
        <v>0</v>
      </c>
      <c r="K207" s="257"/>
      <c r="L207" s="43"/>
      <c r="M207" s="258" t="s">
        <v>1</v>
      </c>
      <c r="N207" s="259" t="s">
        <v>48</v>
      </c>
      <c r="O207" s="93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62" t="s">
        <v>150</v>
      </c>
      <c r="AT207" s="262" t="s">
        <v>146</v>
      </c>
      <c r="AU207" s="262" t="s">
        <v>93</v>
      </c>
      <c r="AY207" s="17" t="s">
        <v>145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91</v>
      </c>
      <c r="BK207" s="145">
        <f>ROUND(I207*H207,2)</f>
        <v>0</v>
      </c>
      <c r="BL207" s="17" t="s">
        <v>150</v>
      </c>
      <c r="BM207" s="262" t="s">
        <v>301</v>
      </c>
    </row>
    <row r="208" spans="1:47" s="2" customFormat="1" ht="12">
      <c r="A208" s="40"/>
      <c r="B208" s="41"/>
      <c r="C208" s="42"/>
      <c r="D208" s="263" t="s">
        <v>152</v>
      </c>
      <c r="E208" s="42"/>
      <c r="F208" s="264" t="s">
        <v>302</v>
      </c>
      <c r="G208" s="42"/>
      <c r="H208" s="42"/>
      <c r="I208" s="161"/>
      <c r="J208" s="42"/>
      <c r="K208" s="42"/>
      <c r="L208" s="43"/>
      <c r="M208" s="265"/>
      <c r="N208" s="266"/>
      <c r="O208" s="93"/>
      <c r="P208" s="93"/>
      <c r="Q208" s="93"/>
      <c r="R208" s="93"/>
      <c r="S208" s="93"/>
      <c r="T208" s="94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7" t="s">
        <v>152</v>
      </c>
      <c r="AU208" s="17" t="s">
        <v>93</v>
      </c>
    </row>
    <row r="209" spans="1:51" s="13" customFormat="1" ht="12">
      <c r="A209" s="13"/>
      <c r="B209" s="267"/>
      <c r="C209" s="268"/>
      <c r="D209" s="263" t="s">
        <v>154</v>
      </c>
      <c r="E209" s="269" t="s">
        <v>1</v>
      </c>
      <c r="F209" s="270" t="s">
        <v>303</v>
      </c>
      <c r="G209" s="268"/>
      <c r="H209" s="271">
        <v>1379.22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7" t="s">
        <v>154</v>
      </c>
      <c r="AU209" s="277" t="s">
        <v>93</v>
      </c>
      <c r="AV209" s="13" t="s">
        <v>93</v>
      </c>
      <c r="AW209" s="13" t="s">
        <v>36</v>
      </c>
      <c r="AX209" s="13" t="s">
        <v>91</v>
      </c>
      <c r="AY209" s="277" t="s">
        <v>145</v>
      </c>
    </row>
    <row r="210" spans="1:65" s="2" customFormat="1" ht="33" customHeight="1">
      <c r="A210" s="40"/>
      <c r="B210" s="41"/>
      <c r="C210" s="250" t="s">
        <v>304</v>
      </c>
      <c r="D210" s="250" t="s">
        <v>146</v>
      </c>
      <c r="E210" s="251" t="s">
        <v>305</v>
      </c>
      <c r="F210" s="252" t="s">
        <v>306</v>
      </c>
      <c r="G210" s="253" t="s">
        <v>216</v>
      </c>
      <c r="H210" s="254">
        <v>19309.08</v>
      </c>
      <c r="I210" s="255"/>
      <c r="J210" s="256">
        <f>ROUND(I210*H210,2)</f>
        <v>0</v>
      </c>
      <c r="K210" s="257"/>
      <c r="L210" s="43"/>
      <c r="M210" s="258" t="s">
        <v>1</v>
      </c>
      <c r="N210" s="259" t="s">
        <v>48</v>
      </c>
      <c r="O210" s="93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62" t="s">
        <v>150</v>
      </c>
      <c r="AT210" s="262" t="s">
        <v>146</v>
      </c>
      <c r="AU210" s="262" t="s">
        <v>93</v>
      </c>
      <c r="AY210" s="17" t="s">
        <v>145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91</v>
      </c>
      <c r="BK210" s="145">
        <f>ROUND(I210*H210,2)</f>
        <v>0</v>
      </c>
      <c r="BL210" s="17" t="s">
        <v>150</v>
      </c>
      <c r="BM210" s="262" t="s">
        <v>307</v>
      </c>
    </row>
    <row r="211" spans="1:47" s="2" customFormat="1" ht="12">
      <c r="A211" s="40"/>
      <c r="B211" s="41"/>
      <c r="C211" s="42"/>
      <c r="D211" s="263" t="s">
        <v>152</v>
      </c>
      <c r="E211" s="42"/>
      <c r="F211" s="264" t="s">
        <v>308</v>
      </c>
      <c r="G211" s="42"/>
      <c r="H211" s="42"/>
      <c r="I211" s="161"/>
      <c r="J211" s="42"/>
      <c r="K211" s="42"/>
      <c r="L211" s="43"/>
      <c r="M211" s="265"/>
      <c r="N211" s="266"/>
      <c r="O211" s="93"/>
      <c r="P211" s="93"/>
      <c r="Q211" s="93"/>
      <c r="R211" s="93"/>
      <c r="S211" s="93"/>
      <c r="T211" s="9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7" t="s">
        <v>152</v>
      </c>
      <c r="AU211" s="17" t="s">
        <v>93</v>
      </c>
    </row>
    <row r="212" spans="1:51" s="13" customFormat="1" ht="12">
      <c r="A212" s="13"/>
      <c r="B212" s="267"/>
      <c r="C212" s="268"/>
      <c r="D212" s="263" t="s">
        <v>154</v>
      </c>
      <c r="E212" s="269" t="s">
        <v>1</v>
      </c>
      <c r="F212" s="270" t="s">
        <v>309</v>
      </c>
      <c r="G212" s="268"/>
      <c r="H212" s="271">
        <v>19309.08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7" t="s">
        <v>154</v>
      </c>
      <c r="AU212" s="277" t="s">
        <v>93</v>
      </c>
      <c r="AV212" s="13" t="s">
        <v>93</v>
      </c>
      <c r="AW212" s="13" t="s">
        <v>36</v>
      </c>
      <c r="AX212" s="13" t="s">
        <v>91</v>
      </c>
      <c r="AY212" s="277" t="s">
        <v>145</v>
      </c>
    </row>
    <row r="213" spans="1:65" s="2" customFormat="1" ht="16.5" customHeight="1">
      <c r="A213" s="40"/>
      <c r="B213" s="41"/>
      <c r="C213" s="250" t="s">
        <v>310</v>
      </c>
      <c r="D213" s="250" t="s">
        <v>146</v>
      </c>
      <c r="E213" s="251" t="s">
        <v>311</v>
      </c>
      <c r="F213" s="252" t="s">
        <v>312</v>
      </c>
      <c r="G213" s="253" t="s">
        <v>216</v>
      </c>
      <c r="H213" s="254">
        <v>1379.22</v>
      </c>
      <c r="I213" s="255"/>
      <c r="J213" s="256">
        <f>ROUND(I213*H213,2)</f>
        <v>0</v>
      </c>
      <c r="K213" s="257"/>
      <c r="L213" s="43"/>
      <c r="M213" s="258" t="s">
        <v>1</v>
      </c>
      <c r="N213" s="259" t="s">
        <v>48</v>
      </c>
      <c r="O213" s="93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62" t="s">
        <v>150</v>
      </c>
      <c r="AT213" s="262" t="s">
        <v>146</v>
      </c>
      <c r="AU213" s="262" t="s">
        <v>93</v>
      </c>
      <c r="AY213" s="17" t="s">
        <v>145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91</v>
      </c>
      <c r="BK213" s="145">
        <f>ROUND(I213*H213,2)</f>
        <v>0</v>
      </c>
      <c r="BL213" s="17" t="s">
        <v>150</v>
      </c>
      <c r="BM213" s="262" t="s">
        <v>313</v>
      </c>
    </row>
    <row r="214" spans="1:47" s="2" customFormat="1" ht="12">
      <c r="A214" s="40"/>
      <c r="B214" s="41"/>
      <c r="C214" s="42"/>
      <c r="D214" s="263" t="s">
        <v>152</v>
      </c>
      <c r="E214" s="42"/>
      <c r="F214" s="264" t="s">
        <v>314</v>
      </c>
      <c r="G214" s="42"/>
      <c r="H214" s="42"/>
      <c r="I214" s="161"/>
      <c r="J214" s="42"/>
      <c r="K214" s="42"/>
      <c r="L214" s="43"/>
      <c r="M214" s="265"/>
      <c r="N214" s="266"/>
      <c r="O214" s="93"/>
      <c r="P214" s="93"/>
      <c r="Q214" s="93"/>
      <c r="R214" s="93"/>
      <c r="S214" s="93"/>
      <c r="T214" s="94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7" t="s">
        <v>152</v>
      </c>
      <c r="AU214" s="17" t="s">
        <v>93</v>
      </c>
    </row>
    <row r="215" spans="1:65" s="2" customFormat="1" ht="21.75" customHeight="1">
      <c r="A215" s="40"/>
      <c r="B215" s="41"/>
      <c r="C215" s="250" t="s">
        <v>315</v>
      </c>
      <c r="D215" s="250" t="s">
        <v>146</v>
      </c>
      <c r="E215" s="251" t="s">
        <v>316</v>
      </c>
      <c r="F215" s="252" t="s">
        <v>317</v>
      </c>
      <c r="G215" s="253" t="s">
        <v>318</v>
      </c>
      <c r="H215" s="254">
        <v>2482.596</v>
      </c>
      <c r="I215" s="255"/>
      <c r="J215" s="256">
        <f>ROUND(I215*H215,2)</f>
        <v>0</v>
      </c>
      <c r="K215" s="257"/>
      <c r="L215" s="43"/>
      <c r="M215" s="258" t="s">
        <v>1</v>
      </c>
      <c r="N215" s="259" t="s">
        <v>48</v>
      </c>
      <c r="O215" s="93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62" t="s">
        <v>150</v>
      </c>
      <c r="AT215" s="262" t="s">
        <v>146</v>
      </c>
      <c r="AU215" s="262" t="s">
        <v>93</v>
      </c>
      <c r="AY215" s="17" t="s">
        <v>145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91</v>
      </c>
      <c r="BK215" s="145">
        <f>ROUND(I215*H215,2)</f>
        <v>0</v>
      </c>
      <c r="BL215" s="17" t="s">
        <v>150</v>
      </c>
      <c r="BM215" s="262" t="s">
        <v>319</v>
      </c>
    </row>
    <row r="216" spans="1:47" s="2" customFormat="1" ht="12">
      <c r="A216" s="40"/>
      <c r="B216" s="41"/>
      <c r="C216" s="42"/>
      <c r="D216" s="263" t="s">
        <v>152</v>
      </c>
      <c r="E216" s="42"/>
      <c r="F216" s="264" t="s">
        <v>320</v>
      </c>
      <c r="G216" s="42"/>
      <c r="H216" s="42"/>
      <c r="I216" s="161"/>
      <c r="J216" s="42"/>
      <c r="K216" s="42"/>
      <c r="L216" s="43"/>
      <c r="M216" s="265"/>
      <c r="N216" s="266"/>
      <c r="O216" s="93"/>
      <c r="P216" s="93"/>
      <c r="Q216" s="93"/>
      <c r="R216" s="93"/>
      <c r="S216" s="93"/>
      <c r="T216" s="94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7" t="s">
        <v>152</v>
      </c>
      <c r="AU216" s="17" t="s">
        <v>93</v>
      </c>
    </row>
    <row r="217" spans="1:51" s="13" customFormat="1" ht="12">
      <c r="A217" s="13"/>
      <c r="B217" s="267"/>
      <c r="C217" s="268"/>
      <c r="D217" s="263" t="s">
        <v>154</v>
      </c>
      <c r="E217" s="269" t="s">
        <v>1</v>
      </c>
      <c r="F217" s="270" t="s">
        <v>321</v>
      </c>
      <c r="G217" s="268"/>
      <c r="H217" s="271">
        <v>2482.596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7" t="s">
        <v>154</v>
      </c>
      <c r="AU217" s="277" t="s">
        <v>93</v>
      </c>
      <c r="AV217" s="13" t="s">
        <v>93</v>
      </c>
      <c r="AW217" s="13" t="s">
        <v>36</v>
      </c>
      <c r="AX217" s="13" t="s">
        <v>91</v>
      </c>
      <c r="AY217" s="277" t="s">
        <v>145</v>
      </c>
    </row>
    <row r="218" spans="1:65" s="2" customFormat="1" ht="21.75" customHeight="1">
      <c r="A218" s="40"/>
      <c r="B218" s="41"/>
      <c r="C218" s="250" t="s">
        <v>322</v>
      </c>
      <c r="D218" s="250" t="s">
        <v>146</v>
      </c>
      <c r="E218" s="251" t="s">
        <v>323</v>
      </c>
      <c r="F218" s="252" t="s">
        <v>324</v>
      </c>
      <c r="G218" s="253" t="s">
        <v>209</v>
      </c>
      <c r="H218" s="254">
        <v>2732.5</v>
      </c>
      <c r="I218" s="255"/>
      <c r="J218" s="256">
        <f>ROUND(I218*H218,2)</f>
        <v>0</v>
      </c>
      <c r="K218" s="257"/>
      <c r="L218" s="43"/>
      <c r="M218" s="258" t="s">
        <v>1</v>
      </c>
      <c r="N218" s="259" t="s">
        <v>48</v>
      </c>
      <c r="O218" s="93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62" t="s">
        <v>150</v>
      </c>
      <c r="AT218" s="262" t="s">
        <v>146</v>
      </c>
      <c r="AU218" s="262" t="s">
        <v>93</v>
      </c>
      <c r="AY218" s="17" t="s">
        <v>145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91</v>
      </c>
      <c r="BK218" s="145">
        <f>ROUND(I218*H218,2)</f>
        <v>0</v>
      </c>
      <c r="BL218" s="17" t="s">
        <v>150</v>
      </c>
      <c r="BM218" s="262" t="s">
        <v>325</v>
      </c>
    </row>
    <row r="219" spans="1:47" s="2" customFormat="1" ht="12">
      <c r="A219" s="40"/>
      <c r="B219" s="41"/>
      <c r="C219" s="42"/>
      <c r="D219" s="263" t="s">
        <v>152</v>
      </c>
      <c r="E219" s="42"/>
      <c r="F219" s="264" t="s">
        <v>326</v>
      </c>
      <c r="G219" s="42"/>
      <c r="H219" s="42"/>
      <c r="I219" s="161"/>
      <c r="J219" s="42"/>
      <c r="K219" s="42"/>
      <c r="L219" s="43"/>
      <c r="M219" s="265"/>
      <c r="N219" s="266"/>
      <c r="O219" s="93"/>
      <c r="P219" s="93"/>
      <c r="Q219" s="93"/>
      <c r="R219" s="93"/>
      <c r="S219" s="93"/>
      <c r="T219" s="94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7" t="s">
        <v>152</v>
      </c>
      <c r="AU219" s="17" t="s">
        <v>93</v>
      </c>
    </row>
    <row r="220" spans="1:51" s="13" customFormat="1" ht="12">
      <c r="A220" s="13"/>
      <c r="B220" s="267"/>
      <c r="C220" s="268"/>
      <c r="D220" s="263" t="s">
        <v>154</v>
      </c>
      <c r="E220" s="269" t="s">
        <v>1</v>
      </c>
      <c r="F220" s="270" t="s">
        <v>327</v>
      </c>
      <c r="G220" s="268"/>
      <c r="H220" s="271">
        <v>2732.5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7" t="s">
        <v>154</v>
      </c>
      <c r="AU220" s="277" t="s">
        <v>93</v>
      </c>
      <c r="AV220" s="13" t="s">
        <v>93</v>
      </c>
      <c r="AW220" s="13" t="s">
        <v>36</v>
      </c>
      <c r="AX220" s="13" t="s">
        <v>91</v>
      </c>
      <c r="AY220" s="277" t="s">
        <v>145</v>
      </c>
    </row>
    <row r="221" spans="1:65" s="2" customFormat="1" ht="21.75" customHeight="1">
      <c r="A221" s="40"/>
      <c r="B221" s="41"/>
      <c r="C221" s="250" t="s">
        <v>328</v>
      </c>
      <c r="D221" s="250" t="s">
        <v>146</v>
      </c>
      <c r="E221" s="251" t="s">
        <v>329</v>
      </c>
      <c r="F221" s="252" t="s">
        <v>330</v>
      </c>
      <c r="G221" s="253" t="s">
        <v>209</v>
      </c>
      <c r="H221" s="254">
        <v>562.1</v>
      </c>
      <c r="I221" s="255"/>
      <c r="J221" s="256">
        <f>ROUND(I221*H221,2)</f>
        <v>0</v>
      </c>
      <c r="K221" s="257"/>
      <c r="L221" s="43"/>
      <c r="M221" s="258" t="s">
        <v>1</v>
      </c>
      <c r="N221" s="259" t="s">
        <v>48</v>
      </c>
      <c r="O221" s="93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62" t="s">
        <v>150</v>
      </c>
      <c r="AT221" s="262" t="s">
        <v>146</v>
      </c>
      <c r="AU221" s="262" t="s">
        <v>93</v>
      </c>
      <c r="AY221" s="17" t="s">
        <v>145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91</v>
      </c>
      <c r="BK221" s="145">
        <f>ROUND(I221*H221,2)</f>
        <v>0</v>
      </c>
      <c r="BL221" s="17" t="s">
        <v>150</v>
      </c>
      <c r="BM221" s="262" t="s">
        <v>331</v>
      </c>
    </row>
    <row r="222" spans="1:47" s="2" customFormat="1" ht="12">
      <c r="A222" s="40"/>
      <c r="B222" s="41"/>
      <c r="C222" s="42"/>
      <c r="D222" s="263" t="s">
        <v>152</v>
      </c>
      <c r="E222" s="42"/>
      <c r="F222" s="264" t="s">
        <v>332</v>
      </c>
      <c r="G222" s="42"/>
      <c r="H222" s="42"/>
      <c r="I222" s="161"/>
      <c r="J222" s="42"/>
      <c r="K222" s="42"/>
      <c r="L222" s="43"/>
      <c r="M222" s="265"/>
      <c r="N222" s="266"/>
      <c r="O222" s="93"/>
      <c r="P222" s="93"/>
      <c r="Q222" s="93"/>
      <c r="R222" s="93"/>
      <c r="S222" s="93"/>
      <c r="T222" s="94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7" t="s">
        <v>152</v>
      </c>
      <c r="AU222" s="17" t="s">
        <v>93</v>
      </c>
    </row>
    <row r="223" spans="1:65" s="2" customFormat="1" ht="16.5" customHeight="1">
      <c r="A223" s="40"/>
      <c r="B223" s="41"/>
      <c r="C223" s="250" t="s">
        <v>333</v>
      </c>
      <c r="D223" s="250" t="s">
        <v>146</v>
      </c>
      <c r="E223" s="251" t="s">
        <v>334</v>
      </c>
      <c r="F223" s="252" t="s">
        <v>335</v>
      </c>
      <c r="G223" s="253" t="s">
        <v>209</v>
      </c>
      <c r="H223" s="254">
        <v>754.7</v>
      </c>
      <c r="I223" s="255"/>
      <c r="J223" s="256">
        <f>ROUND(I223*H223,2)</f>
        <v>0</v>
      </c>
      <c r="K223" s="257"/>
      <c r="L223" s="43"/>
      <c r="M223" s="258" t="s">
        <v>1</v>
      </c>
      <c r="N223" s="259" t="s">
        <v>48</v>
      </c>
      <c r="O223" s="93"/>
      <c r="P223" s="260">
        <f>O223*H223</f>
        <v>0</v>
      </c>
      <c r="Q223" s="260">
        <v>0</v>
      </c>
      <c r="R223" s="260">
        <f>Q223*H223</f>
        <v>0</v>
      </c>
      <c r="S223" s="260">
        <v>0</v>
      </c>
      <c r="T223" s="261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62" t="s">
        <v>150</v>
      </c>
      <c r="AT223" s="262" t="s">
        <v>146</v>
      </c>
      <c r="AU223" s="262" t="s">
        <v>93</v>
      </c>
      <c r="AY223" s="17" t="s">
        <v>145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91</v>
      </c>
      <c r="BK223" s="145">
        <f>ROUND(I223*H223,2)</f>
        <v>0</v>
      </c>
      <c r="BL223" s="17" t="s">
        <v>150</v>
      </c>
      <c r="BM223" s="262" t="s">
        <v>336</v>
      </c>
    </row>
    <row r="224" spans="1:47" s="2" customFormat="1" ht="12">
      <c r="A224" s="40"/>
      <c r="B224" s="41"/>
      <c r="C224" s="42"/>
      <c r="D224" s="263" t="s">
        <v>152</v>
      </c>
      <c r="E224" s="42"/>
      <c r="F224" s="264" t="s">
        <v>337</v>
      </c>
      <c r="G224" s="42"/>
      <c r="H224" s="42"/>
      <c r="I224" s="161"/>
      <c r="J224" s="42"/>
      <c r="K224" s="42"/>
      <c r="L224" s="43"/>
      <c r="M224" s="265"/>
      <c r="N224" s="266"/>
      <c r="O224" s="93"/>
      <c r="P224" s="93"/>
      <c r="Q224" s="93"/>
      <c r="R224" s="93"/>
      <c r="S224" s="93"/>
      <c r="T224" s="94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7" t="s">
        <v>152</v>
      </c>
      <c r="AU224" s="17" t="s">
        <v>93</v>
      </c>
    </row>
    <row r="225" spans="1:65" s="2" customFormat="1" ht="16.5" customHeight="1">
      <c r="A225" s="40"/>
      <c r="B225" s="41"/>
      <c r="C225" s="250" t="s">
        <v>338</v>
      </c>
      <c r="D225" s="250" t="s">
        <v>146</v>
      </c>
      <c r="E225" s="251" t="s">
        <v>339</v>
      </c>
      <c r="F225" s="252" t="s">
        <v>340</v>
      </c>
      <c r="G225" s="253" t="s">
        <v>209</v>
      </c>
      <c r="H225" s="254">
        <v>1316.8</v>
      </c>
      <c r="I225" s="255"/>
      <c r="J225" s="256">
        <f>ROUND(I225*H225,2)</f>
        <v>0</v>
      </c>
      <c r="K225" s="257"/>
      <c r="L225" s="43"/>
      <c r="M225" s="258" t="s">
        <v>1</v>
      </c>
      <c r="N225" s="259" t="s">
        <v>48</v>
      </c>
      <c r="O225" s="93"/>
      <c r="P225" s="260">
        <f>O225*H225</f>
        <v>0</v>
      </c>
      <c r="Q225" s="260">
        <v>0.0012727</v>
      </c>
      <c r="R225" s="260">
        <f>Q225*H225</f>
        <v>1.67589136</v>
      </c>
      <c r="S225" s="260">
        <v>0</v>
      </c>
      <c r="T225" s="261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62" t="s">
        <v>150</v>
      </c>
      <c r="AT225" s="262" t="s">
        <v>146</v>
      </c>
      <c r="AU225" s="262" t="s">
        <v>93</v>
      </c>
      <c r="AY225" s="17" t="s">
        <v>145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91</v>
      </c>
      <c r="BK225" s="145">
        <f>ROUND(I225*H225,2)</f>
        <v>0</v>
      </c>
      <c r="BL225" s="17" t="s">
        <v>150</v>
      </c>
      <c r="BM225" s="262" t="s">
        <v>341</v>
      </c>
    </row>
    <row r="226" spans="1:47" s="2" customFormat="1" ht="12">
      <c r="A226" s="40"/>
      <c r="B226" s="41"/>
      <c r="C226" s="42"/>
      <c r="D226" s="263" t="s">
        <v>152</v>
      </c>
      <c r="E226" s="42"/>
      <c r="F226" s="264" t="s">
        <v>342</v>
      </c>
      <c r="G226" s="42"/>
      <c r="H226" s="42"/>
      <c r="I226" s="161"/>
      <c r="J226" s="42"/>
      <c r="K226" s="42"/>
      <c r="L226" s="43"/>
      <c r="M226" s="265"/>
      <c r="N226" s="266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7" t="s">
        <v>152</v>
      </c>
      <c r="AU226" s="17" t="s">
        <v>93</v>
      </c>
    </row>
    <row r="227" spans="1:51" s="13" customFormat="1" ht="12">
      <c r="A227" s="13"/>
      <c r="B227" s="267"/>
      <c r="C227" s="268"/>
      <c r="D227" s="263" t="s">
        <v>154</v>
      </c>
      <c r="E227" s="269" t="s">
        <v>1</v>
      </c>
      <c r="F227" s="270" t="s">
        <v>343</v>
      </c>
      <c r="G227" s="268"/>
      <c r="H227" s="271">
        <v>754.7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7" t="s">
        <v>154</v>
      </c>
      <c r="AU227" s="277" t="s">
        <v>93</v>
      </c>
      <c r="AV227" s="13" t="s">
        <v>93</v>
      </c>
      <c r="AW227" s="13" t="s">
        <v>36</v>
      </c>
      <c r="AX227" s="13" t="s">
        <v>83</v>
      </c>
      <c r="AY227" s="277" t="s">
        <v>145</v>
      </c>
    </row>
    <row r="228" spans="1:51" s="13" customFormat="1" ht="12">
      <c r="A228" s="13"/>
      <c r="B228" s="267"/>
      <c r="C228" s="268"/>
      <c r="D228" s="263" t="s">
        <v>154</v>
      </c>
      <c r="E228" s="269" t="s">
        <v>1</v>
      </c>
      <c r="F228" s="270" t="s">
        <v>344</v>
      </c>
      <c r="G228" s="268"/>
      <c r="H228" s="271">
        <v>562.1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154</v>
      </c>
      <c r="AU228" s="277" t="s">
        <v>93</v>
      </c>
      <c r="AV228" s="13" t="s">
        <v>93</v>
      </c>
      <c r="AW228" s="13" t="s">
        <v>36</v>
      </c>
      <c r="AX228" s="13" t="s">
        <v>83</v>
      </c>
      <c r="AY228" s="277" t="s">
        <v>145</v>
      </c>
    </row>
    <row r="229" spans="1:51" s="14" customFormat="1" ht="12">
      <c r="A229" s="14"/>
      <c r="B229" s="278"/>
      <c r="C229" s="279"/>
      <c r="D229" s="263" t="s">
        <v>154</v>
      </c>
      <c r="E229" s="280" t="s">
        <v>1</v>
      </c>
      <c r="F229" s="281" t="s">
        <v>156</v>
      </c>
      <c r="G229" s="279"/>
      <c r="H229" s="282">
        <v>1316.8</v>
      </c>
      <c r="I229" s="283"/>
      <c r="J229" s="279"/>
      <c r="K229" s="279"/>
      <c r="L229" s="284"/>
      <c r="M229" s="285"/>
      <c r="N229" s="286"/>
      <c r="O229" s="286"/>
      <c r="P229" s="286"/>
      <c r="Q229" s="286"/>
      <c r="R229" s="286"/>
      <c r="S229" s="286"/>
      <c r="T229" s="28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8" t="s">
        <v>154</v>
      </c>
      <c r="AU229" s="288" t="s">
        <v>93</v>
      </c>
      <c r="AV229" s="14" t="s">
        <v>150</v>
      </c>
      <c r="AW229" s="14" t="s">
        <v>36</v>
      </c>
      <c r="AX229" s="14" t="s">
        <v>91</v>
      </c>
      <c r="AY229" s="288" t="s">
        <v>145</v>
      </c>
    </row>
    <row r="230" spans="1:65" s="2" customFormat="1" ht="16.5" customHeight="1">
      <c r="A230" s="40"/>
      <c r="B230" s="41"/>
      <c r="C230" s="299" t="s">
        <v>345</v>
      </c>
      <c r="D230" s="299" t="s">
        <v>185</v>
      </c>
      <c r="E230" s="300" t="s">
        <v>346</v>
      </c>
      <c r="F230" s="301" t="s">
        <v>347</v>
      </c>
      <c r="G230" s="302" t="s">
        <v>188</v>
      </c>
      <c r="H230" s="303">
        <v>32.92</v>
      </c>
      <c r="I230" s="304"/>
      <c r="J230" s="305">
        <f>ROUND(I230*H230,2)</f>
        <v>0</v>
      </c>
      <c r="K230" s="306"/>
      <c r="L230" s="307"/>
      <c r="M230" s="308" t="s">
        <v>1</v>
      </c>
      <c r="N230" s="309" t="s">
        <v>48</v>
      </c>
      <c r="O230" s="93"/>
      <c r="P230" s="260">
        <f>O230*H230</f>
        <v>0</v>
      </c>
      <c r="Q230" s="260">
        <v>0.001</v>
      </c>
      <c r="R230" s="260">
        <f>Q230*H230</f>
        <v>0.032920000000000005</v>
      </c>
      <c r="S230" s="260">
        <v>0</v>
      </c>
      <c r="T230" s="261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62" t="s">
        <v>189</v>
      </c>
      <c r="AT230" s="262" t="s">
        <v>185</v>
      </c>
      <c r="AU230" s="262" t="s">
        <v>93</v>
      </c>
      <c r="AY230" s="17" t="s">
        <v>145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91</v>
      </c>
      <c r="BK230" s="145">
        <f>ROUND(I230*H230,2)</f>
        <v>0</v>
      </c>
      <c r="BL230" s="17" t="s">
        <v>150</v>
      </c>
      <c r="BM230" s="262" t="s">
        <v>348</v>
      </c>
    </row>
    <row r="231" spans="1:47" s="2" customFormat="1" ht="12">
      <c r="A231" s="40"/>
      <c r="B231" s="41"/>
      <c r="C231" s="42"/>
      <c r="D231" s="263" t="s">
        <v>152</v>
      </c>
      <c r="E231" s="42"/>
      <c r="F231" s="264" t="s">
        <v>347</v>
      </c>
      <c r="G231" s="42"/>
      <c r="H231" s="42"/>
      <c r="I231" s="161"/>
      <c r="J231" s="42"/>
      <c r="K231" s="42"/>
      <c r="L231" s="43"/>
      <c r="M231" s="265"/>
      <c r="N231" s="266"/>
      <c r="O231" s="93"/>
      <c r="P231" s="93"/>
      <c r="Q231" s="93"/>
      <c r="R231" s="93"/>
      <c r="S231" s="93"/>
      <c r="T231" s="94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7" t="s">
        <v>152</v>
      </c>
      <c r="AU231" s="17" t="s">
        <v>93</v>
      </c>
    </row>
    <row r="232" spans="1:51" s="13" customFormat="1" ht="12">
      <c r="A232" s="13"/>
      <c r="B232" s="267"/>
      <c r="C232" s="268"/>
      <c r="D232" s="263" t="s">
        <v>154</v>
      </c>
      <c r="E232" s="268"/>
      <c r="F232" s="270" t="s">
        <v>349</v>
      </c>
      <c r="G232" s="268"/>
      <c r="H232" s="271">
        <v>32.92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7" t="s">
        <v>154</v>
      </c>
      <c r="AU232" s="277" t="s">
        <v>93</v>
      </c>
      <c r="AV232" s="13" t="s">
        <v>93</v>
      </c>
      <c r="AW232" s="13" t="s">
        <v>4</v>
      </c>
      <c r="AX232" s="13" t="s">
        <v>91</v>
      </c>
      <c r="AY232" s="277" t="s">
        <v>145</v>
      </c>
    </row>
    <row r="233" spans="1:63" s="12" customFormat="1" ht="22.8" customHeight="1">
      <c r="A233" s="12"/>
      <c r="B233" s="236"/>
      <c r="C233" s="237"/>
      <c r="D233" s="238" t="s">
        <v>82</v>
      </c>
      <c r="E233" s="311" t="s">
        <v>93</v>
      </c>
      <c r="F233" s="311" t="s">
        <v>350</v>
      </c>
      <c r="G233" s="237"/>
      <c r="H233" s="237"/>
      <c r="I233" s="240"/>
      <c r="J233" s="312">
        <f>BK233</f>
        <v>0</v>
      </c>
      <c r="K233" s="237"/>
      <c r="L233" s="242"/>
      <c r="M233" s="243"/>
      <c r="N233" s="244"/>
      <c r="O233" s="244"/>
      <c r="P233" s="245">
        <f>SUM(P234:P235)</f>
        <v>0</v>
      </c>
      <c r="Q233" s="244"/>
      <c r="R233" s="245">
        <f>SUM(R234:R235)</f>
        <v>0</v>
      </c>
      <c r="S233" s="244"/>
      <c r="T233" s="246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7" t="s">
        <v>91</v>
      </c>
      <c r="AT233" s="248" t="s">
        <v>82</v>
      </c>
      <c r="AU233" s="248" t="s">
        <v>91</v>
      </c>
      <c r="AY233" s="247" t="s">
        <v>145</v>
      </c>
      <c r="BK233" s="249">
        <f>SUM(BK234:BK235)</f>
        <v>0</v>
      </c>
    </row>
    <row r="234" spans="1:65" s="2" customFormat="1" ht="21.75" customHeight="1">
      <c r="A234" s="40"/>
      <c r="B234" s="41"/>
      <c r="C234" s="250" t="s">
        <v>351</v>
      </c>
      <c r="D234" s="250" t="s">
        <v>146</v>
      </c>
      <c r="E234" s="251" t="s">
        <v>352</v>
      </c>
      <c r="F234" s="252" t="s">
        <v>353</v>
      </c>
      <c r="G234" s="253" t="s">
        <v>209</v>
      </c>
      <c r="H234" s="254">
        <v>102.8</v>
      </c>
      <c r="I234" s="255"/>
      <c r="J234" s="256">
        <f>ROUND(I234*H234,2)</f>
        <v>0</v>
      </c>
      <c r="K234" s="257"/>
      <c r="L234" s="43"/>
      <c r="M234" s="258" t="s">
        <v>1</v>
      </c>
      <c r="N234" s="259" t="s">
        <v>48</v>
      </c>
      <c r="O234" s="93"/>
      <c r="P234" s="260">
        <f>O234*H234</f>
        <v>0</v>
      </c>
      <c r="Q234" s="260">
        <v>0</v>
      </c>
      <c r="R234" s="260">
        <f>Q234*H234</f>
        <v>0</v>
      </c>
      <c r="S234" s="260">
        <v>0</v>
      </c>
      <c r="T234" s="261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62" t="s">
        <v>150</v>
      </c>
      <c r="AT234" s="262" t="s">
        <v>146</v>
      </c>
      <c r="AU234" s="262" t="s">
        <v>93</v>
      </c>
      <c r="AY234" s="17" t="s">
        <v>145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91</v>
      </c>
      <c r="BK234" s="145">
        <f>ROUND(I234*H234,2)</f>
        <v>0</v>
      </c>
      <c r="BL234" s="17" t="s">
        <v>150</v>
      </c>
      <c r="BM234" s="262" t="s">
        <v>354</v>
      </c>
    </row>
    <row r="235" spans="1:47" s="2" customFormat="1" ht="12">
      <c r="A235" s="40"/>
      <c r="B235" s="41"/>
      <c r="C235" s="42"/>
      <c r="D235" s="263" t="s">
        <v>152</v>
      </c>
      <c r="E235" s="42"/>
      <c r="F235" s="264" t="s">
        <v>355</v>
      </c>
      <c r="G235" s="42"/>
      <c r="H235" s="42"/>
      <c r="I235" s="161"/>
      <c r="J235" s="42"/>
      <c r="K235" s="42"/>
      <c r="L235" s="43"/>
      <c r="M235" s="265"/>
      <c r="N235" s="266"/>
      <c r="O235" s="93"/>
      <c r="P235" s="93"/>
      <c r="Q235" s="93"/>
      <c r="R235" s="93"/>
      <c r="S235" s="93"/>
      <c r="T235" s="94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7" t="s">
        <v>152</v>
      </c>
      <c r="AU235" s="17" t="s">
        <v>93</v>
      </c>
    </row>
    <row r="236" spans="1:63" s="12" customFormat="1" ht="22.8" customHeight="1">
      <c r="A236" s="12"/>
      <c r="B236" s="236"/>
      <c r="C236" s="237"/>
      <c r="D236" s="238" t="s">
        <v>82</v>
      </c>
      <c r="E236" s="311" t="s">
        <v>161</v>
      </c>
      <c r="F236" s="311" t="s">
        <v>356</v>
      </c>
      <c r="G236" s="237"/>
      <c r="H236" s="237"/>
      <c r="I236" s="240"/>
      <c r="J236" s="312">
        <f>BK236</f>
        <v>0</v>
      </c>
      <c r="K236" s="237"/>
      <c r="L236" s="242"/>
      <c r="M236" s="243"/>
      <c r="N236" s="244"/>
      <c r="O236" s="244"/>
      <c r="P236" s="245">
        <f>SUM(P237:P257)</f>
        <v>0</v>
      </c>
      <c r="Q236" s="244"/>
      <c r="R236" s="245">
        <f>SUM(R237:R257)</f>
        <v>100.98913</v>
      </c>
      <c r="S236" s="244"/>
      <c r="T236" s="246">
        <f>SUM(T237:T257)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7" t="s">
        <v>91</v>
      </c>
      <c r="AT236" s="248" t="s">
        <v>82</v>
      </c>
      <c r="AU236" s="248" t="s">
        <v>91</v>
      </c>
      <c r="AY236" s="247" t="s">
        <v>145</v>
      </c>
      <c r="BK236" s="249">
        <f>SUM(BK237:BK257)</f>
        <v>0</v>
      </c>
    </row>
    <row r="237" spans="1:65" s="2" customFormat="1" ht="21.75" customHeight="1">
      <c r="A237" s="40"/>
      <c r="B237" s="41"/>
      <c r="C237" s="250" t="s">
        <v>357</v>
      </c>
      <c r="D237" s="250" t="s">
        <v>146</v>
      </c>
      <c r="E237" s="251" t="s">
        <v>358</v>
      </c>
      <c r="F237" s="252" t="s">
        <v>359</v>
      </c>
      <c r="G237" s="253" t="s">
        <v>360</v>
      </c>
      <c r="H237" s="254">
        <v>29</v>
      </c>
      <c r="I237" s="255"/>
      <c r="J237" s="256">
        <f>ROUND(I237*H237,2)</f>
        <v>0</v>
      </c>
      <c r="K237" s="257"/>
      <c r="L237" s="43"/>
      <c r="M237" s="258" t="s">
        <v>1</v>
      </c>
      <c r="N237" s="259" t="s">
        <v>48</v>
      </c>
      <c r="O237" s="93"/>
      <c r="P237" s="260">
        <f>O237*H237</f>
        <v>0</v>
      </c>
      <c r="Q237" s="260">
        <v>0.14737</v>
      </c>
      <c r="R237" s="260">
        <f>Q237*H237</f>
        <v>4.2737300000000005</v>
      </c>
      <c r="S237" s="260">
        <v>0</v>
      </c>
      <c r="T237" s="261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62" t="s">
        <v>150</v>
      </c>
      <c r="AT237" s="262" t="s">
        <v>146</v>
      </c>
      <c r="AU237" s="262" t="s">
        <v>93</v>
      </c>
      <c r="AY237" s="17" t="s">
        <v>145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91</v>
      </c>
      <c r="BK237" s="145">
        <f>ROUND(I237*H237,2)</f>
        <v>0</v>
      </c>
      <c r="BL237" s="17" t="s">
        <v>150</v>
      </c>
      <c r="BM237" s="262" t="s">
        <v>361</v>
      </c>
    </row>
    <row r="238" spans="1:47" s="2" customFormat="1" ht="12">
      <c r="A238" s="40"/>
      <c r="B238" s="41"/>
      <c r="C238" s="42"/>
      <c r="D238" s="263" t="s">
        <v>152</v>
      </c>
      <c r="E238" s="42"/>
      <c r="F238" s="264" t="s">
        <v>362</v>
      </c>
      <c r="G238" s="42"/>
      <c r="H238" s="42"/>
      <c r="I238" s="161"/>
      <c r="J238" s="42"/>
      <c r="K238" s="42"/>
      <c r="L238" s="43"/>
      <c r="M238" s="265"/>
      <c r="N238" s="266"/>
      <c r="O238" s="93"/>
      <c r="P238" s="93"/>
      <c r="Q238" s="93"/>
      <c r="R238" s="93"/>
      <c r="S238" s="93"/>
      <c r="T238" s="94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7" t="s">
        <v>152</v>
      </c>
      <c r="AU238" s="17" t="s">
        <v>93</v>
      </c>
    </row>
    <row r="239" spans="1:47" s="2" customFormat="1" ht="12">
      <c r="A239" s="40"/>
      <c r="B239" s="41"/>
      <c r="C239" s="42"/>
      <c r="D239" s="263" t="s">
        <v>197</v>
      </c>
      <c r="E239" s="42"/>
      <c r="F239" s="310" t="s">
        <v>363</v>
      </c>
      <c r="G239" s="42"/>
      <c r="H239" s="42"/>
      <c r="I239" s="161"/>
      <c r="J239" s="42"/>
      <c r="K239" s="42"/>
      <c r="L239" s="43"/>
      <c r="M239" s="265"/>
      <c r="N239" s="266"/>
      <c r="O239" s="93"/>
      <c r="P239" s="93"/>
      <c r="Q239" s="93"/>
      <c r="R239" s="93"/>
      <c r="S239" s="93"/>
      <c r="T239" s="94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7" t="s">
        <v>197</v>
      </c>
      <c r="AU239" s="17" t="s">
        <v>93</v>
      </c>
    </row>
    <row r="240" spans="1:51" s="13" customFormat="1" ht="12">
      <c r="A240" s="13"/>
      <c r="B240" s="267"/>
      <c r="C240" s="268"/>
      <c r="D240" s="263" t="s">
        <v>154</v>
      </c>
      <c r="E240" s="269" t="s">
        <v>1</v>
      </c>
      <c r="F240" s="270" t="s">
        <v>364</v>
      </c>
      <c r="G240" s="268"/>
      <c r="H240" s="271">
        <v>29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7" t="s">
        <v>154</v>
      </c>
      <c r="AU240" s="277" t="s">
        <v>93</v>
      </c>
      <c r="AV240" s="13" t="s">
        <v>93</v>
      </c>
      <c r="AW240" s="13" t="s">
        <v>36</v>
      </c>
      <c r="AX240" s="13" t="s">
        <v>83</v>
      </c>
      <c r="AY240" s="277" t="s">
        <v>145</v>
      </c>
    </row>
    <row r="241" spans="1:51" s="14" customFormat="1" ht="12">
      <c r="A241" s="14"/>
      <c r="B241" s="278"/>
      <c r="C241" s="279"/>
      <c r="D241" s="263" t="s">
        <v>154</v>
      </c>
      <c r="E241" s="280" t="s">
        <v>1</v>
      </c>
      <c r="F241" s="281" t="s">
        <v>156</v>
      </c>
      <c r="G241" s="279"/>
      <c r="H241" s="282">
        <v>29</v>
      </c>
      <c r="I241" s="283"/>
      <c r="J241" s="279"/>
      <c r="K241" s="279"/>
      <c r="L241" s="284"/>
      <c r="M241" s="285"/>
      <c r="N241" s="286"/>
      <c r="O241" s="286"/>
      <c r="P241" s="286"/>
      <c r="Q241" s="286"/>
      <c r="R241" s="286"/>
      <c r="S241" s="286"/>
      <c r="T241" s="28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8" t="s">
        <v>154</v>
      </c>
      <c r="AU241" s="288" t="s">
        <v>93</v>
      </c>
      <c r="AV241" s="14" t="s">
        <v>150</v>
      </c>
      <c r="AW241" s="14" t="s">
        <v>36</v>
      </c>
      <c r="AX241" s="14" t="s">
        <v>91</v>
      </c>
      <c r="AY241" s="288" t="s">
        <v>145</v>
      </c>
    </row>
    <row r="242" spans="1:65" s="2" customFormat="1" ht="16.5" customHeight="1">
      <c r="A242" s="40"/>
      <c r="B242" s="41"/>
      <c r="C242" s="299" t="s">
        <v>365</v>
      </c>
      <c r="D242" s="299" t="s">
        <v>185</v>
      </c>
      <c r="E242" s="300" t="s">
        <v>366</v>
      </c>
      <c r="F242" s="301" t="s">
        <v>367</v>
      </c>
      <c r="G242" s="302" t="s">
        <v>360</v>
      </c>
      <c r="H242" s="303">
        <v>29</v>
      </c>
      <c r="I242" s="304"/>
      <c r="J242" s="305">
        <f>ROUND(I242*H242,2)</f>
        <v>0</v>
      </c>
      <c r="K242" s="306"/>
      <c r="L242" s="307"/>
      <c r="M242" s="308" t="s">
        <v>1</v>
      </c>
      <c r="N242" s="309" t="s">
        <v>48</v>
      </c>
      <c r="O242" s="93"/>
      <c r="P242" s="260">
        <f>O242*H242</f>
        <v>0</v>
      </c>
      <c r="Q242" s="260">
        <v>0.95</v>
      </c>
      <c r="R242" s="260">
        <f>Q242*H242</f>
        <v>27.549999999999997</v>
      </c>
      <c r="S242" s="260">
        <v>0</v>
      </c>
      <c r="T242" s="261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62" t="s">
        <v>333</v>
      </c>
      <c r="AT242" s="262" t="s">
        <v>185</v>
      </c>
      <c r="AU242" s="262" t="s">
        <v>93</v>
      </c>
      <c r="AY242" s="17" t="s">
        <v>145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91</v>
      </c>
      <c r="BK242" s="145">
        <f>ROUND(I242*H242,2)</f>
        <v>0</v>
      </c>
      <c r="BL242" s="17" t="s">
        <v>243</v>
      </c>
      <c r="BM242" s="262" t="s">
        <v>368</v>
      </c>
    </row>
    <row r="243" spans="1:47" s="2" customFormat="1" ht="12">
      <c r="A243" s="40"/>
      <c r="B243" s="41"/>
      <c r="C243" s="42"/>
      <c r="D243" s="263" t="s">
        <v>152</v>
      </c>
      <c r="E243" s="42"/>
      <c r="F243" s="264" t="s">
        <v>367</v>
      </c>
      <c r="G243" s="42"/>
      <c r="H243" s="42"/>
      <c r="I243" s="161"/>
      <c r="J243" s="42"/>
      <c r="K243" s="42"/>
      <c r="L243" s="43"/>
      <c r="M243" s="265"/>
      <c r="N243" s="266"/>
      <c r="O243" s="93"/>
      <c r="P243" s="93"/>
      <c r="Q243" s="93"/>
      <c r="R243" s="93"/>
      <c r="S243" s="93"/>
      <c r="T243" s="9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7" t="s">
        <v>152</v>
      </c>
      <c r="AU243" s="17" t="s">
        <v>93</v>
      </c>
    </row>
    <row r="244" spans="1:47" s="2" customFormat="1" ht="12">
      <c r="A244" s="40"/>
      <c r="B244" s="41"/>
      <c r="C244" s="42"/>
      <c r="D244" s="263" t="s">
        <v>197</v>
      </c>
      <c r="E244" s="42"/>
      <c r="F244" s="310" t="s">
        <v>369</v>
      </c>
      <c r="G244" s="42"/>
      <c r="H244" s="42"/>
      <c r="I244" s="161"/>
      <c r="J244" s="42"/>
      <c r="K244" s="42"/>
      <c r="L244" s="43"/>
      <c r="M244" s="265"/>
      <c r="N244" s="266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7" t="s">
        <v>197</v>
      </c>
      <c r="AU244" s="17" t="s">
        <v>93</v>
      </c>
    </row>
    <row r="245" spans="1:51" s="13" customFormat="1" ht="12">
      <c r="A245" s="13"/>
      <c r="B245" s="267"/>
      <c r="C245" s="268"/>
      <c r="D245" s="263" t="s">
        <v>154</v>
      </c>
      <c r="E245" s="269" t="s">
        <v>1</v>
      </c>
      <c r="F245" s="270" t="s">
        <v>315</v>
      </c>
      <c r="G245" s="268"/>
      <c r="H245" s="271">
        <v>29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7" t="s">
        <v>154</v>
      </c>
      <c r="AU245" s="277" t="s">
        <v>93</v>
      </c>
      <c r="AV245" s="13" t="s">
        <v>93</v>
      </c>
      <c r="AW245" s="13" t="s">
        <v>36</v>
      </c>
      <c r="AX245" s="13" t="s">
        <v>91</v>
      </c>
      <c r="AY245" s="277" t="s">
        <v>145</v>
      </c>
    </row>
    <row r="246" spans="1:65" s="2" customFormat="1" ht="16.5" customHeight="1">
      <c r="A246" s="40"/>
      <c r="B246" s="41"/>
      <c r="C246" s="299" t="s">
        <v>370</v>
      </c>
      <c r="D246" s="299" t="s">
        <v>185</v>
      </c>
      <c r="E246" s="300" t="s">
        <v>371</v>
      </c>
      <c r="F246" s="301" t="s">
        <v>372</v>
      </c>
      <c r="G246" s="302" t="s">
        <v>373</v>
      </c>
      <c r="H246" s="303">
        <v>58</v>
      </c>
      <c r="I246" s="304"/>
      <c r="J246" s="305">
        <f>ROUND(I246*H246,2)</f>
        <v>0</v>
      </c>
      <c r="K246" s="306"/>
      <c r="L246" s="307"/>
      <c r="M246" s="308" t="s">
        <v>1</v>
      </c>
      <c r="N246" s="309" t="s">
        <v>48</v>
      </c>
      <c r="O246" s="93"/>
      <c r="P246" s="260">
        <f>O246*H246</f>
        <v>0</v>
      </c>
      <c r="Q246" s="260">
        <v>0.031</v>
      </c>
      <c r="R246" s="260">
        <f>Q246*H246</f>
        <v>1.798</v>
      </c>
      <c r="S246" s="260">
        <v>0</v>
      </c>
      <c r="T246" s="261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62" t="s">
        <v>189</v>
      </c>
      <c r="AT246" s="262" t="s">
        <v>185</v>
      </c>
      <c r="AU246" s="262" t="s">
        <v>93</v>
      </c>
      <c r="AY246" s="17" t="s">
        <v>145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91</v>
      </c>
      <c r="BK246" s="145">
        <f>ROUND(I246*H246,2)</f>
        <v>0</v>
      </c>
      <c r="BL246" s="17" t="s">
        <v>150</v>
      </c>
      <c r="BM246" s="262" t="s">
        <v>374</v>
      </c>
    </row>
    <row r="247" spans="1:47" s="2" customFormat="1" ht="12">
      <c r="A247" s="40"/>
      <c r="B247" s="41"/>
      <c r="C247" s="42"/>
      <c r="D247" s="263" t="s">
        <v>152</v>
      </c>
      <c r="E247" s="42"/>
      <c r="F247" s="264" t="s">
        <v>372</v>
      </c>
      <c r="G247" s="42"/>
      <c r="H247" s="42"/>
      <c r="I247" s="161"/>
      <c r="J247" s="42"/>
      <c r="K247" s="42"/>
      <c r="L247" s="43"/>
      <c r="M247" s="265"/>
      <c r="N247" s="266"/>
      <c r="O247" s="93"/>
      <c r="P247" s="93"/>
      <c r="Q247" s="93"/>
      <c r="R247" s="93"/>
      <c r="S247" s="93"/>
      <c r="T247" s="94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7" t="s">
        <v>152</v>
      </c>
      <c r="AU247" s="17" t="s">
        <v>93</v>
      </c>
    </row>
    <row r="248" spans="1:47" s="2" customFormat="1" ht="12">
      <c r="A248" s="40"/>
      <c r="B248" s="41"/>
      <c r="C248" s="42"/>
      <c r="D248" s="263" t="s">
        <v>197</v>
      </c>
      <c r="E248" s="42"/>
      <c r="F248" s="310" t="s">
        <v>375</v>
      </c>
      <c r="G248" s="42"/>
      <c r="H248" s="42"/>
      <c r="I248" s="161"/>
      <c r="J248" s="42"/>
      <c r="K248" s="42"/>
      <c r="L248" s="43"/>
      <c r="M248" s="265"/>
      <c r="N248" s="266"/>
      <c r="O248" s="93"/>
      <c r="P248" s="93"/>
      <c r="Q248" s="93"/>
      <c r="R248" s="93"/>
      <c r="S248" s="93"/>
      <c r="T248" s="94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7" t="s">
        <v>197</v>
      </c>
      <c r="AU248" s="17" t="s">
        <v>93</v>
      </c>
    </row>
    <row r="249" spans="1:51" s="13" customFormat="1" ht="12">
      <c r="A249" s="13"/>
      <c r="B249" s="267"/>
      <c r="C249" s="268"/>
      <c r="D249" s="263" t="s">
        <v>154</v>
      </c>
      <c r="E249" s="269" t="s">
        <v>1</v>
      </c>
      <c r="F249" s="270" t="s">
        <v>376</v>
      </c>
      <c r="G249" s="268"/>
      <c r="H249" s="271">
        <v>58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7" t="s">
        <v>154</v>
      </c>
      <c r="AU249" s="277" t="s">
        <v>93</v>
      </c>
      <c r="AV249" s="13" t="s">
        <v>93</v>
      </c>
      <c r="AW249" s="13" t="s">
        <v>36</v>
      </c>
      <c r="AX249" s="13" t="s">
        <v>91</v>
      </c>
      <c r="AY249" s="277" t="s">
        <v>145</v>
      </c>
    </row>
    <row r="250" spans="1:65" s="2" customFormat="1" ht="21.75" customHeight="1">
      <c r="A250" s="40"/>
      <c r="B250" s="41"/>
      <c r="C250" s="250" t="s">
        <v>377</v>
      </c>
      <c r="D250" s="250" t="s">
        <v>146</v>
      </c>
      <c r="E250" s="251" t="s">
        <v>378</v>
      </c>
      <c r="F250" s="252" t="s">
        <v>379</v>
      </c>
      <c r="G250" s="253" t="s">
        <v>149</v>
      </c>
      <c r="H250" s="254">
        <v>20</v>
      </c>
      <c r="I250" s="255"/>
      <c r="J250" s="256">
        <f>ROUND(I250*H250,2)</f>
        <v>0</v>
      </c>
      <c r="K250" s="257"/>
      <c r="L250" s="43"/>
      <c r="M250" s="258" t="s">
        <v>1</v>
      </c>
      <c r="N250" s="259" t="s">
        <v>48</v>
      </c>
      <c r="O250" s="93"/>
      <c r="P250" s="260">
        <f>O250*H250</f>
        <v>0</v>
      </c>
      <c r="Q250" s="260">
        <v>0.14737</v>
      </c>
      <c r="R250" s="260">
        <f>Q250*H250</f>
        <v>2.9474</v>
      </c>
      <c r="S250" s="260">
        <v>0</v>
      </c>
      <c r="T250" s="261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62" t="s">
        <v>150</v>
      </c>
      <c r="AT250" s="262" t="s">
        <v>146</v>
      </c>
      <c r="AU250" s="262" t="s">
        <v>93</v>
      </c>
      <c r="AY250" s="17" t="s">
        <v>145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91</v>
      </c>
      <c r="BK250" s="145">
        <f>ROUND(I250*H250,2)</f>
        <v>0</v>
      </c>
      <c r="BL250" s="17" t="s">
        <v>150</v>
      </c>
      <c r="BM250" s="262" t="s">
        <v>380</v>
      </c>
    </row>
    <row r="251" spans="1:47" s="2" customFormat="1" ht="12">
      <c r="A251" s="40"/>
      <c r="B251" s="41"/>
      <c r="C251" s="42"/>
      <c r="D251" s="263" t="s">
        <v>152</v>
      </c>
      <c r="E251" s="42"/>
      <c r="F251" s="264" t="s">
        <v>381</v>
      </c>
      <c r="G251" s="42"/>
      <c r="H251" s="42"/>
      <c r="I251" s="161"/>
      <c r="J251" s="42"/>
      <c r="K251" s="42"/>
      <c r="L251" s="43"/>
      <c r="M251" s="265"/>
      <c r="N251" s="266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7" t="s">
        <v>152</v>
      </c>
      <c r="AU251" s="17" t="s">
        <v>93</v>
      </c>
    </row>
    <row r="252" spans="1:51" s="13" customFormat="1" ht="12">
      <c r="A252" s="13"/>
      <c r="B252" s="267"/>
      <c r="C252" s="268"/>
      <c r="D252" s="263" t="s">
        <v>154</v>
      </c>
      <c r="E252" s="269" t="s">
        <v>1</v>
      </c>
      <c r="F252" s="270" t="s">
        <v>382</v>
      </c>
      <c r="G252" s="268"/>
      <c r="H252" s="271">
        <v>20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7" t="s">
        <v>154</v>
      </c>
      <c r="AU252" s="277" t="s">
        <v>93</v>
      </c>
      <c r="AV252" s="13" t="s">
        <v>93</v>
      </c>
      <c r="AW252" s="13" t="s">
        <v>36</v>
      </c>
      <c r="AX252" s="13" t="s">
        <v>83</v>
      </c>
      <c r="AY252" s="277" t="s">
        <v>145</v>
      </c>
    </row>
    <row r="253" spans="1:51" s="14" customFormat="1" ht="12">
      <c r="A253" s="14"/>
      <c r="B253" s="278"/>
      <c r="C253" s="279"/>
      <c r="D253" s="263" t="s">
        <v>154</v>
      </c>
      <c r="E253" s="280" t="s">
        <v>1</v>
      </c>
      <c r="F253" s="281" t="s">
        <v>156</v>
      </c>
      <c r="G253" s="279"/>
      <c r="H253" s="282">
        <v>20</v>
      </c>
      <c r="I253" s="283"/>
      <c r="J253" s="279"/>
      <c r="K253" s="279"/>
      <c r="L253" s="284"/>
      <c r="M253" s="285"/>
      <c r="N253" s="286"/>
      <c r="O253" s="286"/>
      <c r="P253" s="286"/>
      <c r="Q253" s="286"/>
      <c r="R253" s="286"/>
      <c r="S253" s="286"/>
      <c r="T253" s="28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8" t="s">
        <v>154</v>
      </c>
      <c r="AU253" s="288" t="s">
        <v>93</v>
      </c>
      <c r="AV253" s="14" t="s">
        <v>150</v>
      </c>
      <c r="AW253" s="14" t="s">
        <v>36</v>
      </c>
      <c r="AX253" s="14" t="s">
        <v>91</v>
      </c>
      <c r="AY253" s="288" t="s">
        <v>145</v>
      </c>
    </row>
    <row r="254" spans="1:65" s="2" customFormat="1" ht="16.5" customHeight="1">
      <c r="A254" s="40"/>
      <c r="B254" s="41"/>
      <c r="C254" s="299" t="s">
        <v>383</v>
      </c>
      <c r="D254" s="299" t="s">
        <v>185</v>
      </c>
      <c r="E254" s="300" t="s">
        <v>384</v>
      </c>
      <c r="F254" s="301" t="s">
        <v>385</v>
      </c>
      <c r="G254" s="302" t="s">
        <v>149</v>
      </c>
      <c r="H254" s="303">
        <v>20</v>
      </c>
      <c r="I254" s="304"/>
      <c r="J254" s="305">
        <f>ROUND(I254*H254,2)</f>
        <v>0</v>
      </c>
      <c r="K254" s="306"/>
      <c r="L254" s="307"/>
      <c r="M254" s="308" t="s">
        <v>1</v>
      </c>
      <c r="N254" s="309" t="s">
        <v>48</v>
      </c>
      <c r="O254" s="93"/>
      <c r="P254" s="260">
        <f>O254*H254</f>
        <v>0</v>
      </c>
      <c r="Q254" s="260">
        <v>1.941</v>
      </c>
      <c r="R254" s="260">
        <f>Q254*H254</f>
        <v>38.82</v>
      </c>
      <c r="S254" s="260">
        <v>0</v>
      </c>
      <c r="T254" s="261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62" t="s">
        <v>189</v>
      </c>
      <c r="AT254" s="262" t="s">
        <v>185</v>
      </c>
      <c r="AU254" s="262" t="s">
        <v>93</v>
      </c>
      <c r="AY254" s="17" t="s">
        <v>145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7" t="s">
        <v>91</v>
      </c>
      <c r="BK254" s="145">
        <f>ROUND(I254*H254,2)</f>
        <v>0</v>
      </c>
      <c r="BL254" s="17" t="s">
        <v>150</v>
      </c>
      <c r="BM254" s="262" t="s">
        <v>386</v>
      </c>
    </row>
    <row r="255" spans="1:47" s="2" customFormat="1" ht="12">
      <c r="A255" s="40"/>
      <c r="B255" s="41"/>
      <c r="C255" s="42"/>
      <c r="D255" s="263" t="s">
        <v>152</v>
      </c>
      <c r="E255" s="42"/>
      <c r="F255" s="264" t="s">
        <v>385</v>
      </c>
      <c r="G255" s="42"/>
      <c r="H255" s="42"/>
      <c r="I255" s="161"/>
      <c r="J255" s="42"/>
      <c r="K255" s="42"/>
      <c r="L255" s="43"/>
      <c r="M255" s="265"/>
      <c r="N255" s="266"/>
      <c r="O255" s="93"/>
      <c r="P255" s="93"/>
      <c r="Q255" s="93"/>
      <c r="R255" s="93"/>
      <c r="S255" s="93"/>
      <c r="T255" s="94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7" t="s">
        <v>152</v>
      </c>
      <c r="AU255" s="17" t="s">
        <v>93</v>
      </c>
    </row>
    <row r="256" spans="1:65" s="2" customFormat="1" ht="16.5" customHeight="1">
      <c r="A256" s="40"/>
      <c r="B256" s="41"/>
      <c r="C256" s="299" t="s">
        <v>387</v>
      </c>
      <c r="D256" s="299" t="s">
        <v>185</v>
      </c>
      <c r="E256" s="300" t="s">
        <v>388</v>
      </c>
      <c r="F256" s="301" t="s">
        <v>389</v>
      </c>
      <c r="G256" s="302" t="s">
        <v>149</v>
      </c>
      <c r="H256" s="303">
        <v>20</v>
      </c>
      <c r="I256" s="304"/>
      <c r="J256" s="305">
        <f>ROUND(I256*H256,2)</f>
        <v>0</v>
      </c>
      <c r="K256" s="306"/>
      <c r="L256" s="307"/>
      <c r="M256" s="308" t="s">
        <v>1</v>
      </c>
      <c r="N256" s="309" t="s">
        <v>48</v>
      </c>
      <c r="O256" s="93"/>
      <c r="P256" s="260">
        <f>O256*H256</f>
        <v>0</v>
      </c>
      <c r="Q256" s="260">
        <v>1.28</v>
      </c>
      <c r="R256" s="260">
        <f>Q256*H256</f>
        <v>25.6</v>
      </c>
      <c r="S256" s="260">
        <v>0</v>
      </c>
      <c r="T256" s="261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62" t="s">
        <v>189</v>
      </c>
      <c r="AT256" s="262" t="s">
        <v>185</v>
      </c>
      <c r="AU256" s="262" t="s">
        <v>93</v>
      </c>
      <c r="AY256" s="17" t="s">
        <v>145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91</v>
      </c>
      <c r="BK256" s="145">
        <f>ROUND(I256*H256,2)</f>
        <v>0</v>
      </c>
      <c r="BL256" s="17" t="s">
        <v>150</v>
      </c>
      <c r="BM256" s="262" t="s">
        <v>390</v>
      </c>
    </row>
    <row r="257" spans="1:47" s="2" customFormat="1" ht="12">
      <c r="A257" s="40"/>
      <c r="B257" s="41"/>
      <c r="C257" s="42"/>
      <c r="D257" s="263" t="s">
        <v>152</v>
      </c>
      <c r="E257" s="42"/>
      <c r="F257" s="264" t="s">
        <v>389</v>
      </c>
      <c r="G257" s="42"/>
      <c r="H257" s="42"/>
      <c r="I257" s="161"/>
      <c r="J257" s="42"/>
      <c r="K257" s="42"/>
      <c r="L257" s="43"/>
      <c r="M257" s="265"/>
      <c r="N257" s="266"/>
      <c r="O257" s="93"/>
      <c r="P257" s="93"/>
      <c r="Q257" s="93"/>
      <c r="R257" s="93"/>
      <c r="S257" s="93"/>
      <c r="T257" s="94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7" t="s">
        <v>152</v>
      </c>
      <c r="AU257" s="17" t="s">
        <v>93</v>
      </c>
    </row>
    <row r="258" spans="1:63" s="12" customFormat="1" ht="22.8" customHeight="1">
      <c r="A258" s="12"/>
      <c r="B258" s="236"/>
      <c r="C258" s="237"/>
      <c r="D258" s="238" t="s">
        <v>82</v>
      </c>
      <c r="E258" s="311" t="s">
        <v>150</v>
      </c>
      <c r="F258" s="311" t="s">
        <v>391</v>
      </c>
      <c r="G258" s="237"/>
      <c r="H258" s="237"/>
      <c r="I258" s="240"/>
      <c r="J258" s="312">
        <f>BK258</f>
        <v>0</v>
      </c>
      <c r="K258" s="237"/>
      <c r="L258" s="242"/>
      <c r="M258" s="243"/>
      <c r="N258" s="244"/>
      <c r="O258" s="244"/>
      <c r="P258" s="245">
        <f>SUM(P259:P289)</f>
        <v>0</v>
      </c>
      <c r="Q258" s="244"/>
      <c r="R258" s="245">
        <f>SUM(R259:R289)</f>
        <v>285.51102599999996</v>
      </c>
      <c r="S258" s="244"/>
      <c r="T258" s="246">
        <f>SUM(T259:T289)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47" t="s">
        <v>91</v>
      </c>
      <c r="AT258" s="248" t="s">
        <v>82</v>
      </c>
      <c r="AU258" s="248" t="s">
        <v>91</v>
      </c>
      <c r="AY258" s="247" t="s">
        <v>145</v>
      </c>
      <c r="BK258" s="249">
        <f>SUM(BK259:BK289)</f>
        <v>0</v>
      </c>
    </row>
    <row r="259" spans="1:65" s="2" customFormat="1" ht="21.75" customHeight="1">
      <c r="A259" s="40"/>
      <c r="B259" s="41"/>
      <c r="C259" s="250" t="s">
        <v>392</v>
      </c>
      <c r="D259" s="250" t="s">
        <v>146</v>
      </c>
      <c r="E259" s="251" t="s">
        <v>393</v>
      </c>
      <c r="F259" s="252" t="s">
        <v>394</v>
      </c>
      <c r="G259" s="253" t="s">
        <v>209</v>
      </c>
      <c r="H259" s="254">
        <v>240.75</v>
      </c>
      <c r="I259" s="255"/>
      <c r="J259" s="256">
        <f>ROUND(I259*H259,2)</f>
        <v>0</v>
      </c>
      <c r="K259" s="257"/>
      <c r="L259" s="43"/>
      <c r="M259" s="258" t="s">
        <v>1</v>
      </c>
      <c r="N259" s="259" t="s">
        <v>48</v>
      </c>
      <c r="O259" s="93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62" t="s">
        <v>150</v>
      </c>
      <c r="AT259" s="262" t="s">
        <v>146</v>
      </c>
      <c r="AU259" s="262" t="s">
        <v>93</v>
      </c>
      <c r="AY259" s="17" t="s">
        <v>145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91</v>
      </c>
      <c r="BK259" s="145">
        <f>ROUND(I259*H259,2)</f>
        <v>0</v>
      </c>
      <c r="BL259" s="17" t="s">
        <v>150</v>
      </c>
      <c r="BM259" s="262" t="s">
        <v>395</v>
      </c>
    </row>
    <row r="260" spans="1:47" s="2" customFormat="1" ht="12">
      <c r="A260" s="40"/>
      <c r="B260" s="41"/>
      <c r="C260" s="42"/>
      <c r="D260" s="263" t="s">
        <v>152</v>
      </c>
      <c r="E260" s="42"/>
      <c r="F260" s="264" t="s">
        <v>396</v>
      </c>
      <c r="G260" s="42"/>
      <c r="H260" s="42"/>
      <c r="I260" s="161"/>
      <c r="J260" s="42"/>
      <c r="K260" s="42"/>
      <c r="L260" s="43"/>
      <c r="M260" s="265"/>
      <c r="N260" s="266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7" t="s">
        <v>152</v>
      </c>
      <c r="AU260" s="17" t="s">
        <v>93</v>
      </c>
    </row>
    <row r="261" spans="1:51" s="13" customFormat="1" ht="12">
      <c r="A261" s="13"/>
      <c r="B261" s="267"/>
      <c r="C261" s="268"/>
      <c r="D261" s="263" t="s">
        <v>154</v>
      </c>
      <c r="E261" s="269" t="s">
        <v>1</v>
      </c>
      <c r="F261" s="270" t="s">
        <v>397</v>
      </c>
      <c r="G261" s="268"/>
      <c r="H261" s="271">
        <v>77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154</v>
      </c>
      <c r="AU261" s="277" t="s">
        <v>93</v>
      </c>
      <c r="AV261" s="13" t="s">
        <v>93</v>
      </c>
      <c r="AW261" s="13" t="s">
        <v>36</v>
      </c>
      <c r="AX261" s="13" t="s">
        <v>83</v>
      </c>
      <c r="AY261" s="277" t="s">
        <v>145</v>
      </c>
    </row>
    <row r="262" spans="1:51" s="13" customFormat="1" ht="12">
      <c r="A262" s="13"/>
      <c r="B262" s="267"/>
      <c r="C262" s="268"/>
      <c r="D262" s="263" t="s">
        <v>154</v>
      </c>
      <c r="E262" s="269" t="s">
        <v>1</v>
      </c>
      <c r="F262" s="270" t="s">
        <v>398</v>
      </c>
      <c r="G262" s="268"/>
      <c r="H262" s="271">
        <v>160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7" t="s">
        <v>154</v>
      </c>
      <c r="AU262" s="277" t="s">
        <v>93</v>
      </c>
      <c r="AV262" s="13" t="s">
        <v>93</v>
      </c>
      <c r="AW262" s="13" t="s">
        <v>36</v>
      </c>
      <c r="AX262" s="13" t="s">
        <v>83</v>
      </c>
      <c r="AY262" s="277" t="s">
        <v>145</v>
      </c>
    </row>
    <row r="263" spans="1:51" s="13" customFormat="1" ht="12">
      <c r="A263" s="13"/>
      <c r="B263" s="267"/>
      <c r="C263" s="268"/>
      <c r="D263" s="263" t="s">
        <v>154</v>
      </c>
      <c r="E263" s="269" t="s">
        <v>1</v>
      </c>
      <c r="F263" s="270" t="s">
        <v>399</v>
      </c>
      <c r="G263" s="268"/>
      <c r="H263" s="271">
        <v>3.75</v>
      </c>
      <c r="I263" s="272"/>
      <c r="J263" s="268"/>
      <c r="K263" s="268"/>
      <c r="L263" s="273"/>
      <c r="M263" s="274"/>
      <c r="N263" s="275"/>
      <c r="O263" s="275"/>
      <c r="P263" s="275"/>
      <c r="Q263" s="275"/>
      <c r="R263" s="275"/>
      <c r="S263" s="275"/>
      <c r="T263" s="27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7" t="s">
        <v>154</v>
      </c>
      <c r="AU263" s="277" t="s">
        <v>93</v>
      </c>
      <c r="AV263" s="13" t="s">
        <v>93</v>
      </c>
      <c r="AW263" s="13" t="s">
        <v>36</v>
      </c>
      <c r="AX263" s="13" t="s">
        <v>83</v>
      </c>
      <c r="AY263" s="277" t="s">
        <v>145</v>
      </c>
    </row>
    <row r="264" spans="1:65" s="2" customFormat="1" ht="21.75" customHeight="1">
      <c r="A264" s="40"/>
      <c r="B264" s="41"/>
      <c r="C264" s="250" t="s">
        <v>400</v>
      </c>
      <c r="D264" s="250" t="s">
        <v>146</v>
      </c>
      <c r="E264" s="251" t="s">
        <v>401</v>
      </c>
      <c r="F264" s="252" t="s">
        <v>402</v>
      </c>
      <c r="G264" s="253" t="s">
        <v>216</v>
      </c>
      <c r="H264" s="254">
        <v>51.68</v>
      </c>
      <c r="I264" s="255"/>
      <c r="J264" s="256">
        <f>ROUND(I264*H264,2)</f>
        <v>0</v>
      </c>
      <c r="K264" s="257"/>
      <c r="L264" s="43"/>
      <c r="M264" s="258" t="s">
        <v>1</v>
      </c>
      <c r="N264" s="259" t="s">
        <v>48</v>
      </c>
      <c r="O264" s="93"/>
      <c r="P264" s="260">
        <f>O264*H264</f>
        <v>0</v>
      </c>
      <c r="Q264" s="260">
        <v>0</v>
      </c>
      <c r="R264" s="260">
        <f>Q264*H264</f>
        <v>0</v>
      </c>
      <c r="S264" s="260">
        <v>0</v>
      </c>
      <c r="T264" s="261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62" t="s">
        <v>150</v>
      </c>
      <c r="AT264" s="262" t="s">
        <v>146</v>
      </c>
      <c r="AU264" s="262" t="s">
        <v>93</v>
      </c>
      <c r="AY264" s="17" t="s">
        <v>145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91</v>
      </c>
      <c r="BK264" s="145">
        <f>ROUND(I264*H264,2)</f>
        <v>0</v>
      </c>
      <c r="BL264" s="17" t="s">
        <v>150</v>
      </c>
      <c r="BM264" s="262" t="s">
        <v>403</v>
      </c>
    </row>
    <row r="265" spans="1:47" s="2" customFormat="1" ht="12">
      <c r="A265" s="40"/>
      <c r="B265" s="41"/>
      <c r="C265" s="42"/>
      <c r="D265" s="263" t="s">
        <v>152</v>
      </c>
      <c r="E265" s="42"/>
      <c r="F265" s="264" t="s">
        <v>404</v>
      </c>
      <c r="G265" s="42"/>
      <c r="H265" s="42"/>
      <c r="I265" s="161"/>
      <c r="J265" s="42"/>
      <c r="K265" s="42"/>
      <c r="L265" s="43"/>
      <c r="M265" s="265"/>
      <c r="N265" s="266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7" t="s">
        <v>152</v>
      </c>
      <c r="AU265" s="17" t="s">
        <v>93</v>
      </c>
    </row>
    <row r="266" spans="1:51" s="13" customFormat="1" ht="12">
      <c r="A266" s="13"/>
      <c r="B266" s="267"/>
      <c r="C266" s="268"/>
      <c r="D266" s="263" t="s">
        <v>154</v>
      </c>
      <c r="E266" s="269" t="s">
        <v>1</v>
      </c>
      <c r="F266" s="270" t="s">
        <v>405</v>
      </c>
      <c r="G266" s="268"/>
      <c r="H266" s="271">
        <v>18.88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7" t="s">
        <v>154</v>
      </c>
      <c r="AU266" s="277" t="s">
        <v>93</v>
      </c>
      <c r="AV266" s="13" t="s">
        <v>93</v>
      </c>
      <c r="AW266" s="13" t="s">
        <v>36</v>
      </c>
      <c r="AX266" s="13" t="s">
        <v>83</v>
      </c>
      <c r="AY266" s="277" t="s">
        <v>145</v>
      </c>
    </row>
    <row r="267" spans="1:51" s="13" customFormat="1" ht="12">
      <c r="A267" s="13"/>
      <c r="B267" s="267"/>
      <c r="C267" s="268"/>
      <c r="D267" s="263" t="s">
        <v>154</v>
      </c>
      <c r="E267" s="269" t="s">
        <v>1</v>
      </c>
      <c r="F267" s="270" t="s">
        <v>406</v>
      </c>
      <c r="G267" s="268"/>
      <c r="H267" s="271">
        <v>32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7" t="s">
        <v>154</v>
      </c>
      <c r="AU267" s="277" t="s">
        <v>93</v>
      </c>
      <c r="AV267" s="13" t="s">
        <v>93</v>
      </c>
      <c r="AW267" s="13" t="s">
        <v>36</v>
      </c>
      <c r="AX267" s="13" t="s">
        <v>83</v>
      </c>
      <c r="AY267" s="277" t="s">
        <v>145</v>
      </c>
    </row>
    <row r="268" spans="1:51" s="13" customFormat="1" ht="12">
      <c r="A268" s="13"/>
      <c r="B268" s="267"/>
      <c r="C268" s="268"/>
      <c r="D268" s="263" t="s">
        <v>154</v>
      </c>
      <c r="E268" s="269" t="s">
        <v>1</v>
      </c>
      <c r="F268" s="270" t="s">
        <v>407</v>
      </c>
      <c r="G268" s="268"/>
      <c r="H268" s="271">
        <v>0.8</v>
      </c>
      <c r="I268" s="272"/>
      <c r="J268" s="268"/>
      <c r="K268" s="268"/>
      <c r="L268" s="273"/>
      <c r="M268" s="274"/>
      <c r="N268" s="275"/>
      <c r="O268" s="275"/>
      <c r="P268" s="275"/>
      <c r="Q268" s="275"/>
      <c r="R268" s="275"/>
      <c r="S268" s="275"/>
      <c r="T268" s="27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7" t="s">
        <v>154</v>
      </c>
      <c r="AU268" s="277" t="s">
        <v>93</v>
      </c>
      <c r="AV268" s="13" t="s">
        <v>93</v>
      </c>
      <c r="AW268" s="13" t="s">
        <v>36</v>
      </c>
      <c r="AX268" s="13" t="s">
        <v>83</v>
      </c>
      <c r="AY268" s="277" t="s">
        <v>145</v>
      </c>
    </row>
    <row r="269" spans="1:65" s="2" customFormat="1" ht="21.75" customHeight="1">
      <c r="A269" s="40"/>
      <c r="B269" s="41"/>
      <c r="C269" s="250" t="s">
        <v>408</v>
      </c>
      <c r="D269" s="250" t="s">
        <v>146</v>
      </c>
      <c r="E269" s="251" t="s">
        <v>409</v>
      </c>
      <c r="F269" s="252" t="s">
        <v>410</v>
      </c>
      <c r="G269" s="253" t="s">
        <v>216</v>
      </c>
      <c r="H269" s="254">
        <v>5</v>
      </c>
      <c r="I269" s="255"/>
      <c r="J269" s="256">
        <f>ROUND(I269*H269,2)</f>
        <v>0</v>
      </c>
      <c r="K269" s="257"/>
      <c r="L269" s="43"/>
      <c r="M269" s="258" t="s">
        <v>1</v>
      </c>
      <c r="N269" s="259" t="s">
        <v>48</v>
      </c>
      <c r="O269" s="93"/>
      <c r="P269" s="260">
        <f>O269*H269</f>
        <v>0</v>
      </c>
      <c r="Q269" s="260">
        <v>2.13408</v>
      </c>
      <c r="R269" s="260">
        <f>Q269*H269</f>
        <v>10.6704</v>
      </c>
      <c r="S269" s="260">
        <v>0</v>
      </c>
      <c r="T269" s="261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62" t="s">
        <v>150</v>
      </c>
      <c r="AT269" s="262" t="s">
        <v>146</v>
      </c>
      <c r="AU269" s="262" t="s">
        <v>93</v>
      </c>
      <c r="AY269" s="17" t="s">
        <v>145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91</v>
      </c>
      <c r="BK269" s="145">
        <f>ROUND(I269*H269,2)</f>
        <v>0</v>
      </c>
      <c r="BL269" s="17" t="s">
        <v>150</v>
      </c>
      <c r="BM269" s="262" t="s">
        <v>411</v>
      </c>
    </row>
    <row r="270" spans="1:47" s="2" customFormat="1" ht="12">
      <c r="A270" s="40"/>
      <c r="B270" s="41"/>
      <c r="C270" s="42"/>
      <c r="D270" s="263" t="s">
        <v>152</v>
      </c>
      <c r="E270" s="42"/>
      <c r="F270" s="264" t="s">
        <v>412</v>
      </c>
      <c r="G270" s="42"/>
      <c r="H270" s="42"/>
      <c r="I270" s="161"/>
      <c r="J270" s="42"/>
      <c r="K270" s="42"/>
      <c r="L270" s="43"/>
      <c r="M270" s="265"/>
      <c r="N270" s="266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152</v>
      </c>
      <c r="AU270" s="17" t="s">
        <v>93</v>
      </c>
    </row>
    <row r="271" spans="1:51" s="13" customFormat="1" ht="12">
      <c r="A271" s="13"/>
      <c r="B271" s="267"/>
      <c r="C271" s="268"/>
      <c r="D271" s="263" t="s">
        <v>154</v>
      </c>
      <c r="E271" s="269" t="s">
        <v>1</v>
      </c>
      <c r="F271" s="270" t="s">
        <v>413</v>
      </c>
      <c r="G271" s="268"/>
      <c r="H271" s="271">
        <v>5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7" t="s">
        <v>154</v>
      </c>
      <c r="AU271" s="277" t="s">
        <v>93</v>
      </c>
      <c r="AV271" s="13" t="s">
        <v>93</v>
      </c>
      <c r="AW271" s="13" t="s">
        <v>36</v>
      </c>
      <c r="AX271" s="13" t="s">
        <v>91</v>
      </c>
      <c r="AY271" s="277" t="s">
        <v>145</v>
      </c>
    </row>
    <row r="272" spans="1:65" s="2" customFormat="1" ht="21.75" customHeight="1">
      <c r="A272" s="40"/>
      <c r="B272" s="41"/>
      <c r="C272" s="250" t="s">
        <v>414</v>
      </c>
      <c r="D272" s="250" t="s">
        <v>146</v>
      </c>
      <c r="E272" s="251" t="s">
        <v>415</v>
      </c>
      <c r="F272" s="252" t="s">
        <v>416</v>
      </c>
      <c r="G272" s="253" t="s">
        <v>209</v>
      </c>
      <c r="H272" s="254">
        <v>10</v>
      </c>
      <c r="I272" s="255"/>
      <c r="J272" s="256">
        <f>ROUND(I272*H272,2)</f>
        <v>0</v>
      </c>
      <c r="K272" s="257"/>
      <c r="L272" s="43"/>
      <c r="M272" s="258" t="s">
        <v>1</v>
      </c>
      <c r="N272" s="259" t="s">
        <v>48</v>
      </c>
      <c r="O272" s="93"/>
      <c r="P272" s="260">
        <f>O272*H272</f>
        <v>0</v>
      </c>
      <c r="Q272" s="260">
        <v>0</v>
      </c>
      <c r="R272" s="260">
        <f>Q272*H272</f>
        <v>0</v>
      </c>
      <c r="S272" s="260">
        <v>0</v>
      </c>
      <c r="T272" s="261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62" t="s">
        <v>150</v>
      </c>
      <c r="AT272" s="262" t="s">
        <v>146</v>
      </c>
      <c r="AU272" s="262" t="s">
        <v>93</v>
      </c>
      <c r="AY272" s="17" t="s">
        <v>145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91</v>
      </c>
      <c r="BK272" s="145">
        <f>ROUND(I272*H272,2)</f>
        <v>0</v>
      </c>
      <c r="BL272" s="17" t="s">
        <v>150</v>
      </c>
      <c r="BM272" s="262" t="s">
        <v>417</v>
      </c>
    </row>
    <row r="273" spans="1:47" s="2" customFormat="1" ht="12">
      <c r="A273" s="40"/>
      <c r="B273" s="41"/>
      <c r="C273" s="42"/>
      <c r="D273" s="263" t="s">
        <v>152</v>
      </c>
      <c r="E273" s="42"/>
      <c r="F273" s="264" t="s">
        <v>418</v>
      </c>
      <c r="G273" s="42"/>
      <c r="H273" s="42"/>
      <c r="I273" s="161"/>
      <c r="J273" s="42"/>
      <c r="K273" s="42"/>
      <c r="L273" s="43"/>
      <c r="M273" s="265"/>
      <c r="N273" s="266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7" t="s">
        <v>152</v>
      </c>
      <c r="AU273" s="17" t="s">
        <v>93</v>
      </c>
    </row>
    <row r="274" spans="1:51" s="13" customFormat="1" ht="12">
      <c r="A274" s="13"/>
      <c r="B274" s="267"/>
      <c r="C274" s="268"/>
      <c r="D274" s="263" t="s">
        <v>154</v>
      </c>
      <c r="E274" s="269" t="s">
        <v>1</v>
      </c>
      <c r="F274" s="270" t="s">
        <v>419</v>
      </c>
      <c r="G274" s="268"/>
      <c r="H274" s="271">
        <v>10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7" t="s">
        <v>154</v>
      </c>
      <c r="AU274" s="277" t="s">
        <v>93</v>
      </c>
      <c r="AV274" s="13" t="s">
        <v>93</v>
      </c>
      <c r="AW274" s="13" t="s">
        <v>36</v>
      </c>
      <c r="AX274" s="13" t="s">
        <v>91</v>
      </c>
      <c r="AY274" s="277" t="s">
        <v>145</v>
      </c>
    </row>
    <row r="275" spans="1:65" s="2" customFormat="1" ht="21.75" customHeight="1">
      <c r="A275" s="40"/>
      <c r="B275" s="41"/>
      <c r="C275" s="250" t="s">
        <v>420</v>
      </c>
      <c r="D275" s="250" t="s">
        <v>146</v>
      </c>
      <c r="E275" s="251" t="s">
        <v>421</v>
      </c>
      <c r="F275" s="252" t="s">
        <v>422</v>
      </c>
      <c r="G275" s="253" t="s">
        <v>216</v>
      </c>
      <c r="H275" s="254">
        <v>2</v>
      </c>
      <c r="I275" s="255"/>
      <c r="J275" s="256">
        <f>ROUND(I275*H275,2)</f>
        <v>0</v>
      </c>
      <c r="K275" s="257"/>
      <c r="L275" s="43"/>
      <c r="M275" s="258" t="s">
        <v>1</v>
      </c>
      <c r="N275" s="259" t="s">
        <v>48</v>
      </c>
      <c r="O275" s="93"/>
      <c r="P275" s="260">
        <f>O275*H275</f>
        <v>0</v>
      </c>
      <c r="Q275" s="260">
        <v>1.9968</v>
      </c>
      <c r="R275" s="260">
        <f>Q275*H275</f>
        <v>3.9936</v>
      </c>
      <c r="S275" s="260">
        <v>0</v>
      </c>
      <c r="T275" s="261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62" t="s">
        <v>150</v>
      </c>
      <c r="AT275" s="262" t="s">
        <v>146</v>
      </c>
      <c r="AU275" s="262" t="s">
        <v>93</v>
      </c>
      <c r="AY275" s="17" t="s">
        <v>145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91</v>
      </c>
      <c r="BK275" s="145">
        <f>ROUND(I275*H275,2)</f>
        <v>0</v>
      </c>
      <c r="BL275" s="17" t="s">
        <v>150</v>
      </c>
      <c r="BM275" s="262" t="s">
        <v>423</v>
      </c>
    </row>
    <row r="276" spans="1:47" s="2" customFormat="1" ht="12">
      <c r="A276" s="40"/>
      <c r="B276" s="41"/>
      <c r="C276" s="42"/>
      <c r="D276" s="263" t="s">
        <v>152</v>
      </c>
      <c r="E276" s="42"/>
      <c r="F276" s="264" t="s">
        <v>424</v>
      </c>
      <c r="G276" s="42"/>
      <c r="H276" s="42"/>
      <c r="I276" s="161"/>
      <c r="J276" s="42"/>
      <c r="K276" s="42"/>
      <c r="L276" s="43"/>
      <c r="M276" s="265"/>
      <c r="N276" s="266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152</v>
      </c>
      <c r="AU276" s="17" t="s">
        <v>93</v>
      </c>
    </row>
    <row r="277" spans="1:51" s="13" customFormat="1" ht="12">
      <c r="A277" s="13"/>
      <c r="B277" s="267"/>
      <c r="C277" s="268"/>
      <c r="D277" s="263" t="s">
        <v>154</v>
      </c>
      <c r="E277" s="269" t="s">
        <v>1</v>
      </c>
      <c r="F277" s="270" t="s">
        <v>425</v>
      </c>
      <c r="G277" s="268"/>
      <c r="H277" s="271">
        <v>2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7" t="s">
        <v>154</v>
      </c>
      <c r="AU277" s="277" t="s">
        <v>93</v>
      </c>
      <c r="AV277" s="13" t="s">
        <v>93</v>
      </c>
      <c r="AW277" s="13" t="s">
        <v>36</v>
      </c>
      <c r="AX277" s="13" t="s">
        <v>91</v>
      </c>
      <c r="AY277" s="277" t="s">
        <v>145</v>
      </c>
    </row>
    <row r="278" spans="1:65" s="2" customFormat="1" ht="16.5" customHeight="1">
      <c r="A278" s="40"/>
      <c r="B278" s="41"/>
      <c r="C278" s="250" t="s">
        <v>426</v>
      </c>
      <c r="D278" s="250" t="s">
        <v>146</v>
      </c>
      <c r="E278" s="251" t="s">
        <v>427</v>
      </c>
      <c r="F278" s="252" t="s">
        <v>428</v>
      </c>
      <c r="G278" s="253" t="s">
        <v>209</v>
      </c>
      <c r="H278" s="254">
        <v>5</v>
      </c>
      <c r="I278" s="255"/>
      <c r="J278" s="256">
        <f>ROUND(I278*H278,2)</f>
        <v>0</v>
      </c>
      <c r="K278" s="257"/>
      <c r="L278" s="43"/>
      <c r="M278" s="258" t="s">
        <v>1</v>
      </c>
      <c r="N278" s="259" t="s">
        <v>48</v>
      </c>
      <c r="O278" s="93"/>
      <c r="P278" s="260">
        <f>O278*H278</f>
        <v>0</v>
      </c>
      <c r="Q278" s="260">
        <v>0</v>
      </c>
      <c r="R278" s="260">
        <f>Q278*H278</f>
        <v>0</v>
      </c>
      <c r="S278" s="260">
        <v>0</v>
      </c>
      <c r="T278" s="261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62" t="s">
        <v>150</v>
      </c>
      <c r="AT278" s="262" t="s">
        <v>146</v>
      </c>
      <c r="AU278" s="262" t="s">
        <v>93</v>
      </c>
      <c r="AY278" s="17" t="s">
        <v>145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91</v>
      </c>
      <c r="BK278" s="145">
        <f>ROUND(I278*H278,2)</f>
        <v>0</v>
      </c>
      <c r="BL278" s="17" t="s">
        <v>150</v>
      </c>
      <c r="BM278" s="262" t="s">
        <v>429</v>
      </c>
    </row>
    <row r="279" spans="1:47" s="2" customFormat="1" ht="12">
      <c r="A279" s="40"/>
      <c r="B279" s="41"/>
      <c r="C279" s="42"/>
      <c r="D279" s="263" t="s">
        <v>152</v>
      </c>
      <c r="E279" s="42"/>
      <c r="F279" s="264" t="s">
        <v>430</v>
      </c>
      <c r="G279" s="42"/>
      <c r="H279" s="42"/>
      <c r="I279" s="161"/>
      <c r="J279" s="42"/>
      <c r="K279" s="42"/>
      <c r="L279" s="43"/>
      <c r="M279" s="265"/>
      <c r="N279" s="266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7" t="s">
        <v>152</v>
      </c>
      <c r="AU279" s="17" t="s">
        <v>93</v>
      </c>
    </row>
    <row r="280" spans="1:51" s="13" customFormat="1" ht="12">
      <c r="A280" s="13"/>
      <c r="B280" s="267"/>
      <c r="C280" s="268"/>
      <c r="D280" s="263" t="s">
        <v>154</v>
      </c>
      <c r="E280" s="269" t="s">
        <v>1</v>
      </c>
      <c r="F280" s="270" t="s">
        <v>431</v>
      </c>
      <c r="G280" s="268"/>
      <c r="H280" s="271">
        <v>5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7" t="s">
        <v>154</v>
      </c>
      <c r="AU280" s="277" t="s">
        <v>93</v>
      </c>
      <c r="AV280" s="13" t="s">
        <v>93</v>
      </c>
      <c r="AW280" s="13" t="s">
        <v>36</v>
      </c>
      <c r="AX280" s="13" t="s">
        <v>91</v>
      </c>
      <c r="AY280" s="277" t="s">
        <v>145</v>
      </c>
    </row>
    <row r="281" spans="1:65" s="2" customFormat="1" ht="21.75" customHeight="1">
      <c r="A281" s="40"/>
      <c r="B281" s="41"/>
      <c r="C281" s="250" t="s">
        <v>432</v>
      </c>
      <c r="D281" s="250" t="s">
        <v>146</v>
      </c>
      <c r="E281" s="251" t="s">
        <v>433</v>
      </c>
      <c r="F281" s="252" t="s">
        <v>434</v>
      </c>
      <c r="G281" s="253" t="s">
        <v>209</v>
      </c>
      <c r="H281" s="254">
        <v>3.75</v>
      </c>
      <c r="I281" s="255"/>
      <c r="J281" s="256">
        <f>ROUND(I281*H281,2)</f>
        <v>0</v>
      </c>
      <c r="K281" s="257"/>
      <c r="L281" s="43"/>
      <c r="M281" s="258" t="s">
        <v>1</v>
      </c>
      <c r="N281" s="259" t="s">
        <v>48</v>
      </c>
      <c r="O281" s="93"/>
      <c r="P281" s="260">
        <f>O281*H281</f>
        <v>0</v>
      </c>
      <c r="Q281" s="260">
        <v>0.823272</v>
      </c>
      <c r="R281" s="260">
        <f>Q281*H281</f>
        <v>3.08727</v>
      </c>
      <c r="S281" s="260">
        <v>0</v>
      </c>
      <c r="T281" s="261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62" t="s">
        <v>150</v>
      </c>
      <c r="AT281" s="262" t="s">
        <v>146</v>
      </c>
      <c r="AU281" s="262" t="s">
        <v>93</v>
      </c>
      <c r="AY281" s="17" t="s">
        <v>145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91</v>
      </c>
      <c r="BK281" s="145">
        <f>ROUND(I281*H281,2)</f>
        <v>0</v>
      </c>
      <c r="BL281" s="17" t="s">
        <v>150</v>
      </c>
      <c r="BM281" s="262" t="s">
        <v>435</v>
      </c>
    </row>
    <row r="282" spans="1:47" s="2" customFormat="1" ht="12">
      <c r="A282" s="40"/>
      <c r="B282" s="41"/>
      <c r="C282" s="42"/>
      <c r="D282" s="263" t="s">
        <v>152</v>
      </c>
      <c r="E282" s="42"/>
      <c r="F282" s="264" t="s">
        <v>436</v>
      </c>
      <c r="G282" s="42"/>
      <c r="H282" s="42"/>
      <c r="I282" s="161"/>
      <c r="J282" s="42"/>
      <c r="K282" s="42"/>
      <c r="L282" s="43"/>
      <c r="M282" s="265"/>
      <c r="N282" s="266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7" t="s">
        <v>152</v>
      </c>
      <c r="AU282" s="17" t="s">
        <v>93</v>
      </c>
    </row>
    <row r="283" spans="1:51" s="13" customFormat="1" ht="12">
      <c r="A283" s="13"/>
      <c r="B283" s="267"/>
      <c r="C283" s="268"/>
      <c r="D283" s="263" t="s">
        <v>154</v>
      </c>
      <c r="E283" s="269" t="s">
        <v>1</v>
      </c>
      <c r="F283" s="270" t="s">
        <v>399</v>
      </c>
      <c r="G283" s="268"/>
      <c r="H283" s="271">
        <v>3.75</v>
      </c>
      <c r="I283" s="272"/>
      <c r="J283" s="268"/>
      <c r="K283" s="268"/>
      <c r="L283" s="273"/>
      <c r="M283" s="274"/>
      <c r="N283" s="275"/>
      <c r="O283" s="275"/>
      <c r="P283" s="275"/>
      <c r="Q283" s="275"/>
      <c r="R283" s="275"/>
      <c r="S283" s="275"/>
      <c r="T283" s="27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7" t="s">
        <v>154</v>
      </c>
      <c r="AU283" s="277" t="s">
        <v>93</v>
      </c>
      <c r="AV283" s="13" t="s">
        <v>93</v>
      </c>
      <c r="AW283" s="13" t="s">
        <v>36</v>
      </c>
      <c r="AX283" s="13" t="s">
        <v>83</v>
      </c>
      <c r="AY283" s="277" t="s">
        <v>145</v>
      </c>
    </row>
    <row r="284" spans="1:51" s="14" customFormat="1" ht="12">
      <c r="A284" s="14"/>
      <c r="B284" s="278"/>
      <c r="C284" s="279"/>
      <c r="D284" s="263" t="s">
        <v>154</v>
      </c>
      <c r="E284" s="280" t="s">
        <v>1</v>
      </c>
      <c r="F284" s="281" t="s">
        <v>156</v>
      </c>
      <c r="G284" s="279"/>
      <c r="H284" s="282">
        <v>3.75</v>
      </c>
      <c r="I284" s="283"/>
      <c r="J284" s="279"/>
      <c r="K284" s="279"/>
      <c r="L284" s="284"/>
      <c r="M284" s="285"/>
      <c r="N284" s="286"/>
      <c r="O284" s="286"/>
      <c r="P284" s="286"/>
      <c r="Q284" s="286"/>
      <c r="R284" s="286"/>
      <c r="S284" s="286"/>
      <c r="T284" s="28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8" t="s">
        <v>154</v>
      </c>
      <c r="AU284" s="288" t="s">
        <v>93</v>
      </c>
      <c r="AV284" s="14" t="s">
        <v>150</v>
      </c>
      <c r="AW284" s="14" t="s">
        <v>4</v>
      </c>
      <c r="AX284" s="14" t="s">
        <v>91</v>
      </c>
      <c r="AY284" s="288" t="s">
        <v>145</v>
      </c>
    </row>
    <row r="285" spans="1:65" s="2" customFormat="1" ht="21.75" customHeight="1">
      <c r="A285" s="40"/>
      <c r="B285" s="41"/>
      <c r="C285" s="250" t="s">
        <v>437</v>
      </c>
      <c r="D285" s="250" t="s">
        <v>146</v>
      </c>
      <c r="E285" s="251" t="s">
        <v>438</v>
      </c>
      <c r="F285" s="252" t="s">
        <v>439</v>
      </c>
      <c r="G285" s="253" t="s">
        <v>209</v>
      </c>
      <c r="H285" s="254">
        <v>237</v>
      </c>
      <c r="I285" s="255"/>
      <c r="J285" s="256">
        <f>ROUND(I285*H285,2)</f>
        <v>0</v>
      </c>
      <c r="K285" s="257"/>
      <c r="L285" s="43"/>
      <c r="M285" s="258" t="s">
        <v>1</v>
      </c>
      <c r="N285" s="259" t="s">
        <v>48</v>
      </c>
      <c r="O285" s="93"/>
      <c r="P285" s="260">
        <f>O285*H285</f>
        <v>0</v>
      </c>
      <c r="Q285" s="260">
        <v>1.129788</v>
      </c>
      <c r="R285" s="260">
        <f>Q285*H285</f>
        <v>267.759756</v>
      </c>
      <c r="S285" s="260">
        <v>0</v>
      </c>
      <c r="T285" s="261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62" t="s">
        <v>150</v>
      </c>
      <c r="AT285" s="262" t="s">
        <v>146</v>
      </c>
      <c r="AU285" s="262" t="s">
        <v>93</v>
      </c>
      <c r="AY285" s="17" t="s">
        <v>145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91</v>
      </c>
      <c r="BK285" s="145">
        <f>ROUND(I285*H285,2)</f>
        <v>0</v>
      </c>
      <c r="BL285" s="17" t="s">
        <v>150</v>
      </c>
      <c r="BM285" s="262" t="s">
        <v>440</v>
      </c>
    </row>
    <row r="286" spans="1:47" s="2" customFormat="1" ht="12">
      <c r="A286" s="40"/>
      <c r="B286" s="41"/>
      <c r="C286" s="42"/>
      <c r="D286" s="263" t="s">
        <v>152</v>
      </c>
      <c r="E286" s="42"/>
      <c r="F286" s="264" t="s">
        <v>441</v>
      </c>
      <c r="G286" s="42"/>
      <c r="H286" s="42"/>
      <c r="I286" s="161"/>
      <c r="J286" s="42"/>
      <c r="K286" s="42"/>
      <c r="L286" s="43"/>
      <c r="M286" s="265"/>
      <c r="N286" s="266"/>
      <c r="O286" s="93"/>
      <c r="P286" s="93"/>
      <c r="Q286" s="93"/>
      <c r="R286" s="93"/>
      <c r="S286" s="93"/>
      <c r="T286" s="94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7" t="s">
        <v>152</v>
      </c>
      <c r="AU286" s="17" t="s">
        <v>93</v>
      </c>
    </row>
    <row r="287" spans="1:51" s="13" customFormat="1" ht="12">
      <c r="A287" s="13"/>
      <c r="B287" s="267"/>
      <c r="C287" s="268"/>
      <c r="D287" s="263" t="s">
        <v>154</v>
      </c>
      <c r="E287" s="269" t="s">
        <v>1</v>
      </c>
      <c r="F287" s="270" t="s">
        <v>397</v>
      </c>
      <c r="G287" s="268"/>
      <c r="H287" s="271">
        <v>77</v>
      </c>
      <c r="I287" s="272"/>
      <c r="J287" s="268"/>
      <c r="K287" s="268"/>
      <c r="L287" s="273"/>
      <c r="M287" s="274"/>
      <c r="N287" s="275"/>
      <c r="O287" s="275"/>
      <c r="P287" s="275"/>
      <c r="Q287" s="275"/>
      <c r="R287" s="275"/>
      <c r="S287" s="275"/>
      <c r="T287" s="27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7" t="s">
        <v>154</v>
      </c>
      <c r="AU287" s="277" t="s">
        <v>93</v>
      </c>
      <c r="AV287" s="13" t="s">
        <v>93</v>
      </c>
      <c r="AW287" s="13" t="s">
        <v>36</v>
      </c>
      <c r="AX287" s="13" t="s">
        <v>83</v>
      </c>
      <c r="AY287" s="277" t="s">
        <v>145</v>
      </c>
    </row>
    <row r="288" spans="1:51" s="13" customFormat="1" ht="12">
      <c r="A288" s="13"/>
      <c r="B288" s="267"/>
      <c r="C288" s="268"/>
      <c r="D288" s="263" t="s">
        <v>154</v>
      </c>
      <c r="E288" s="269" t="s">
        <v>1</v>
      </c>
      <c r="F288" s="270" t="s">
        <v>398</v>
      </c>
      <c r="G288" s="268"/>
      <c r="H288" s="271">
        <v>160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154</v>
      </c>
      <c r="AU288" s="277" t="s">
        <v>93</v>
      </c>
      <c r="AV288" s="13" t="s">
        <v>93</v>
      </c>
      <c r="AW288" s="13" t="s">
        <v>36</v>
      </c>
      <c r="AX288" s="13" t="s">
        <v>83</v>
      </c>
      <c r="AY288" s="277" t="s">
        <v>145</v>
      </c>
    </row>
    <row r="289" spans="1:51" s="14" customFormat="1" ht="12">
      <c r="A289" s="14"/>
      <c r="B289" s="278"/>
      <c r="C289" s="279"/>
      <c r="D289" s="263" t="s">
        <v>154</v>
      </c>
      <c r="E289" s="280" t="s">
        <v>1</v>
      </c>
      <c r="F289" s="281" t="s">
        <v>156</v>
      </c>
      <c r="G289" s="279"/>
      <c r="H289" s="282">
        <v>237</v>
      </c>
      <c r="I289" s="283"/>
      <c r="J289" s="279"/>
      <c r="K289" s="279"/>
      <c r="L289" s="284"/>
      <c r="M289" s="285"/>
      <c r="N289" s="286"/>
      <c r="O289" s="286"/>
      <c r="P289" s="286"/>
      <c r="Q289" s="286"/>
      <c r="R289" s="286"/>
      <c r="S289" s="286"/>
      <c r="T289" s="28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8" t="s">
        <v>154</v>
      </c>
      <c r="AU289" s="288" t="s">
        <v>93</v>
      </c>
      <c r="AV289" s="14" t="s">
        <v>150</v>
      </c>
      <c r="AW289" s="14" t="s">
        <v>4</v>
      </c>
      <c r="AX289" s="14" t="s">
        <v>91</v>
      </c>
      <c r="AY289" s="288" t="s">
        <v>145</v>
      </c>
    </row>
    <row r="290" spans="1:63" s="12" customFormat="1" ht="22.8" customHeight="1">
      <c r="A290" s="12"/>
      <c r="B290" s="236"/>
      <c r="C290" s="237"/>
      <c r="D290" s="238" t="s">
        <v>82</v>
      </c>
      <c r="E290" s="311" t="s">
        <v>172</v>
      </c>
      <c r="F290" s="311" t="s">
        <v>442</v>
      </c>
      <c r="G290" s="237"/>
      <c r="H290" s="237"/>
      <c r="I290" s="240"/>
      <c r="J290" s="312">
        <f>BK290</f>
        <v>0</v>
      </c>
      <c r="K290" s="237"/>
      <c r="L290" s="242"/>
      <c r="M290" s="243"/>
      <c r="N290" s="244"/>
      <c r="O290" s="244"/>
      <c r="P290" s="245">
        <f>SUM(P291:P339)</f>
        <v>0</v>
      </c>
      <c r="Q290" s="244"/>
      <c r="R290" s="245">
        <f>SUM(R291:R339)</f>
        <v>72.02520000000001</v>
      </c>
      <c r="S290" s="244"/>
      <c r="T290" s="246">
        <f>SUM(T291:T339)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7" t="s">
        <v>91</v>
      </c>
      <c r="AT290" s="248" t="s">
        <v>82</v>
      </c>
      <c r="AU290" s="248" t="s">
        <v>91</v>
      </c>
      <c r="AY290" s="247" t="s">
        <v>145</v>
      </c>
      <c r="BK290" s="249">
        <f>SUM(BK291:BK339)</f>
        <v>0</v>
      </c>
    </row>
    <row r="291" spans="1:65" s="2" customFormat="1" ht="16.5" customHeight="1">
      <c r="A291" s="40"/>
      <c r="B291" s="41"/>
      <c r="C291" s="250" t="s">
        <v>443</v>
      </c>
      <c r="D291" s="250" t="s">
        <v>146</v>
      </c>
      <c r="E291" s="251" t="s">
        <v>444</v>
      </c>
      <c r="F291" s="252" t="s">
        <v>445</v>
      </c>
      <c r="G291" s="253" t="s">
        <v>209</v>
      </c>
      <c r="H291" s="254">
        <v>5241</v>
      </c>
      <c r="I291" s="255"/>
      <c r="J291" s="256">
        <f>ROUND(I291*H291,2)</f>
        <v>0</v>
      </c>
      <c r="K291" s="257"/>
      <c r="L291" s="43"/>
      <c r="M291" s="258" t="s">
        <v>1</v>
      </c>
      <c r="N291" s="259" t="s">
        <v>48</v>
      </c>
      <c r="O291" s="93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62" t="s">
        <v>150</v>
      </c>
      <c r="AT291" s="262" t="s">
        <v>146</v>
      </c>
      <c r="AU291" s="262" t="s">
        <v>93</v>
      </c>
      <c r="AY291" s="17" t="s">
        <v>145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91</v>
      </c>
      <c r="BK291" s="145">
        <f>ROUND(I291*H291,2)</f>
        <v>0</v>
      </c>
      <c r="BL291" s="17" t="s">
        <v>150</v>
      </c>
      <c r="BM291" s="262" t="s">
        <v>446</v>
      </c>
    </row>
    <row r="292" spans="1:47" s="2" customFormat="1" ht="12">
      <c r="A292" s="40"/>
      <c r="B292" s="41"/>
      <c r="C292" s="42"/>
      <c r="D292" s="263" t="s">
        <v>152</v>
      </c>
      <c r="E292" s="42"/>
      <c r="F292" s="264" t="s">
        <v>447</v>
      </c>
      <c r="G292" s="42"/>
      <c r="H292" s="42"/>
      <c r="I292" s="161"/>
      <c r="J292" s="42"/>
      <c r="K292" s="42"/>
      <c r="L292" s="43"/>
      <c r="M292" s="265"/>
      <c r="N292" s="266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7" t="s">
        <v>152</v>
      </c>
      <c r="AU292" s="17" t="s">
        <v>93</v>
      </c>
    </row>
    <row r="293" spans="1:47" s="2" customFormat="1" ht="12">
      <c r="A293" s="40"/>
      <c r="B293" s="41"/>
      <c r="C293" s="42"/>
      <c r="D293" s="263" t="s">
        <v>197</v>
      </c>
      <c r="E293" s="42"/>
      <c r="F293" s="310" t="s">
        <v>448</v>
      </c>
      <c r="G293" s="42"/>
      <c r="H293" s="42"/>
      <c r="I293" s="161"/>
      <c r="J293" s="42"/>
      <c r="K293" s="42"/>
      <c r="L293" s="43"/>
      <c r="M293" s="265"/>
      <c r="N293" s="266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7" t="s">
        <v>197</v>
      </c>
      <c r="AU293" s="17" t="s">
        <v>93</v>
      </c>
    </row>
    <row r="294" spans="1:51" s="13" customFormat="1" ht="12">
      <c r="A294" s="13"/>
      <c r="B294" s="267"/>
      <c r="C294" s="268"/>
      <c r="D294" s="263" t="s">
        <v>154</v>
      </c>
      <c r="E294" s="269" t="s">
        <v>1</v>
      </c>
      <c r="F294" s="270" t="s">
        <v>449</v>
      </c>
      <c r="G294" s="268"/>
      <c r="H294" s="271">
        <v>4399</v>
      </c>
      <c r="I294" s="272"/>
      <c r="J294" s="268"/>
      <c r="K294" s="268"/>
      <c r="L294" s="273"/>
      <c r="M294" s="274"/>
      <c r="N294" s="275"/>
      <c r="O294" s="275"/>
      <c r="P294" s="275"/>
      <c r="Q294" s="275"/>
      <c r="R294" s="275"/>
      <c r="S294" s="275"/>
      <c r="T294" s="27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7" t="s">
        <v>154</v>
      </c>
      <c r="AU294" s="277" t="s">
        <v>93</v>
      </c>
      <c r="AV294" s="13" t="s">
        <v>93</v>
      </c>
      <c r="AW294" s="13" t="s">
        <v>36</v>
      </c>
      <c r="AX294" s="13" t="s">
        <v>83</v>
      </c>
      <c r="AY294" s="277" t="s">
        <v>145</v>
      </c>
    </row>
    <row r="295" spans="1:51" s="13" customFormat="1" ht="12">
      <c r="A295" s="13"/>
      <c r="B295" s="267"/>
      <c r="C295" s="268"/>
      <c r="D295" s="263" t="s">
        <v>154</v>
      </c>
      <c r="E295" s="269" t="s">
        <v>1</v>
      </c>
      <c r="F295" s="270" t="s">
        <v>450</v>
      </c>
      <c r="G295" s="268"/>
      <c r="H295" s="271">
        <v>80</v>
      </c>
      <c r="I295" s="272"/>
      <c r="J295" s="268"/>
      <c r="K295" s="268"/>
      <c r="L295" s="273"/>
      <c r="M295" s="274"/>
      <c r="N295" s="275"/>
      <c r="O295" s="275"/>
      <c r="P295" s="275"/>
      <c r="Q295" s="275"/>
      <c r="R295" s="275"/>
      <c r="S295" s="275"/>
      <c r="T295" s="27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7" t="s">
        <v>154</v>
      </c>
      <c r="AU295" s="277" t="s">
        <v>93</v>
      </c>
      <c r="AV295" s="13" t="s">
        <v>93</v>
      </c>
      <c r="AW295" s="13" t="s">
        <v>36</v>
      </c>
      <c r="AX295" s="13" t="s">
        <v>83</v>
      </c>
      <c r="AY295" s="277" t="s">
        <v>145</v>
      </c>
    </row>
    <row r="296" spans="1:51" s="13" customFormat="1" ht="12">
      <c r="A296" s="13"/>
      <c r="B296" s="267"/>
      <c r="C296" s="268"/>
      <c r="D296" s="263" t="s">
        <v>154</v>
      </c>
      <c r="E296" s="269" t="s">
        <v>1</v>
      </c>
      <c r="F296" s="270" t="s">
        <v>451</v>
      </c>
      <c r="G296" s="268"/>
      <c r="H296" s="271">
        <v>762</v>
      </c>
      <c r="I296" s="272"/>
      <c r="J296" s="268"/>
      <c r="K296" s="268"/>
      <c r="L296" s="273"/>
      <c r="M296" s="274"/>
      <c r="N296" s="275"/>
      <c r="O296" s="275"/>
      <c r="P296" s="275"/>
      <c r="Q296" s="275"/>
      <c r="R296" s="275"/>
      <c r="S296" s="275"/>
      <c r="T296" s="27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7" t="s">
        <v>154</v>
      </c>
      <c r="AU296" s="277" t="s">
        <v>93</v>
      </c>
      <c r="AV296" s="13" t="s">
        <v>93</v>
      </c>
      <c r="AW296" s="13" t="s">
        <v>36</v>
      </c>
      <c r="AX296" s="13" t="s">
        <v>83</v>
      </c>
      <c r="AY296" s="277" t="s">
        <v>145</v>
      </c>
    </row>
    <row r="297" spans="1:51" s="14" customFormat="1" ht="12">
      <c r="A297" s="14"/>
      <c r="B297" s="278"/>
      <c r="C297" s="279"/>
      <c r="D297" s="263" t="s">
        <v>154</v>
      </c>
      <c r="E297" s="280" t="s">
        <v>1</v>
      </c>
      <c r="F297" s="281" t="s">
        <v>156</v>
      </c>
      <c r="G297" s="279"/>
      <c r="H297" s="282">
        <v>5241</v>
      </c>
      <c r="I297" s="283"/>
      <c r="J297" s="279"/>
      <c r="K297" s="279"/>
      <c r="L297" s="284"/>
      <c r="M297" s="285"/>
      <c r="N297" s="286"/>
      <c r="O297" s="286"/>
      <c r="P297" s="286"/>
      <c r="Q297" s="286"/>
      <c r="R297" s="286"/>
      <c r="S297" s="286"/>
      <c r="T297" s="28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8" t="s">
        <v>154</v>
      </c>
      <c r="AU297" s="288" t="s">
        <v>93</v>
      </c>
      <c r="AV297" s="14" t="s">
        <v>150</v>
      </c>
      <c r="AW297" s="14" t="s">
        <v>4</v>
      </c>
      <c r="AX297" s="14" t="s">
        <v>91</v>
      </c>
      <c r="AY297" s="288" t="s">
        <v>145</v>
      </c>
    </row>
    <row r="298" spans="1:65" s="2" customFormat="1" ht="16.5" customHeight="1">
      <c r="A298" s="40"/>
      <c r="B298" s="41"/>
      <c r="C298" s="250" t="s">
        <v>452</v>
      </c>
      <c r="D298" s="250" t="s">
        <v>146</v>
      </c>
      <c r="E298" s="251" t="s">
        <v>453</v>
      </c>
      <c r="F298" s="252" t="s">
        <v>454</v>
      </c>
      <c r="G298" s="253" t="s">
        <v>209</v>
      </c>
      <c r="H298" s="254">
        <v>2383.5</v>
      </c>
      <c r="I298" s="255"/>
      <c r="J298" s="256">
        <f>ROUND(I298*H298,2)</f>
        <v>0</v>
      </c>
      <c r="K298" s="257"/>
      <c r="L298" s="43"/>
      <c r="M298" s="258" t="s">
        <v>1</v>
      </c>
      <c r="N298" s="259" t="s">
        <v>48</v>
      </c>
      <c r="O298" s="93"/>
      <c r="P298" s="260">
        <f>O298*H298</f>
        <v>0</v>
      </c>
      <c r="Q298" s="260">
        <v>0</v>
      </c>
      <c r="R298" s="260">
        <f>Q298*H298</f>
        <v>0</v>
      </c>
      <c r="S298" s="260">
        <v>0</v>
      </c>
      <c r="T298" s="261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62" t="s">
        <v>150</v>
      </c>
      <c r="AT298" s="262" t="s">
        <v>146</v>
      </c>
      <c r="AU298" s="262" t="s">
        <v>93</v>
      </c>
      <c r="AY298" s="17" t="s">
        <v>145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7" t="s">
        <v>91</v>
      </c>
      <c r="BK298" s="145">
        <f>ROUND(I298*H298,2)</f>
        <v>0</v>
      </c>
      <c r="BL298" s="17" t="s">
        <v>150</v>
      </c>
      <c r="BM298" s="262" t="s">
        <v>455</v>
      </c>
    </row>
    <row r="299" spans="1:47" s="2" customFormat="1" ht="12">
      <c r="A299" s="40"/>
      <c r="B299" s="41"/>
      <c r="C299" s="42"/>
      <c r="D299" s="263" t="s">
        <v>152</v>
      </c>
      <c r="E299" s="42"/>
      <c r="F299" s="264" t="s">
        <v>456</v>
      </c>
      <c r="G299" s="42"/>
      <c r="H299" s="42"/>
      <c r="I299" s="161"/>
      <c r="J299" s="42"/>
      <c r="K299" s="42"/>
      <c r="L299" s="43"/>
      <c r="M299" s="265"/>
      <c r="N299" s="266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7" t="s">
        <v>152</v>
      </c>
      <c r="AU299" s="17" t="s">
        <v>93</v>
      </c>
    </row>
    <row r="300" spans="1:51" s="13" customFormat="1" ht="12">
      <c r="A300" s="13"/>
      <c r="B300" s="267"/>
      <c r="C300" s="268"/>
      <c r="D300" s="263" t="s">
        <v>154</v>
      </c>
      <c r="E300" s="269" t="s">
        <v>1</v>
      </c>
      <c r="F300" s="270" t="s">
        <v>457</v>
      </c>
      <c r="G300" s="268"/>
      <c r="H300" s="271">
        <v>2199.5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7" t="s">
        <v>154</v>
      </c>
      <c r="AU300" s="277" t="s">
        <v>93</v>
      </c>
      <c r="AV300" s="13" t="s">
        <v>93</v>
      </c>
      <c r="AW300" s="13" t="s">
        <v>36</v>
      </c>
      <c r="AX300" s="13" t="s">
        <v>83</v>
      </c>
      <c r="AY300" s="277" t="s">
        <v>145</v>
      </c>
    </row>
    <row r="301" spans="1:51" s="13" customFormat="1" ht="12">
      <c r="A301" s="13"/>
      <c r="B301" s="267"/>
      <c r="C301" s="268"/>
      <c r="D301" s="263" t="s">
        <v>154</v>
      </c>
      <c r="E301" s="269" t="s">
        <v>1</v>
      </c>
      <c r="F301" s="270" t="s">
        <v>458</v>
      </c>
      <c r="G301" s="268"/>
      <c r="H301" s="271">
        <v>40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7" t="s">
        <v>154</v>
      </c>
      <c r="AU301" s="277" t="s">
        <v>93</v>
      </c>
      <c r="AV301" s="13" t="s">
        <v>93</v>
      </c>
      <c r="AW301" s="13" t="s">
        <v>36</v>
      </c>
      <c r="AX301" s="13" t="s">
        <v>83</v>
      </c>
      <c r="AY301" s="277" t="s">
        <v>145</v>
      </c>
    </row>
    <row r="302" spans="1:51" s="13" customFormat="1" ht="12">
      <c r="A302" s="13"/>
      <c r="B302" s="267"/>
      <c r="C302" s="268"/>
      <c r="D302" s="263" t="s">
        <v>154</v>
      </c>
      <c r="E302" s="269" t="s">
        <v>1</v>
      </c>
      <c r="F302" s="270" t="s">
        <v>459</v>
      </c>
      <c r="G302" s="268"/>
      <c r="H302" s="271">
        <v>144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7" t="s">
        <v>154</v>
      </c>
      <c r="AU302" s="277" t="s">
        <v>93</v>
      </c>
      <c r="AV302" s="13" t="s">
        <v>93</v>
      </c>
      <c r="AW302" s="13" t="s">
        <v>36</v>
      </c>
      <c r="AX302" s="13" t="s">
        <v>83</v>
      </c>
      <c r="AY302" s="277" t="s">
        <v>145</v>
      </c>
    </row>
    <row r="303" spans="1:51" s="14" customFormat="1" ht="12">
      <c r="A303" s="14"/>
      <c r="B303" s="278"/>
      <c r="C303" s="279"/>
      <c r="D303" s="263" t="s">
        <v>154</v>
      </c>
      <c r="E303" s="280" t="s">
        <v>1</v>
      </c>
      <c r="F303" s="281" t="s">
        <v>156</v>
      </c>
      <c r="G303" s="279"/>
      <c r="H303" s="282">
        <v>2383.5</v>
      </c>
      <c r="I303" s="283"/>
      <c r="J303" s="279"/>
      <c r="K303" s="279"/>
      <c r="L303" s="284"/>
      <c r="M303" s="285"/>
      <c r="N303" s="286"/>
      <c r="O303" s="286"/>
      <c r="P303" s="286"/>
      <c r="Q303" s="286"/>
      <c r="R303" s="286"/>
      <c r="S303" s="286"/>
      <c r="T303" s="28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8" t="s">
        <v>154</v>
      </c>
      <c r="AU303" s="288" t="s">
        <v>93</v>
      </c>
      <c r="AV303" s="14" t="s">
        <v>150</v>
      </c>
      <c r="AW303" s="14" t="s">
        <v>4</v>
      </c>
      <c r="AX303" s="14" t="s">
        <v>91</v>
      </c>
      <c r="AY303" s="288" t="s">
        <v>145</v>
      </c>
    </row>
    <row r="304" spans="1:65" s="2" customFormat="1" ht="16.5" customHeight="1">
      <c r="A304" s="40"/>
      <c r="B304" s="41"/>
      <c r="C304" s="250" t="s">
        <v>460</v>
      </c>
      <c r="D304" s="250" t="s">
        <v>146</v>
      </c>
      <c r="E304" s="251" t="s">
        <v>444</v>
      </c>
      <c r="F304" s="252" t="s">
        <v>445</v>
      </c>
      <c r="G304" s="253" t="s">
        <v>209</v>
      </c>
      <c r="H304" s="254">
        <v>2297.05</v>
      </c>
      <c r="I304" s="255"/>
      <c r="J304" s="256">
        <f>ROUND(I304*H304,2)</f>
        <v>0</v>
      </c>
      <c r="K304" s="257"/>
      <c r="L304" s="43"/>
      <c r="M304" s="258" t="s">
        <v>1</v>
      </c>
      <c r="N304" s="259" t="s">
        <v>48</v>
      </c>
      <c r="O304" s="93"/>
      <c r="P304" s="260">
        <f>O304*H304</f>
        <v>0</v>
      </c>
      <c r="Q304" s="260">
        <v>0</v>
      </c>
      <c r="R304" s="260">
        <f>Q304*H304</f>
        <v>0</v>
      </c>
      <c r="S304" s="260">
        <v>0</v>
      </c>
      <c r="T304" s="261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62" t="s">
        <v>150</v>
      </c>
      <c r="AT304" s="262" t="s">
        <v>146</v>
      </c>
      <c r="AU304" s="262" t="s">
        <v>93</v>
      </c>
      <c r="AY304" s="17" t="s">
        <v>145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91</v>
      </c>
      <c r="BK304" s="145">
        <f>ROUND(I304*H304,2)</f>
        <v>0</v>
      </c>
      <c r="BL304" s="17" t="s">
        <v>150</v>
      </c>
      <c r="BM304" s="262" t="s">
        <v>461</v>
      </c>
    </row>
    <row r="305" spans="1:47" s="2" customFormat="1" ht="12">
      <c r="A305" s="40"/>
      <c r="B305" s="41"/>
      <c r="C305" s="42"/>
      <c r="D305" s="263" t="s">
        <v>152</v>
      </c>
      <c r="E305" s="42"/>
      <c r="F305" s="264" t="s">
        <v>447</v>
      </c>
      <c r="G305" s="42"/>
      <c r="H305" s="42"/>
      <c r="I305" s="161"/>
      <c r="J305" s="42"/>
      <c r="K305" s="42"/>
      <c r="L305" s="43"/>
      <c r="M305" s="265"/>
      <c r="N305" s="266"/>
      <c r="O305" s="93"/>
      <c r="P305" s="93"/>
      <c r="Q305" s="93"/>
      <c r="R305" s="93"/>
      <c r="S305" s="93"/>
      <c r="T305" s="94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7" t="s">
        <v>152</v>
      </c>
      <c r="AU305" s="17" t="s">
        <v>93</v>
      </c>
    </row>
    <row r="306" spans="1:51" s="13" customFormat="1" ht="12">
      <c r="A306" s="13"/>
      <c r="B306" s="267"/>
      <c r="C306" s="268"/>
      <c r="D306" s="263" t="s">
        <v>154</v>
      </c>
      <c r="E306" s="269" t="s">
        <v>1</v>
      </c>
      <c r="F306" s="270" t="s">
        <v>462</v>
      </c>
      <c r="G306" s="268"/>
      <c r="H306" s="271">
        <v>2113.05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7" t="s">
        <v>154</v>
      </c>
      <c r="AU306" s="277" t="s">
        <v>93</v>
      </c>
      <c r="AV306" s="13" t="s">
        <v>93</v>
      </c>
      <c r="AW306" s="13" t="s">
        <v>36</v>
      </c>
      <c r="AX306" s="13" t="s">
        <v>83</v>
      </c>
      <c r="AY306" s="277" t="s">
        <v>145</v>
      </c>
    </row>
    <row r="307" spans="1:51" s="13" customFormat="1" ht="12">
      <c r="A307" s="13"/>
      <c r="B307" s="267"/>
      <c r="C307" s="268"/>
      <c r="D307" s="263" t="s">
        <v>154</v>
      </c>
      <c r="E307" s="269" t="s">
        <v>1</v>
      </c>
      <c r="F307" s="270" t="s">
        <v>458</v>
      </c>
      <c r="G307" s="268"/>
      <c r="H307" s="271">
        <v>40</v>
      </c>
      <c r="I307" s="272"/>
      <c r="J307" s="268"/>
      <c r="K307" s="268"/>
      <c r="L307" s="273"/>
      <c r="M307" s="274"/>
      <c r="N307" s="275"/>
      <c r="O307" s="275"/>
      <c r="P307" s="275"/>
      <c r="Q307" s="275"/>
      <c r="R307" s="275"/>
      <c r="S307" s="275"/>
      <c r="T307" s="27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7" t="s">
        <v>154</v>
      </c>
      <c r="AU307" s="277" t="s">
        <v>93</v>
      </c>
      <c r="AV307" s="13" t="s">
        <v>93</v>
      </c>
      <c r="AW307" s="13" t="s">
        <v>36</v>
      </c>
      <c r="AX307" s="13" t="s">
        <v>83</v>
      </c>
      <c r="AY307" s="277" t="s">
        <v>145</v>
      </c>
    </row>
    <row r="308" spans="1:51" s="13" customFormat="1" ht="12">
      <c r="A308" s="13"/>
      <c r="B308" s="267"/>
      <c r="C308" s="268"/>
      <c r="D308" s="263" t="s">
        <v>154</v>
      </c>
      <c r="E308" s="269" t="s">
        <v>1</v>
      </c>
      <c r="F308" s="270" t="s">
        <v>459</v>
      </c>
      <c r="G308" s="268"/>
      <c r="H308" s="271">
        <v>144</v>
      </c>
      <c r="I308" s="272"/>
      <c r="J308" s="268"/>
      <c r="K308" s="268"/>
      <c r="L308" s="273"/>
      <c r="M308" s="274"/>
      <c r="N308" s="275"/>
      <c r="O308" s="275"/>
      <c r="P308" s="275"/>
      <c r="Q308" s="275"/>
      <c r="R308" s="275"/>
      <c r="S308" s="275"/>
      <c r="T308" s="27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77" t="s">
        <v>154</v>
      </c>
      <c r="AU308" s="277" t="s">
        <v>93</v>
      </c>
      <c r="AV308" s="13" t="s">
        <v>93</v>
      </c>
      <c r="AW308" s="13" t="s">
        <v>36</v>
      </c>
      <c r="AX308" s="13" t="s">
        <v>83</v>
      </c>
      <c r="AY308" s="277" t="s">
        <v>145</v>
      </c>
    </row>
    <row r="309" spans="1:51" s="14" customFormat="1" ht="12">
      <c r="A309" s="14"/>
      <c r="B309" s="278"/>
      <c r="C309" s="279"/>
      <c r="D309" s="263" t="s">
        <v>154</v>
      </c>
      <c r="E309" s="280" t="s">
        <v>1</v>
      </c>
      <c r="F309" s="281" t="s">
        <v>156</v>
      </c>
      <c r="G309" s="279"/>
      <c r="H309" s="282">
        <v>2297.05</v>
      </c>
      <c r="I309" s="283"/>
      <c r="J309" s="279"/>
      <c r="K309" s="279"/>
      <c r="L309" s="284"/>
      <c r="M309" s="285"/>
      <c r="N309" s="286"/>
      <c r="O309" s="286"/>
      <c r="P309" s="286"/>
      <c r="Q309" s="286"/>
      <c r="R309" s="286"/>
      <c r="S309" s="286"/>
      <c r="T309" s="28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8" t="s">
        <v>154</v>
      </c>
      <c r="AU309" s="288" t="s">
        <v>93</v>
      </c>
      <c r="AV309" s="14" t="s">
        <v>150</v>
      </c>
      <c r="AW309" s="14" t="s">
        <v>4</v>
      </c>
      <c r="AX309" s="14" t="s">
        <v>91</v>
      </c>
      <c r="AY309" s="288" t="s">
        <v>145</v>
      </c>
    </row>
    <row r="310" spans="1:65" s="2" customFormat="1" ht="21.75" customHeight="1">
      <c r="A310" s="40"/>
      <c r="B310" s="41"/>
      <c r="C310" s="250" t="s">
        <v>463</v>
      </c>
      <c r="D310" s="250" t="s">
        <v>146</v>
      </c>
      <c r="E310" s="251" t="s">
        <v>464</v>
      </c>
      <c r="F310" s="252" t="s">
        <v>465</v>
      </c>
      <c r="G310" s="253" t="s">
        <v>209</v>
      </c>
      <c r="H310" s="254">
        <v>2297.05</v>
      </c>
      <c r="I310" s="255"/>
      <c r="J310" s="256">
        <f>ROUND(I310*H310,2)</f>
        <v>0</v>
      </c>
      <c r="K310" s="257"/>
      <c r="L310" s="43"/>
      <c r="M310" s="258" t="s">
        <v>1</v>
      </c>
      <c r="N310" s="259" t="s">
        <v>48</v>
      </c>
      <c r="O310" s="93"/>
      <c r="P310" s="260">
        <f>O310*H310</f>
        <v>0</v>
      </c>
      <c r="Q310" s="260">
        <v>0</v>
      </c>
      <c r="R310" s="260">
        <f>Q310*H310</f>
        <v>0</v>
      </c>
      <c r="S310" s="260">
        <v>0</v>
      </c>
      <c r="T310" s="261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62" t="s">
        <v>150</v>
      </c>
      <c r="AT310" s="262" t="s">
        <v>146</v>
      </c>
      <c r="AU310" s="262" t="s">
        <v>93</v>
      </c>
      <c r="AY310" s="17" t="s">
        <v>145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7" t="s">
        <v>91</v>
      </c>
      <c r="BK310" s="145">
        <f>ROUND(I310*H310,2)</f>
        <v>0</v>
      </c>
      <c r="BL310" s="17" t="s">
        <v>150</v>
      </c>
      <c r="BM310" s="262" t="s">
        <v>466</v>
      </c>
    </row>
    <row r="311" spans="1:47" s="2" customFormat="1" ht="12">
      <c r="A311" s="40"/>
      <c r="B311" s="41"/>
      <c r="C311" s="42"/>
      <c r="D311" s="263" t="s">
        <v>152</v>
      </c>
      <c r="E311" s="42"/>
      <c r="F311" s="264" t="s">
        <v>467</v>
      </c>
      <c r="G311" s="42"/>
      <c r="H311" s="42"/>
      <c r="I311" s="161"/>
      <c r="J311" s="42"/>
      <c r="K311" s="42"/>
      <c r="L311" s="43"/>
      <c r="M311" s="265"/>
      <c r="N311" s="266"/>
      <c r="O311" s="93"/>
      <c r="P311" s="93"/>
      <c r="Q311" s="93"/>
      <c r="R311" s="93"/>
      <c r="S311" s="93"/>
      <c r="T311" s="94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7" t="s">
        <v>152</v>
      </c>
      <c r="AU311" s="17" t="s">
        <v>93</v>
      </c>
    </row>
    <row r="312" spans="1:51" s="13" customFormat="1" ht="12">
      <c r="A312" s="13"/>
      <c r="B312" s="267"/>
      <c r="C312" s="268"/>
      <c r="D312" s="263" t="s">
        <v>154</v>
      </c>
      <c r="E312" s="269" t="s">
        <v>1</v>
      </c>
      <c r="F312" s="270" t="s">
        <v>462</v>
      </c>
      <c r="G312" s="268"/>
      <c r="H312" s="271">
        <v>2113.05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7" t="s">
        <v>154</v>
      </c>
      <c r="AU312" s="277" t="s">
        <v>93</v>
      </c>
      <c r="AV312" s="13" t="s">
        <v>93</v>
      </c>
      <c r="AW312" s="13" t="s">
        <v>36</v>
      </c>
      <c r="AX312" s="13" t="s">
        <v>83</v>
      </c>
      <c r="AY312" s="277" t="s">
        <v>145</v>
      </c>
    </row>
    <row r="313" spans="1:51" s="13" customFormat="1" ht="12">
      <c r="A313" s="13"/>
      <c r="B313" s="267"/>
      <c r="C313" s="268"/>
      <c r="D313" s="263" t="s">
        <v>154</v>
      </c>
      <c r="E313" s="269" t="s">
        <v>1</v>
      </c>
      <c r="F313" s="270" t="s">
        <v>458</v>
      </c>
      <c r="G313" s="268"/>
      <c r="H313" s="271">
        <v>40</v>
      </c>
      <c r="I313" s="272"/>
      <c r="J313" s="268"/>
      <c r="K313" s="268"/>
      <c r="L313" s="273"/>
      <c r="M313" s="274"/>
      <c r="N313" s="275"/>
      <c r="O313" s="275"/>
      <c r="P313" s="275"/>
      <c r="Q313" s="275"/>
      <c r="R313" s="275"/>
      <c r="S313" s="275"/>
      <c r="T313" s="27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7" t="s">
        <v>154</v>
      </c>
      <c r="AU313" s="277" t="s">
        <v>93</v>
      </c>
      <c r="AV313" s="13" t="s">
        <v>93</v>
      </c>
      <c r="AW313" s="13" t="s">
        <v>36</v>
      </c>
      <c r="AX313" s="13" t="s">
        <v>83</v>
      </c>
      <c r="AY313" s="277" t="s">
        <v>145</v>
      </c>
    </row>
    <row r="314" spans="1:51" s="13" customFormat="1" ht="12">
      <c r="A314" s="13"/>
      <c r="B314" s="267"/>
      <c r="C314" s="268"/>
      <c r="D314" s="263" t="s">
        <v>154</v>
      </c>
      <c r="E314" s="269" t="s">
        <v>1</v>
      </c>
      <c r="F314" s="270" t="s">
        <v>459</v>
      </c>
      <c r="G314" s="268"/>
      <c r="H314" s="271">
        <v>144</v>
      </c>
      <c r="I314" s="272"/>
      <c r="J314" s="268"/>
      <c r="K314" s="268"/>
      <c r="L314" s="273"/>
      <c r="M314" s="274"/>
      <c r="N314" s="275"/>
      <c r="O314" s="275"/>
      <c r="P314" s="275"/>
      <c r="Q314" s="275"/>
      <c r="R314" s="275"/>
      <c r="S314" s="275"/>
      <c r="T314" s="27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77" t="s">
        <v>154</v>
      </c>
      <c r="AU314" s="277" t="s">
        <v>93</v>
      </c>
      <c r="AV314" s="13" t="s">
        <v>93</v>
      </c>
      <c r="AW314" s="13" t="s">
        <v>36</v>
      </c>
      <c r="AX314" s="13" t="s">
        <v>83</v>
      </c>
      <c r="AY314" s="277" t="s">
        <v>145</v>
      </c>
    </row>
    <row r="315" spans="1:51" s="14" customFormat="1" ht="12">
      <c r="A315" s="14"/>
      <c r="B315" s="278"/>
      <c r="C315" s="279"/>
      <c r="D315" s="263" t="s">
        <v>154</v>
      </c>
      <c r="E315" s="280" t="s">
        <v>1</v>
      </c>
      <c r="F315" s="281" t="s">
        <v>156</v>
      </c>
      <c r="G315" s="279"/>
      <c r="H315" s="282">
        <v>2297.05</v>
      </c>
      <c r="I315" s="283"/>
      <c r="J315" s="279"/>
      <c r="K315" s="279"/>
      <c r="L315" s="284"/>
      <c r="M315" s="285"/>
      <c r="N315" s="286"/>
      <c r="O315" s="286"/>
      <c r="P315" s="286"/>
      <c r="Q315" s="286"/>
      <c r="R315" s="286"/>
      <c r="S315" s="286"/>
      <c r="T315" s="28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8" t="s">
        <v>154</v>
      </c>
      <c r="AU315" s="288" t="s">
        <v>93</v>
      </c>
      <c r="AV315" s="14" t="s">
        <v>150</v>
      </c>
      <c r="AW315" s="14" t="s">
        <v>4</v>
      </c>
      <c r="AX315" s="14" t="s">
        <v>91</v>
      </c>
      <c r="AY315" s="288" t="s">
        <v>145</v>
      </c>
    </row>
    <row r="316" spans="1:65" s="2" customFormat="1" ht="21.75" customHeight="1">
      <c r="A316" s="40"/>
      <c r="B316" s="41"/>
      <c r="C316" s="250" t="s">
        <v>468</v>
      </c>
      <c r="D316" s="250" t="s">
        <v>146</v>
      </c>
      <c r="E316" s="251" t="s">
        <v>469</v>
      </c>
      <c r="F316" s="252" t="s">
        <v>470</v>
      </c>
      <c r="G316" s="253" t="s">
        <v>209</v>
      </c>
      <c r="H316" s="254">
        <v>2240.24</v>
      </c>
      <c r="I316" s="255"/>
      <c r="J316" s="256">
        <f>ROUND(I316*H316,2)</f>
        <v>0</v>
      </c>
      <c r="K316" s="257"/>
      <c r="L316" s="43"/>
      <c r="M316" s="258" t="s">
        <v>1</v>
      </c>
      <c r="N316" s="259" t="s">
        <v>48</v>
      </c>
      <c r="O316" s="93"/>
      <c r="P316" s="260">
        <f>O316*H316</f>
        <v>0</v>
      </c>
      <c r="Q316" s="260">
        <v>0</v>
      </c>
      <c r="R316" s="260">
        <f>Q316*H316</f>
        <v>0</v>
      </c>
      <c r="S316" s="260">
        <v>0</v>
      </c>
      <c r="T316" s="261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62" t="s">
        <v>150</v>
      </c>
      <c r="AT316" s="262" t="s">
        <v>146</v>
      </c>
      <c r="AU316" s="262" t="s">
        <v>93</v>
      </c>
      <c r="AY316" s="17" t="s">
        <v>145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7" t="s">
        <v>91</v>
      </c>
      <c r="BK316" s="145">
        <f>ROUND(I316*H316,2)</f>
        <v>0</v>
      </c>
      <c r="BL316" s="17" t="s">
        <v>150</v>
      </c>
      <c r="BM316" s="262" t="s">
        <v>471</v>
      </c>
    </row>
    <row r="317" spans="1:47" s="2" customFormat="1" ht="12">
      <c r="A317" s="40"/>
      <c r="B317" s="41"/>
      <c r="C317" s="42"/>
      <c r="D317" s="263" t="s">
        <v>152</v>
      </c>
      <c r="E317" s="42"/>
      <c r="F317" s="264" t="s">
        <v>472</v>
      </c>
      <c r="G317" s="42"/>
      <c r="H317" s="42"/>
      <c r="I317" s="161"/>
      <c r="J317" s="42"/>
      <c r="K317" s="42"/>
      <c r="L317" s="43"/>
      <c r="M317" s="265"/>
      <c r="N317" s="266"/>
      <c r="O317" s="93"/>
      <c r="P317" s="93"/>
      <c r="Q317" s="93"/>
      <c r="R317" s="93"/>
      <c r="S317" s="93"/>
      <c r="T317" s="94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7" t="s">
        <v>152</v>
      </c>
      <c r="AU317" s="17" t="s">
        <v>93</v>
      </c>
    </row>
    <row r="318" spans="1:51" s="13" customFormat="1" ht="12">
      <c r="A318" s="13"/>
      <c r="B318" s="267"/>
      <c r="C318" s="268"/>
      <c r="D318" s="263" t="s">
        <v>154</v>
      </c>
      <c r="E318" s="269" t="s">
        <v>1</v>
      </c>
      <c r="F318" s="270" t="s">
        <v>473</v>
      </c>
      <c r="G318" s="268"/>
      <c r="H318" s="271">
        <v>2056.24</v>
      </c>
      <c r="I318" s="272"/>
      <c r="J318" s="268"/>
      <c r="K318" s="268"/>
      <c r="L318" s="273"/>
      <c r="M318" s="274"/>
      <c r="N318" s="275"/>
      <c r="O318" s="275"/>
      <c r="P318" s="275"/>
      <c r="Q318" s="275"/>
      <c r="R318" s="275"/>
      <c r="S318" s="275"/>
      <c r="T318" s="27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7" t="s">
        <v>154</v>
      </c>
      <c r="AU318" s="277" t="s">
        <v>93</v>
      </c>
      <c r="AV318" s="13" t="s">
        <v>93</v>
      </c>
      <c r="AW318" s="13" t="s">
        <v>36</v>
      </c>
      <c r="AX318" s="13" t="s">
        <v>83</v>
      </c>
      <c r="AY318" s="277" t="s">
        <v>145</v>
      </c>
    </row>
    <row r="319" spans="1:51" s="13" customFormat="1" ht="12">
      <c r="A319" s="13"/>
      <c r="B319" s="267"/>
      <c r="C319" s="268"/>
      <c r="D319" s="263" t="s">
        <v>154</v>
      </c>
      <c r="E319" s="269" t="s">
        <v>1</v>
      </c>
      <c r="F319" s="270" t="s">
        <v>458</v>
      </c>
      <c r="G319" s="268"/>
      <c r="H319" s="271">
        <v>40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7" t="s">
        <v>154</v>
      </c>
      <c r="AU319" s="277" t="s">
        <v>93</v>
      </c>
      <c r="AV319" s="13" t="s">
        <v>93</v>
      </c>
      <c r="AW319" s="13" t="s">
        <v>36</v>
      </c>
      <c r="AX319" s="13" t="s">
        <v>83</v>
      </c>
      <c r="AY319" s="277" t="s">
        <v>145</v>
      </c>
    </row>
    <row r="320" spans="1:51" s="13" customFormat="1" ht="12">
      <c r="A320" s="13"/>
      <c r="B320" s="267"/>
      <c r="C320" s="268"/>
      <c r="D320" s="263" t="s">
        <v>154</v>
      </c>
      <c r="E320" s="269" t="s">
        <v>1</v>
      </c>
      <c r="F320" s="270" t="s">
        <v>459</v>
      </c>
      <c r="G320" s="268"/>
      <c r="H320" s="271">
        <v>144</v>
      </c>
      <c r="I320" s="272"/>
      <c r="J320" s="268"/>
      <c r="K320" s="268"/>
      <c r="L320" s="273"/>
      <c r="M320" s="274"/>
      <c r="N320" s="275"/>
      <c r="O320" s="275"/>
      <c r="P320" s="275"/>
      <c r="Q320" s="275"/>
      <c r="R320" s="275"/>
      <c r="S320" s="275"/>
      <c r="T320" s="27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7" t="s">
        <v>154</v>
      </c>
      <c r="AU320" s="277" t="s">
        <v>93</v>
      </c>
      <c r="AV320" s="13" t="s">
        <v>93</v>
      </c>
      <c r="AW320" s="13" t="s">
        <v>36</v>
      </c>
      <c r="AX320" s="13" t="s">
        <v>83</v>
      </c>
      <c r="AY320" s="277" t="s">
        <v>145</v>
      </c>
    </row>
    <row r="321" spans="1:51" s="14" customFormat="1" ht="12">
      <c r="A321" s="14"/>
      <c r="B321" s="278"/>
      <c r="C321" s="279"/>
      <c r="D321" s="263" t="s">
        <v>154</v>
      </c>
      <c r="E321" s="280" t="s">
        <v>1</v>
      </c>
      <c r="F321" s="281" t="s">
        <v>156</v>
      </c>
      <c r="G321" s="279"/>
      <c r="H321" s="282">
        <v>2240.24</v>
      </c>
      <c r="I321" s="283"/>
      <c r="J321" s="279"/>
      <c r="K321" s="279"/>
      <c r="L321" s="284"/>
      <c r="M321" s="285"/>
      <c r="N321" s="286"/>
      <c r="O321" s="286"/>
      <c r="P321" s="286"/>
      <c r="Q321" s="286"/>
      <c r="R321" s="286"/>
      <c r="S321" s="286"/>
      <c r="T321" s="28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8" t="s">
        <v>154</v>
      </c>
      <c r="AU321" s="288" t="s">
        <v>93</v>
      </c>
      <c r="AV321" s="14" t="s">
        <v>150</v>
      </c>
      <c r="AW321" s="14" t="s">
        <v>4</v>
      </c>
      <c r="AX321" s="14" t="s">
        <v>91</v>
      </c>
      <c r="AY321" s="288" t="s">
        <v>145</v>
      </c>
    </row>
    <row r="322" spans="1:65" s="2" customFormat="1" ht="16.5" customHeight="1">
      <c r="A322" s="40"/>
      <c r="B322" s="41"/>
      <c r="C322" s="250" t="s">
        <v>474</v>
      </c>
      <c r="D322" s="250" t="s">
        <v>146</v>
      </c>
      <c r="E322" s="251" t="s">
        <v>475</v>
      </c>
      <c r="F322" s="252" t="s">
        <v>476</v>
      </c>
      <c r="G322" s="253" t="s">
        <v>209</v>
      </c>
      <c r="H322" s="254">
        <v>2240.24</v>
      </c>
      <c r="I322" s="255"/>
      <c r="J322" s="256">
        <f>ROUND(I322*H322,2)</f>
        <v>0</v>
      </c>
      <c r="K322" s="257"/>
      <c r="L322" s="43"/>
      <c r="M322" s="258" t="s">
        <v>1</v>
      </c>
      <c r="N322" s="259" t="s">
        <v>48</v>
      </c>
      <c r="O322" s="93"/>
      <c r="P322" s="260">
        <f>O322*H322</f>
        <v>0</v>
      </c>
      <c r="Q322" s="260">
        <v>0</v>
      </c>
      <c r="R322" s="260">
        <f>Q322*H322</f>
        <v>0</v>
      </c>
      <c r="S322" s="260">
        <v>0</v>
      </c>
      <c r="T322" s="261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62" t="s">
        <v>150</v>
      </c>
      <c r="AT322" s="262" t="s">
        <v>146</v>
      </c>
      <c r="AU322" s="262" t="s">
        <v>93</v>
      </c>
      <c r="AY322" s="17" t="s">
        <v>145</v>
      </c>
      <c r="BE322" s="145">
        <f>IF(N322="základní",J322,0)</f>
        <v>0</v>
      </c>
      <c r="BF322" s="145">
        <f>IF(N322="snížená",J322,0)</f>
        <v>0</v>
      </c>
      <c r="BG322" s="145">
        <f>IF(N322="zákl. přenesená",J322,0)</f>
        <v>0</v>
      </c>
      <c r="BH322" s="145">
        <f>IF(N322="sníž. přenesená",J322,0)</f>
        <v>0</v>
      </c>
      <c r="BI322" s="145">
        <f>IF(N322="nulová",J322,0)</f>
        <v>0</v>
      </c>
      <c r="BJ322" s="17" t="s">
        <v>91</v>
      </c>
      <c r="BK322" s="145">
        <f>ROUND(I322*H322,2)</f>
        <v>0</v>
      </c>
      <c r="BL322" s="17" t="s">
        <v>150</v>
      </c>
      <c r="BM322" s="262" t="s">
        <v>477</v>
      </c>
    </row>
    <row r="323" spans="1:47" s="2" customFormat="1" ht="12">
      <c r="A323" s="40"/>
      <c r="B323" s="41"/>
      <c r="C323" s="42"/>
      <c r="D323" s="263" t="s">
        <v>152</v>
      </c>
      <c r="E323" s="42"/>
      <c r="F323" s="264" t="s">
        <v>478</v>
      </c>
      <c r="G323" s="42"/>
      <c r="H323" s="42"/>
      <c r="I323" s="161"/>
      <c r="J323" s="42"/>
      <c r="K323" s="42"/>
      <c r="L323" s="43"/>
      <c r="M323" s="265"/>
      <c r="N323" s="266"/>
      <c r="O323" s="93"/>
      <c r="P323" s="93"/>
      <c r="Q323" s="93"/>
      <c r="R323" s="93"/>
      <c r="S323" s="93"/>
      <c r="T323" s="94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7" t="s">
        <v>152</v>
      </c>
      <c r="AU323" s="17" t="s">
        <v>93</v>
      </c>
    </row>
    <row r="324" spans="1:51" s="13" customFormat="1" ht="12">
      <c r="A324" s="13"/>
      <c r="B324" s="267"/>
      <c r="C324" s="268"/>
      <c r="D324" s="263" t="s">
        <v>154</v>
      </c>
      <c r="E324" s="269" t="s">
        <v>1</v>
      </c>
      <c r="F324" s="270" t="s">
        <v>473</v>
      </c>
      <c r="G324" s="268"/>
      <c r="H324" s="271">
        <v>2056.24</v>
      </c>
      <c r="I324" s="272"/>
      <c r="J324" s="268"/>
      <c r="K324" s="268"/>
      <c r="L324" s="273"/>
      <c r="M324" s="274"/>
      <c r="N324" s="275"/>
      <c r="O324" s="275"/>
      <c r="P324" s="275"/>
      <c r="Q324" s="275"/>
      <c r="R324" s="275"/>
      <c r="S324" s="275"/>
      <c r="T324" s="27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77" t="s">
        <v>154</v>
      </c>
      <c r="AU324" s="277" t="s">
        <v>93</v>
      </c>
      <c r="AV324" s="13" t="s">
        <v>93</v>
      </c>
      <c r="AW324" s="13" t="s">
        <v>36</v>
      </c>
      <c r="AX324" s="13" t="s">
        <v>83</v>
      </c>
      <c r="AY324" s="277" t="s">
        <v>145</v>
      </c>
    </row>
    <row r="325" spans="1:51" s="13" customFormat="1" ht="12">
      <c r="A325" s="13"/>
      <c r="B325" s="267"/>
      <c r="C325" s="268"/>
      <c r="D325" s="263" t="s">
        <v>154</v>
      </c>
      <c r="E325" s="269" t="s">
        <v>1</v>
      </c>
      <c r="F325" s="270" t="s">
        <v>458</v>
      </c>
      <c r="G325" s="268"/>
      <c r="H325" s="271">
        <v>40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7" t="s">
        <v>154</v>
      </c>
      <c r="AU325" s="277" t="s">
        <v>93</v>
      </c>
      <c r="AV325" s="13" t="s">
        <v>93</v>
      </c>
      <c r="AW325" s="13" t="s">
        <v>36</v>
      </c>
      <c r="AX325" s="13" t="s">
        <v>83</v>
      </c>
      <c r="AY325" s="277" t="s">
        <v>145</v>
      </c>
    </row>
    <row r="326" spans="1:51" s="13" customFormat="1" ht="12">
      <c r="A326" s="13"/>
      <c r="B326" s="267"/>
      <c r="C326" s="268"/>
      <c r="D326" s="263" t="s">
        <v>154</v>
      </c>
      <c r="E326" s="269" t="s">
        <v>1</v>
      </c>
      <c r="F326" s="270" t="s">
        <v>459</v>
      </c>
      <c r="G326" s="268"/>
      <c r="H326" s="271">
        <v>144</v>
      </c>
      <c r="I326" s="272"/>
      <c r="J326" s="268"/>
      <c r="K326" s="268"/>
      <c r="L326" s="273"/>
      <c r="M326" s="274"/>
      <c r="N326" s="275"/>
      <c r="O326" s="275"/>
      <c r="P326" s="275"/>
      <c r="Q326" s="275"/>
      <c r="R326" s="275"/>
      <c r="S326" s="275"/>
      <c r="T326" s="27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77" t="s">
        <v>154</v>
      </c>
      <c r="AU326" s="277" t="s">
        <v>93</v>
      </c>
      <c r="AV326" s="13" t="s">
        <v>93</v>
      </c>
      <c r="AW326" s="13" t="s">
        <v>36</v>
      </c>
      <c r="AX326" s="13" t="s">
        <v>83</v>
      </c>
      <c r="AY326" s="277" t="s">
        <v>145</v>
      </c>
    </row>
    <row r="327" spans="1:51" s="14" customFormat="1" ht="12">
      <c r="A327" s="14"/>
      <c r="B327" s="278"/>
      <c r="C327" s="279"/>
      <c r="D327" s="263" t="s">
        <v>154</v>
      </c>
      <c r="E327" s="280" t="s">
        <v>1</v>
      </c>
      <c r="F327" s="281" t="s">
        <v>156</v>
      </c>
      <c r="G327" s="279"/>
      <c r="H327" s="282">
        <v>2240.24</v>
      </c>
      <c r="I327" s="283"/>
      <c r="J327" s="279"/>
      <c r="K327" s="279"/>
      <c r="L327" s="284"/>
      <c r="M327" s="285"/>
      <c r="N327" s="286"/>
      <c r="O327" s="286"/>
      <c r="P327" s="286"/>
      <c r="Q327" s="286"/>
      <c r="R327" s="286"/>
      <c r="S327" s="286"/>
      <c r="T327" s="28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8" t="s">
        <v>154</v>
      </c>
      <c r="AU327" s="288" t="s">
        <v>93</v>
      </c>
      <c r="AV327" s="14" t="s">
        <v>150</v>
      </c>
      <c r="AW327" s="14" t="s">
        <v>4</v>
      </c>
      <c r="AX327" s="14" t="s">
        <v>91</v>
      </c>
      <c r="AY327" s="288" t="s">
        <v>145</v>
      </c>
    </row>
    <row r="328" spans="1:65" s="2" customFormat="1" ht="21.75" customHeight="1">
      <c r="A328" s="40"/>
      <c r="B328" s="41"/>
      <c r="C328" s="250" t="s">
        <v>479</v>
      </c>
      <c r="D328" s="250" t="s">
        <v>146</v>
      </c>
      <c r="E328" s="251" t="s">
        <v>480</v>
      </c>
      <c r="F328" s="252" t="s">
        <v>481</v>
      </c>
      <c r="G328" s="253" t="s">
        <v>209</v>
      </c>
      <c r="H328" s="254">
        <v>2210.6</v>
      </c>
      <c r="I328" s="255"/>
      <c r="J328" s="256">
        <f>ROUND(I328*H328,2)</f>
        <v>0</v>
      </c>
      <c r="K328" s="257"/>
      <c r="L328" s="43"/>
      <c r="M328" s="258" t="s">
        <v>1</v>
      </c>
      <c r="N328" s="259" t="s">
        <v>48</v>
      </c>
      <c r="O328" s="93"/>
      <c r="P328" s="260">
        <f>O328*H328</f>
        <v>0</v>
      </c>
      <c r="Q328" s="260">
        <v>0</v>
      </c>
      <c r="R328" s="260">
        <f>Q328*H328</f>
        <v>0</v>
      </c>
      <c r="S328" s="260">
        <v>0</v>
      </c>
      <c r="T328" s="261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62" t="s">
        <v>150</v>
      </c>
      <c r="AT328" s="262" t="s">
        <v>146</v>
      </c>
      <c r="AU328" s="262" t="s">
        <v>93</v>
      </c>
      <c r="AY328" s="17" t="s">
        <v>145</v>
      </c>
      <c r="BE328" s="145">
        <f>IF(N328="základní",J328,0)</f>
        <v>0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7" t="s">
        <v>91</v>
      </c>
      <c r="BK328" s="145">
        <f>ROUND(I328*H328,2)</f>
        <v>0</v>
      </c>
      <c r="BL328" s="17" t="s">
        <v>150</v>
      </c>
      <c r="BM328" s="262" t="s">
        <v>482</v>
      </c>
    </row>
    <row r="329" spans="1:47" s="2" customFormat="1" ht="12">
      <c r="A329" s="40"/>
      <c r="B329" s="41"/>
      <c r="C329" s="42"/>
      <c r="D329" s="263" t="s">
        <v>152</v>
      </c>
      <c r="E329" s="42"/>
      <c r="F329" s="264" t="s">
        <v>483</v>
      </c>
      <c r="G329" s="42"/>
      <c r="H329" s="42"/>
      <c r="I329" s="161"/>
      <c r="J329" s="42"/>
      <c r="K329" s="42"/>
      <c r="L329" s="43"/>
      <c r="M329" s="265"/>
      <c r="N329" s="266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7" t="s">
        <v>152</v>
      </c>
      <c r="AU329" s="17" t="s">
        <v>93</v>
      </c>
    </row>
    <row r="330" spans="1:51" s="13" customFormat="1" ht="12">
      <c r="A330" s="13"/>
      <c r="B330" s="267"/>
      <c r="C330" s="268"/>
      <c r="D330" s="263" t="s">
        <v>154</v>
      </c>
      <c r="E330" s="269" t="s">
        <v>1</v>
      </c>
      <c r="F330" s="270" t="s">
        <v>484</v>
      </c>
      <c r="G330" s="268"/>
      <c r="H330" s="271">
        <v>2026.6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77" t="s">
        <v>154</v>
      </c>
      <c r="AU330" s="277" t="s">
        <v>93</v>
      </c>
      <c r="AV330" s="13" t="s">
        <v>93</v>
      </c>
      <c r="AW330" s="13" t="s">
        <v>36</v>
      </c>
      <c r="AX330" s="13" t="s">
        <v>83</v>
      </c>
      <c r="AY330" s="277" t="s">
        <v>145</v>
      </c>
    </row>
    <row r="331" spans="1:51" s="13" customFormat="1" ht="12">
      <c r="A331" s="13"/>
      <c r="B331" s="267"/>
      <c r="C331" s="268"/>
      <c r="D331" s="263" t="s">
        <v>154</v>
      </c>
      <c r="E331" s="269" t="s">
        <v>1</v>
      </c>
      <c r="F331" s="270" t="s">
        <v>458</v>
      </c>
      <c r="G331" s="268"/>
      <c r="H331" s="271">
        <v>40</v>
      </c>
      <c r="I331" s="272"/>
      <c r="J331" s="268"/>
      <c r="K331" s="268"/>
      <c r="L331" s="273"/>
      <c r="M331" s="274"/>
      <c r="N331" s="275"/>
      <c r="O331" s="275"/>
      <c r="P331" s="275"/>
      <c r="Q331" s="275"/>
      <c r="R331" s="275"/>
      <c r="S331" s="275"/>
      <c r="T331" s="27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7" t="s">
        <v>154</v>
      </c>
      <c r="AU331" s="277" t="s">
        <v>93</v>
      </c>
      <c r="AV331" s="13" t="s">
        <v>93</v>
      </c>
      <c r="AW331" s="13" t="s">
        <v>36</v>
      </c>
      <c r="AX331" s="13" t="s">
        <v>83</v>
      </c>
      <c r="AY331" s="277" t="s">
        <v>145</v>
      </c>
    </row>
    <row r="332" spans="1:51" s="13" customFormat="1" ht="12">
      <c r="A332" s="13"/>
      <c r="B332" s="267"/>
      <c r="C332" s="268"/>
      <c r="D332" s="263" t="s">
        <v>154</v>
      </c>
      <c r="E332" s="269" t="s">
        <v>1</v>
      </c>
      <c r="F332" s="270" t="s">
        <v>459</v>
      </c>
      <c r="G332" s="268"/>
      <c r="H332" s="271">
        <v>144</v>
      </c>
      <c r="I332" s="272"/>
      <c r="J332" s="268"/>
      <c r="K332" s="268"/>
      <c r="L332" s="273"/>
      <c r="M332" s="274"/>
      <c r="N332" s="275"/>
      <c r="O332" s="275"/>
      <c r="P332" s="275"/>
      <c r="Q332" s="275"/>
      <c r="R332" s="275"/>
      <c r="S332" s="275"/>
      <c r="T332" s="27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7" t="s">
        <v>154</v>
      </c>
      <c r="AU332" s="277" t="s">
        <v>93</v>
      </c>
      <c r="AV332" s="13" t="s">
        <v>93</v>
      </c>
      <c r="AW332" s="13" t="s">
        <v>36</v>
      </c>
      <c r="AX332" s="13" t="s">
        <v>83</v>
      </c>
      <c r="AY332" s="277" t="s">
        <v>145</v>
      </c>
    </row>
    <row r="333" spans="1:51" s="14" customFormat="1" ht="12">
      <c r="A333" s="14"/>
      <c r="B333" s="278"/>
      <c r="C333" s="279"/>
      <c r="D333" s="263" t="s">
        <v>154</v>
      </c>
      <c r="E333" s="280" t="s">
        <v>1</v>
      </c>
      <c r="F333" s="281" t="s">
        <v>156</v>
      </c>
      <c r="G333" s="279"/>
      <c r="H333" s="282">
        <v>2210.6</v>
      </c>
      <c r="I333" s="283"/>
      <c r="J333" s="279"/>
      <c r="K333" s="279"/>
      <c r="L333" s="284"/>
      <c r="M333" s="285"/>
      <c r="N333" s="286"/>
      <c r="O333" s="286"/>
      <c r="P333" s="286"/>
      <c r="Q333" s="286"/>
      <c r="R333" s="286"/>
      <c r="S333" s="286"/>
      <c r="T333" s="28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8" t="s">
        <v>154</v>
      </c>
      <c r="AU333" s="288" t="s">
        <v>93</v>
      </c>
      <c r="AV333" s="14" t="s">
        <v>150</v>
      </c>
      <c r="AW333" s="14" t="s">
        <v>4</v>
      </c>
      <c r="AX333" s="14" t="s">
        <v>91</v>
      </c>
      <c r="AY333" s="288" t="s">
        <v>145</v>
      </c>
    </row>
    <row r="334" spans="1:65" s="2" customFormat="1" ht="16.5" customHeight="1">
      <c r="A334" s="40"/>
      <c r="B334" s="41"/>
      <c r="C334" s="250" t="s">
        <v>485</v>
      </c>
      <c r="D334" s="250" t="s">
        <v>146</v>
      </c>
      <c r="E334" s="251" t="s">
        <v>486</v>
      </c>
      <c r="F334" s="252" t="s">
        <v>487</v>
      </c>
      <c r="G334" s="253" t="s">
        <v>209</v>
      </c>
      <c r="H334" s="254">
        <v>247</v>
      </c>
      <c r="I334" s="255"/>
      <c r="J334" s="256">
        <f>ROUND(I334*H334,2)</f>
        <v>0</v>
      </c>
      <c r="K334" s="257"/>
      <c r="L334" s="43"/>
      <c r="M334" s="258" t="s">
        <v>1</v>
      </c>
      <c r="N334" s="259" t="s">
        <v>48</v>
      </c>
      <c r="O334" s="93"/>
      <c r="P334" s="260">
        <f>O334*H334</f>
        <v>0</v>
      </c>
      <c r="Q334" s="260">
        <v>0.2916</v>
      </c>
      <c r="R334" s="260">
        <f>Q334*H334</f>
        <v>72.02520000000001</v>
      </c>
      <c r="S334" s="260">
        <v>0</v>
      </c>
      <c r="T334" s="261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62" t="s">
        <v>150</v>
      </c>
      <c r="AT334" s="262" t="s">
        <v>146</v>
      </c>
      <c r="AU334" s="262" t="s">
        <v>93</v>
      </c>
      <c r="AY334" s="17" t="s">
        <v>145</v>
      </c>
      <c r="BE334" s="145">
        <f>IF(N334="základní",J334,0)</f>
        <v>0</v>
      </c>
      <c r="BF334" s="145">
        <f>IF(N334="snížená",J334,0)</f>
        <v>0</v>
      </c>
      <c r="BG334" s="145">
        <f>IF(N334="zákl. přenesená",J334,0)</f>
        <v>0</v>
      </c>
      <c r="BH334" s="145">
        <f>IF(N334="sníž. přenesená",J334,0)</f>
        <v>0</v>
      </c>
      <c r="BI334" s="145">
        <f>IF(N334="nulová",J334,0)</f>
        <v>0</v>
      </c>
      <c r="BJ334" s="17" t="s">
        <v>91</v>
      </c>
      <c r="BK334" s="145">
        <f>ROUND(I334*H334,2)</f>
        <v>0</v>
      </c>
      <c r="BL334" s="17" t="s">
        <v>150</v>
      </c>
      <c r="BM334" s="262" t="s">
        <v>488</v>
      </c>
    </row>
    <row r="335" spans="1:47" s="2" customFormat="1" ht="12">
      <c r="A335" s="40"/>
      <c r="B335" s="41"/>
      <c r="C335" s="42"/>
      <c r="D335" s="263" t="s">
        <v>152</v>
      </c>
      <c r="E335" s="42"/>
      <c r="F335" s="264" t="s">
        <v>489</v>
      </c>
      <c r="G335" s="42"/>
      <c r="H335" s="42"/>
      <c r="I335" s="161"/>
      <c r="J335" s="42"/>
      <c r="K335" s="42"/>
      <c r="L335" s="43"/>
      <c r="M335" s="265"/>
      <c r="N335" s="266"/>
      <c r="O335" s="93"/>
      <c r="P335" s="93"/>
      <c r="Q335" s="93"/>
      <c r="R335" s="93"/>
      <c r="S335" s="93"/>
      <c r="T335" s="94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7" t="s">
        <v>152</v>
      </c>
      <c r="AU335" s="17" t="s">
        <v>93</v>
      </c>
    </row>
    <row r="336" spans="1:51" s="13" customFormat="1" ht="12">
      <c r="A336" s="13"/>
      <c r="B336" s="267"/>
      <c r="C336" s="268"/>
      <c r="D336" s="263" t="s">
        <v>154</v>
      </c>
      <c r="E336" s="269" t="s">
        <v>1</v>
      </c>
      <c r="F336" s="270" t="s">
        <v>490</v>
      </c>
      <c r="G336" s="268"/>
      <c r="H336" s="271">
        <v>247</v>
      </c>
      <c r="I336" s="272"/>
      <c r="J336" s="268"/>
      <c r="K336" s="268"/>
      <c r="L336" s="273"/>
      <c r="M336" s="274"/>
      <c r="N336" s="275"/>
      <c r="O336" s="275"/>
      <c r="P336" s="275"/>
      <c r="Q336" s="275"/>
      <c r="R336" s="275"/>
      <c r="S336" s="275"/>
      <c r="T336" s="27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7" t="s">
        <v>154</v>
      </c>
      <c r="AU336" s="277" t="s">
        <v>93</v>
      </c>
      <c r="AV336" s="13" t="s">
        <v>93</v>
      </c>
      <c r="AW336" s="13" t="s">
        <v>36</v>
      </c>
      <c r="AX336" s="13" t="s">
        <v>83</v>
      </c>
      <c r="AY336" s="277" t="s">
        <v>145</v>
      </c>
    </row>
    <row r="337" spans="1:65" s="2" customFormat="1" ht="16.5" customHeight="1">
      <c r="A337" s="40"/>
      <c r="B337" s="41"/>
      <c r="C337" s="250" t="s">
        <v>491</v>
      </c>
      <c r="D337" s="250" t="s">
        <v>146</v>
      </c>
      <c r="E337" s="251" t="s">
        <v>492</v>
      </c>
      <c r="F337" s="252" t="s">
        <v>493</v>
      </c>
      <c r="G337" s="253" t="s">
        <v>216</v>
      </c>
      <c r="H337" s="254">
        <v>110.656</v>
      </c>
      <c r="I337" s="255"/>
      <c r="J337" s="256">
        <f>ROUND(I337*H337,2)</f>
        <v>0</v>
      </c>
      <c r="K337" s="257"/>
      <c r="L337" s="43"/>
      <c r="M337" s="258" t="s">
        <v>1</v>
      </c>
      <c r="N337" s="259" t="s">
        <v>48</v>
      </c>
      <c r="O337" s="93"/>
      <c r="P337" s="260">
        <f>O337*H337</f>
        <v>0</v>
      </c>
      <c r="Q337" s="260">
        <v>0</v>
      </c>
      <c r="R337" s="260">
        <f>Q337*H337</f>
        <v>0</v>
      </c>
      <c r="S337" s="260">
        <v>0</v>
      </c>
      <c r="T337" s="261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62" t="s">
        <v>150</v>
      </c>
      <c r="AT337" s="262" t="s">
        <v>146</v>
      </c>
      <c r="AU337" s="262" t="s">
        <v>93</v>
      </c>
      <c r="AY337" s="17" t="s">
        <v>145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7" t="s">
        <v>91</v>
      </c>
      <c r="BK337" s="145">
        <f>ROUND(I337*H337,2)</f>
        <v>0</v>
      </c>
      <c r="BL337" s="17" t="s">
        <v>150</v>
      </c>
      <c r="BM337" s="262" t="s">
        <v>494</v>
      </c>
    </row>
    <row r="338" spans="1:47" s="2" customFormat="1" ht="12">
      <c r="A338" s="40"/>
      <c r="B338" s="41"/>
      <c r="C338" s="42"/>
      <c r="D338" s="263" t="s">
        <v>152</v>
      </c>
      <c r="E338" s="42"/>
      <c r="F338" s="264" t="s">
        <v>495</v>
      </c>
      <c r="G338" s="42"/>
      <c r="H338" s="42"/>
      <c r="I338" s="161"/>
      <c r="J338" s="42"/>
      <c r="K338" s="42"/>
      <c r="L338" s="43"/>
      <c r="M338" s="265"/>
      <c r="N338" s="266"/>
      <c r="O338" s="93"/>
      <c r="P338" s="93"/>
      <c r="Q338" s="93"/>
      <c r="R338" s="93"/>
      <c r="S338" s="93"/>
      <c r="T338" s="94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7" t="s">
        <v>152</v>
      </c>
      <c r="AU338" s="17" t="s">
        <v>93</v>
      </c>
    </row>
    <row r="339" spans="1:51" s="13" customFormat="1" ht="12">
      <c r="A339" s="13"/>
      <c r="B339" s="267"/>
      <c r="C339" s="268"/>
      <c r="D339" s="263" t="s">
        <v>154</v>
      </c>
      <c r="E339" s="269" t="s">
        <v>1</v>
      </c>
      <c r="F339" s="270" t="s">
        <v>496</v>
      </c>
      <c r="G339" s="268"/>
      <c r="H339" s="271">
        <v>110.656</v>
      </c>
      <c r="I339" s="272"/>
      <c r="J339" s="268"/>
      <c r="K339" s="268"/>
      <c r="L339" s="273"/>
      <c r="M339" s="274"/>
      <c r="N339" s="275"/>
      <c r="O339" s="275"/>
      <c r="P339" s="275"/>
      <c r="Q339" s="275"/>
      <c r="R339" s="275"/>
      <c r="S339" s="275"/>
      <c r="T339" s="27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7" t="s">
        <v>154</v>
      </c>
      <c r="AU339" s="277" t="s">
        <v>93</v>
      </c>
      <c r="AV339" s="13" t="s">
        <v>93</v>
      </c>
      <c r="AW339" s="13" t="s">
        <v>36</v>
      </c>
      <c r="AX339" s="13" t="s">
        <v>83</v>
      </c>
      <c r="AY339" s="277" t="s">
        <v>145</v>
      </c>
    </row>
    <row r="340" spans="1:63" s="12" customFormat="1" ht="22.8" customHeight="1">
      <c r="A340" s="12"/>
      <c r="B340" s="236"/>
      <c r="C340" s="237"/>
      <c r="D340" s="238" t="s">
        <v>82</v>
      </c>
      <c r="E340" s="311" t="s">
        <v>189</v>
      </c>
      <c r="F340" s="311" t="s">
        <v>497</v>
      </c>
      <c r="G340" s="237"/>
      <c r="H340" s="237"/>
      <c r="I340" s="240"/>
      <c r="J340" s="312">
        <f>BK340</f>
        <v>0</v>
      </c>
      <c r="K340" s="237"/>
      <c r="L340" s="242"/>
      <c r="M340" s="243"/>
      <c r="N340" s="244"/>
      <c r="O340" s="244"/>
      <c r="P340" s="245">
        <v>0</v>
      </c>
      <c r="Q340" s="244"/>
      <c r="R340" s="245">
        <v>0</v>
      </c>
      <c r="S340" s="244"/>
      <c r="T340" s="246"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47" t="s">
        <v>91</v>
      </c>
      <c r="AT340" s="248" t="s">
        <v>82</v>
      </c>
      <c r="AU340" s="248" t="s">
        <v>91</v>
      </c>
      <c r="AY340" s="247" t="s">
        <v>145</v>
      </c>
      <c r="BK340" s="249">
        <v>0</v>
      </c>
    </row>
    <row r="341" spans="1:63" s="12" customFormat="1" ht="22.8" customHeight="1">
      <c r="A341" s="12"/>
      <c r="B341" s="236"/>
      <c r="C341" s="237"/>
      <c r="D341" s="238" t="s">
        <v>82</v>
      </c>
      <c r="E341" s="311" t="s">
        <v>200</v>
      </c>
      <c r="F341" s="311" t="s">
        <v>498</v>
      </c>
      <c r="G341" s="237"/>
      <c r="H341" s="237"/>
      <c r="I341" s="240"/>
      <c r="J341" s="312">
        <f>BK341</f>
        <v>0</v>
      </c>
      <c r="K341" s="237"/>
      <c r="L341" s="242"/>
      <c r="M341" s="243"/>
      <c r="N341" s="244"/>
      <c r="O341" s="244"/>
      <c r="P341" s="245">
        <f>SUM(P342:P377)</f>
        <v>0</v>
      </c>
      <c r="Q341" s="244"/>
      <c r="R341" s="245">
        <f>SUM(R342:R377)</f>
        <v>138.94429741500002</v>
      </c>
      <c r="S341" s="244"/>
      <c r="T341" s="246">
        <f>SUM(T342:T377)</f>
        <v>162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47" t="s">
        <v>91</v>
      </c>
      <c r="AT341" s="248" t="s">
        <v>82</v>
      </c>
      <c r="AU341" s="248" t="s">
        <v>91</v>
      </c>
      <c r="AY341" s="247" t="s">
        <v>145</v>
      </c>
      <c r="BK341" s="249">
        <f>SUM(BK342:BK377)</f>
        <v>0</v>
      </c>
    </row>
    <row r="342" spans="1:65" s="2" customFormat="1" ht="21.75" customHeight="1">
      <c r="A342" s="40"/>
      <c r="B342" s="41"/>
      <c r="C342" s="250" t="s">
        <v>499</v>
      </c>
      <c r="D342" s="250" t="s">
        <v>146</v>
      </c>
      <c r="E342" s="251" t="s">
        <v>500</v>
      </c>
      <c r="F342" s="252" t="s">
        <v>501</v>
      </c>
      <c r="G342" s="253" t="s">
        <v>360</v>
      </c>
      <c r="H342" s="254">
        <v>72</v>
      </c>
      <c r="I342" s="255"/>
      <c r="J342" s="256">
        <f>ROUND(I342*H342,2)</f>
        <v>0</v>
      </c>
      <c r="K342" s="257"/>
      <c r="L342" s="43"/>
      <c r="M342" s="258" t="s">
        <v>1</v>
      </c>
      <c r="N342" s="259" t="s">
        <v>48</v>
      </c>
      <c r="O342" s="93"/>
      <c r="P342" s="260">
        <f>O342*H342</f>
        <v>0</v>
      </c>
      <c r="Q342" s="260">
        <v>0.15539952</v>
      </c>
      <c r="R342" s="260">
        <f>Q342*H342</f>
        <v>11.188765440000001</v>
      </c>
      <c r="S342" s="260">
        <v>0</v>
      </c>
      <c r="T342" s="261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62" t="s">
        <v>150</v>
      </c>
      <c r="AT342" s="262" t="s">
        <v>146</v>
      </c>
      <c r="AU342" s="262" t="s">
        <v>93</v>
      </c>
      <c r="AY342" s="17" t="s">
        <v>145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7" t="s">
        <v>91</v>
      </c>
      <c r="BK342" s="145">
        <f>ROUND(I342*H342,2)</f>
        <v>0</v>
      </c>
      <c r="BL342" s="17" t="s">
        <v>150</v>
      </c>
      <c r="BM342" s="262" t="s">
        <v>502</v>
      </c>
    </row>
    <row r="343" spans="1:47" s="2" customFormat="1" ht="12">
      <c r="A343" s="40"/>
      <c r="B343" s="41"/>
      <c r="C343" s="42"/>
      <c r="D343" s="263" t="s">
        <v>152</v>
      </c>
      <c r="E343" s="42"/>
      <c r="F343" s="264" t="s">
        <v>501</v>
      </c>
      <c r="G343" s="42"/>
      <c r="H343" s="42"/>
      <c r="I343" s="161"/>
      <c r="J343" s="42"/>
      <c r="K343" s="42"/>
      <c r="L343" s="43"/>
      <c r="M343" s="265"/>
      <c r="N343" s="266"/>
      <c r="O343" s="93"/>
      <c r="P343" s="93"/>
      <c r="Q343" s="93"/>
      <c r="R343" s="93"/>
      <c r="S343" s="93"/>
      <c r="T343" s="94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7" t="s">
        <v>152</v>
      </c>
      <c r="AU343" s="17" t="s">
        <v>93</v>
      </c>
    </row>
    <row r="344" spans="1:51" s="13" customFormat="1" ht="12">
      <c r="A344" s="13"/>
      <c r="B344" s="267"/>
      <c r="C344" s="268"/>
      <c r="D344" s="263" t="s">
        <v>154</v>
      </c>
      <c r="E344" s="269" t="s">
        <v>1</v>
      </c>
      <c r="F344" s="270" t="s">
        <v>503</v>
      </c>
      <c r="G344" s="268"/>
      <c r="H344" s="271">
        <v>72</v>
      </c>
      <c r="I344" s="272"/>
      <c r="J344" s="268"/>
      <c r="K344" s="268"/>
      <c r="L344" s="273"/>
      <c r="M344" s="274"/>
      <c r="N344" s="275"/>
      <c r="O344" s="275"/>
      <c r="P344" s="275"/>
      <c r="Q344" s="275"/>
      <c r="R344" s="275"/>
      <c r="S344" s="275"/>
      <c r="T344" s="27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77" t="s">
        <v>154</v>
      </c>
      <c r="AU344" s="277" t="s">
        <v>93</v>
      </c>
      <c r="AV344" s="13" t="s">
        <v>93</v>
      </c>
      <c r="AW344" s="13" t="s">
        <v>36</v>
      </c>
      <c r="AX344" s="13" t="s">
        <v>83</v>
      </c>
      <c r="AY344" s="277" t="s">
        <v>145</v>
      </c>
    </row>
    <row r="345" spans="1:51" s="14" customFormat="1" ht="12">
      <c r="A345" s="14"/>
      <c r="B345" s="278"/>
      <c r="C345" s="279"/>
      <c r="D345" s="263" t="s">
        <v>154</v>
      </c>
      <c r="E345" s="280" t="s">
        <v>1</v>
      </c>
      <c r="F345" s="281" t="s">
        <v>156</v>
      </c>
      <c r="G345" s="279"/>
      <c r="H345" s="282">
        <v>72</v>
      </c>
      <c r="I345" s="283"/>
      <c r="J345" s="279"/>
      <c r="K345" s="279"/>
      <c r="L345" s="284"/>
      <c r="M345" s="285"/>
      <c r="N345" s="286"/>
      <c r="O345" s="286"/>
      <c r="P345" s="286"/>
      <c r="Q345" s="286"/>
      <c r="R345" s="286"/>
      <c r="S345" s="286"/>
      <c r="T345" s="28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8" t="s">
        <v>154</v>
      </c>
      <c r="AU345" s="288" t="s">
        <v>93</v>
      </c>
      <c r="AV345" s="14" t="s">
        <v>150</v>
      </c>
      <c r="AW345" s="14" t="s">
        <v>36</v>
      </c>
      <c r="AX345" s="14" t="s">
        <v>91</v>
      </c>
      <c r="AY345" s="288" t="s">
        <v>145</v>
      </c>
    </row>
    <row r="346" spans="1:65" s="2" customFormat="1" ht="16.5" customHeight="1">
      <c r="A346" s="40"/>
      <c r="B346" s="41"/>
      <c r="C346" s="299" t="s">
        <v>504</v>
      </c>
      <c r="D346" s="299" t="s">
        <v>185</v>
      </c>
      <c r="E346" s="300" t="s">
        <v>505</v>
      </c>
      <c r="F346" s="301" t="s">
        <v>506</v>
      </c>
      <c r="G346" s="302" t="s">
        <v>360</v>
      </c>
      <c r="H346" s="303">
        <v>72</v>
      </c>
      <c r="I346" s="304"/>
      <c r="J346" s="305">
        <f>ROUND(I346*H346,2)</f>
        <v>0</v>
      </c>
      <c r="K346" s="306"/>
      <c r="L346" s="307"/>
      <c r="M346" s="308" t="s">
        <v>1</v>
      </c>
      <c r="N346" s="309" t="s">
        <v>48</v>
      </c>
      <c r="O346" s="93"/>
      <c r="P346" s="260">
        <f>O346*H346</f>
        <v>0</v>
      </c>
      <c r="Q346" s="260">
        <v>0.08</v>
      </c>
      <c r="R346" s="260">
        <f>Q346*H346</f>
        <v>5.76</v>
      </c>
      <c r="S346" s="260">
        <v>0</v>
      </c>
      <c r="T346" s="261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62" t="s">
        <v>189</v>
      </c>
      <c r="AT346" s="262" t="s">
        <v>185</v>
      </c>
      <c r="AU346" s="262" t="s">
        <v>93</v>
      </c>
      <c r="AY346" s="17" t="s">
        <v>145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7" t="s">
        <v>91</v>
      </c>
      <c r="BK346" s="145">
        <f>ROUND(I346*H346,2)</f>
        <v>0</v>
      </c>
      <c r="BL346" s="17" t="s">
        <v>150</v>
      </c>
      <c r="BM346" s="262" t="s">
        <v>507</v>
      </c>
    </row>
    <row r="347" spans="1:47" s="2" customFormat="1" ht="12">
      <c r="A347" s="40"/>
      <c r="B347" s="41"/>
      <c r="C347" s="42"/>
      <c r="D347" s="263" t="s">
        <v>152</v>
      </c>
      <c r="E347" s="42"/>
      <c r="F347" s="264" t="s">
        <v>506</v>
      </c>
      <c r="G347" s="42"/>
      <c r="H347" s="42"/>
      <c r="I347" s="161"/>
      <c r="J347" s="42"/>
      <c r="K347" s="42"/>
      <c r="L347" s="43"/>
      <c r="M347" s="265"/>
      <c r="N347" s="266"/>
      <c r="O347" s="93"/>
      <c r="P347" s="93"/>
      <c r="Q347" s="93"/>
      <c r="R347" s="93"/>
      <c r="S347" s="93"/>
      <c r="T347" s="94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7" t="s">
        <v>152</v>
      </c>
      <c r="AU347" s="17" t="s">
        <v>93</v>
      </c>
    </row>
    <row r="348" spans="1:51" s="13" customFormat="1" ht="12">
      <c r="A348" s="13"/>
      <c r="B348" s="267"/>
      <c r="C348" s="268"/>
      <c r="D348" s="263" t="s">
        <v>154</v>
      </c>
      <c r="E348" s="269" t="s">
        <v>1</v>
      </c>
      <c r="F348" s="270" t="s">
        <v>503</v>
      </c>
      <c r="G348" s="268"/>
      <c r="H348" s="271">
        <v>72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7" t="s">
        <v>154</v>
      </c>
      <c r="AU348" s="277" t="s">
        <v>93</v>
      </c>
      <c r="AV348" s="13" t="s">
        <v>93</v>
      </c>
      <c r="AW348" s="13" t="s">
        <v>36</v>
      </c>
      <c r="AX348" s="13" t="s">
        <v>83</v>
      </c>
      <c r="AY348" s="277" t="s">
        <v>145</v>
      </c>
    </row>
    <row r="349" spans="1:51" s="14" customFormat="1" ht="12">
      <c r="A349" s="14"/>
      <c r="B349" s="278"/>
      <c r="C349" s="279"/>
      <c r="D349" s="263" t="s">
        <v>154</v>
      </c>
      <c r="E349" s="280" t="s">
        <v>1</v>
      </c>
      <c r="F349" s="281" t="s">
        <v>156</v>
      </c>
      <c r="G349" s="279"/>
      <c r="H349" s="282">
        <v>72</v>
      </c>
      <c r="I349" s="283"/>
      <c r="J349" s="279"/>
      <c r="K349" s="279"/>
      <c r="L349" s="284"/>
      <c r="M349" s="285"/>
      <c r="N349" s="286"/>
      <c r="O349" s="286"/>
      <c r="P349" s="286"/>
      <c r="Q349" s="286"/>
      <c r="R349" s="286"/>
      <c r="S349" s="286"/>
      <c r="T349" s="28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8" t="s">
        <v>154</v>
      </c>
      <c r="AU349" s="288" t="s">
        <v>93</v>
      </c>
      <c r="AV349" s="14" t="s">
        <v>150</v>
      </c>
      <c r="AW349" s="14" t="s">
        <v>36</v>
      </c>
      <c r="AX349" s="14" t="s">
        <v>91</v>
      </c>
      <c r="AY349" s="288" t="s">
        <v>145</v>
      </c>
    </row>
    <row r="350" spans="1:65" s="2" customFormat="1" ht="16.5" customHeight="1">
      <c r="A350" s="40"/>
      <c r="B350" s="41"/>
      <c r="C350" s="250" t="s">
        <v>508</v>
      </c>
      <c r="D350" s="250" t="s">
        <v>146</v>
      </c>
      <c r="E350" s="251" t="s">
        <v>509</v>
      </c>
      <c r="F350" s="252" t="s">
        <v>510</v>
      </c>
      <c r="G350" s="253" t="s">
        <v>149</v>
      </c>
      <c r="H350" s="254">
        <v>6</v>
      </c>
      <c r="I350" s="255"/>
      <c r="J350" s="256">
        <f>ROUND(I350*H350,2)</f>
        <v>0</v>
      </c>
      <c r="K350" s="257"/>
      <c r="L350" s="43"/>
      <c r="M350" s="258" t="s">
        <v>1</v>
      </c>
      <c r="N350" s="259" t="s">
        <v>48</v>
      </c>
      <c r="O350" s="93"/>
      <c r="P350" s="260">
        <f>O350*H350</f>
        <v>0</v>
      </c>
      <c r="Q350" s="260">
        <v>16.75142</v>
      </c>
      <c r="R350" s="260">
        <f>Q350*H350</f>
        <v>100.50852</v>
      </c>
      <c r="S350" s="260">
        <v>0</v>
      </c>
      <c r="T350" s="261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62" t="s">
        <v>150</v>
      </c>
      <c r="AT350" s="262" t="s">
        <v>146</v>
      </c>
      <c r="AU350" s="262" t="s">
        <v>93</v>
      </c>
      <c r="AY350" s="17" t="s">
        <v>145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7" t="s">
        <v>91</v>
      </c>
      <c r="BK350" s="145">
        <f>ROUND(I350*H350,2)</f>
        <v>0</v>
      </c>
      <c r="BL350" s="17" t="s">
        <v>150</v>
      </c>
      <c r="BM350" s="262" t="s">
        <v>511</v>
      </c>
    </row>
    <row r="351" spans="1:47" s="2" customFormat="1" ht="12">
      <c r="A351" s="40"/>
      <c r="B351" s="41"/>
      <c r="C351" s="42"/>
      <c r="D351" s="263" t="s">
        <v>152</v>
      </c>
      <c r="E351" s="42"/>
      <c r="F351" s="264" t="s">
        <v>512</v>
      </c>
      <c r="G351" s="42"/>
      <c r="H351" s="42"/>
      <c r="I351" s="161"/>
      <c r="J351" s="42"/>
      <c r="K351" s="42"/>
      <c r="L351" s="43"/>
      <c r="M351" s="265"/>
      <c r="N351" s="266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7" t="s">
        <v>152</v>
      </c>
      <c r="AU351" s="17" t="s">
        <v>93</v>
      </c>
    </row>
    <row r="352" spans="1:47" s="2" customFormat="1" ht="12">
      <c r="A352" s="40"/>
      <c r="B352" s="41"/>
      <c r="C352" s="42"/>
      <c r="D352" s="263" t="s">
        <v>197</v>
      </c>
      <c r="E352" s="42"/>
      <c r="F352" s="310" t="s">
        <v>513</v>
      </c>
      <c r="G352" s="42"/>
      <c r="H352" s="42"/>
      <c r="I352" s="161"/>
      <c r="J352" s="42"/>
      <c r="K352" s="42"/>
      <c r="L352" s="43"/>
      <c r="M352" s="265"/>
      <c r="N352" s="266"/>
      <c r="O352" s="93"/>
      <c r="P352" s="93"/>
      <c r="Q352" s="93"/>
      <c r="R352" s="93"/>
      <c r="S352" s="93"/>
      <c r="T352" s="94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7" t="s">
        <v>197</v>
      </c>
      <c r="AU352" s="17" t="s">
        <v>93</v>
      </c>
    </row>
    <row r="353" spans="1:51" s="13" customFormat="1" ht="12">
      <c r="A353" s="13"/>
      <c r="B353" s="267"/>
      <c r="C353" s="268"/>
      <c r="D353" s="263" t="s">
        <v>154</v>
      </c>
      <c r="E353" s="269" t="s">
        <v>1</v>
      </c>
      <c r="F353" s="270" t="s">
        <v>514</v>
      </c>
      <c r="G353" s="268"/>
      <c r="H353" s="271">
        <v>4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7" t="s">
        <v>154</v>
      </c>
      <c r="AU353" s="277" t="s">
        <v>93</v>
      </c>
      <c r="AV353" s="13" t="s">
        <v>93</v>
      </c>
      <c r="AW353" s="13" t="s">
        <v>36</v>
      </c>
      <c r="AX353" s="13" t="s">
        <v>83</v>
      </c>
      <c r="AY353" s="277" t="s">
        <v>145</v>
      </c>
    </row>
    <row r="354" spans="1:51" s="13" customFormat="1" ht="12">
      <c r="A354" s="13"/>
      <c r="B354" s="267"/>
      <c r="C354" s="268"/>
      <c r="D354" s="263" t="s">
        <v>154</v>
      </c>
      <c r="E354" s="269" t="s">
        <v>1</v>
      </c>
      <c r="F354" s="270" t="s">
        <v>515</v>
      </c>
      <c r="G354" s="268"/>
      <c r="H354" s="271">
        <v>2</v>
      </c>
      <c r="I354" s="272"/>
      <c r="J354" s="268"/>
      <c r="K354" s="268"/>
      <c r="L354" s="273"/>
      <c r="M354" s="274"/>
      <c r="N354" s="275"/>
      <c r="O354" s="275"/>
      <c r="P354" s="275"/>
      <c r="Q354" s="275"/>
      <c r="R354" s="275"/>
      <c r="S354" s="275"/>
      <c r="T354" s="27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77" t="s">
        <v>154</v>
      </c>
      <c r="AU354" s="277" t="s">
        <v>93</v>
      </c>
      <c r="AV354" s="13" t="s">
        <v>93</v>
      </c>
      <c r="AW354" s="13" t="s">
        <v>36</v>
      </c>
      <c r="AX354" s="13" t="s">
        <v>83</v>
      </c>
      <c r="AY354" s="277" t="s">
        <v>145</v>
      </c>
    </row>
    <row r="355" spans="1:51" s="14" customFormat="1" ht="12">
      <c r="A355" s="14"/>
      <c r="B355" s="278"/>
      <c r="C355" s="279"/>
      <c r="D355" s="263" t="s">
        <v>154</v>
      </c>
      <c r="E355" s="280" t="s">
        <v>1</v>
      </c>
      <c r="F355" s="281" t="s">
        <v>156</v>
      </c>
      <c r="G355" s="279"/>
      <c r="H355" s="282">
        <v>6</v>
      </c>
      <c r="I355" s="283"/>
      <c r="J355" s="279"/>
      <c r="K355" s="279"/>
      <c r="L355" s="284"/>
      <c r="M355" s="285"/>
      <c r="N355" s="286"/>
      <c r="O355" s="286"/>
      <c r="P355" s="286"/>
      <c r="Q355" s="286"/>
      <c r="R355" s="286"/>
      <c r="S355" s="286"/>
      <c r="T355" s="28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8" t="s">
        <v>154</v>
      </c>
      <c r="AU355" s="288" t="s">
        <v>93</v>
      </c>
      <c r="AV355" s="14" t="s">
        <v>150</v>
      </c>
      <c r="AW355" s="14" t="s">
        <v>36</v>
      </c>
      <c r="AX355" s="14" t="s">
        <v>91</v>
      </c>
      <c r="AY355" s="288" t="s">
        <v>145</v>
      </c>
    </row>
    <row r="356" spans="1:65" s="2" customFormat="1" ht="21.75" customHeight="1">
      <c r="A356" s="40"/>
      <c r="B356" s="41"/>
      <c r="C356" s="250" t="s">
        <v>516</v>
      </c>
      <c r="D356" s="250" t="s">
        <v>146</v>
      </c>
      <c r="E356" s="251" t="s">
        <v>517</v>
      </c>
      <c r="F356" s="252" t="s">
        <v>518</v>
      </c>
      <c r="G356" s="253" t="s">
        <v>360</v>
      </c>
      <c r="H356" s="254">
        <v>24</v>
      </c>
      <c r="I356" s="255"/>
      <c r="J356" s="256">
        <f>ROUND(I356*H356,2)</f>
        <v>0</v>
      </c>
      <c r="K356" s="257"/>
      <c r="L356" s="43"/>
      <c r="M356" s="258" t="s">
        <v>1</v>
      </c>
      <c r="N356" s="259" t="s">
        <v>48</v>
      </c>
      <c r="O356" s="93"/>
      <c r="P356" s="260">
        <f>O356*H356</f>
        <v>0</v>
      </c>
      <c r="Q356" s="260">
        <v>0</v>
      </c>
      <c r="R356" s="260">
        <f>Q356*H356</f>
        <v>0</v>
      </c>
      <c r="S356" s="260">
        <v>0</v>
      </c>
      <c r="T356" s="261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62" t="s">
        <v>150</v>
      </c>
      <c r="AT356" s="262" t="s">
        <v>146</v>
      </c>
      <c r="AU356" s="262" t="s">
        <v>93</v>
      </c>
      <c r="AY356" s="17" t="s">
        <v>145</v>
      </c>
      <c r="BE356" s="145">
        <f>IF(N356="základní",J356,0)</f>
        <v>0</v>
      </c>
      <c r="BF356" s="145">
        <f>IF(N356="snížená",J356,0)</f>
        <v>0</v>
      </c>
      <c r="BG356" s="145">
        <f>IF(N356="zákl. přenesená",J356,0)</f>
        <v>0</v>
      </c>
      <c r="BH356" s="145">
        <f>IF(N356="sníž. přenesená",J356,0)</f>
        <v>0</v>
      </c>
      <c r="BI356" s="145">
        <f>IF(N356="nulová",J356,0)</f>
        <v>0</v>
      </c>
      <c r="BJ356" s="17" t="s">
        <v>91</v>
      </c>
      <c r="BK356" s="145">
        <f>ROUND(I356*H356,2)</f>
        <v>0</v>
      </c>
      <c r="BL356" s="17" t="s">
        <v>150</v>
      </c>
      <c r="BM356" s="262" t="s">
        <v>519</v>
      </c>
    </row>
    <row r="357" spans="1:47" s="2" customFormat="1" ht="12">
      <c r="A357" s="40"/>
      <c r="B357" s="41"/>
      <c r="C357" s="42"/>
      <c r="D357" s="263" t="s">
        <v>152</v>
      </c>
      <c r="E357" s="42"/>
      <c r="F357" s="264" t="s">
        <v>520</v>
      </c>
      <c r="G357" s="42"/>
      <c r="H357" s="42"/>
      <c r="I357" s="161"/>
      <c r="J357" s="42"/>
      <c r="K357" s="42"/>
      <c r="L357" s="43"/>
      <c r="M357" s="265"/>
      <c r="N357" s="266"/>
      <c r="O357" s="93"/>
      <c r="P357" s="93"/>
      <c r="Q357" s="93"/>
      <c r="R357" s="93"/>
      <c r="S357" s="93"/>
      <c r="T357" s="94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7" t="s">
        <v>152</v>
      </c>
      <c r="AU357" s="17" t="s">
        <v>93</v>
      </c>
    </row>
    <row r="358" spans="1:51" s="13" customFormat="1" ht="12">
      <c r="A358" s="13"/>
      <c r="B358" s="267"/>
      <c r="C358" s="268"/>
      <c r="D358" s="263" t="s">
        <v>154</v>
      </c>
      <c r="E358" s="269" t="s">
        <v>1</v>
      </c>
      <c r="F358" s="270" t="s">
        <v>521</v>
      </c>
      <c r="G358" s="268"/>
      <c r="H358" s="271">
        <v>24</v>
      </c>
      <c r="I358" s="272"/>
      <c r="J358" s="268"/>
      <c r="K358" s="268"/>
      <c r="L358" s="273"/>
      <c r="M358" s="274"/>
      <c r="N358" s="275"/>
      <c r="O358" s="275"/>
      <c r="P358" s="275"/>
      <c r="Q358" s="275"/>
      <c r="R358" s="275"/>
      <c r="S358" s="275"/>
      <c r="T358" s="27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77" t="s">
        <v>154</v>
      </c>
      <c r="AU358" s="277" t="s">
        <v>93</v>
      </c>
      <c r="AV358" s="13" t="s">
        <v>93</v>
      </c>
      <c r="AW358" s="13" t="s">
        <v>36</v>
      </c>
      <c r="AX358" s="13" t="s">
        <v>91</v>
      </c>
      <c r="AY358" s="277" t="s">
        <v>145</v>
      </c>
    </row>
    <row r="359" spans="1:65" s="2" customFormat="1" ht="21.75" customHeight="1">
      <c r="A359" s="40"/>
      <c r="B359" s="41"/>
      <c r="C359" s="250" t="s">
        <v>522</v>
      </c>
      <c r="D359" s="250" t="s">
        <v>146</v>
      </c>
      <c r="E359" s="251" t="s">
        <v>523</v>
      </c>
      <c r="F359" s="252" t="s">
        <v>524</v>
      </c>
      <c r="G359" s="253" t="s">
        <v>216</v>
      </c>
      <c r="H359" s="254">
        <v>8.64</v>
      </c>
      <c r="I359" s="255"/>
      <c r="J359" s="256">
        <f>ROUND(I359*H359,2)</f>
        <v>0</v>
      </c>
      <c r="K359" s="257"/>
      <c r="L359" s="43"/>
      <c r="M359" s="258" t="s">
        <v>1</v>
      </c>
      <c r="N359" s="259" t="s">
        <v>48</v>
      </c>
      <c r="O359" s="93"/>
      <c r="P359" s="260">
        <f>O359*H359</f>
        <v>0</v>
      </c>
      <c r="Q359" s="260">
        <v>2.4636735</v>
      </c>
      <c r="R359" s="260">
        <f>Q359*H359</f>
        <v>21.286139040000002</v>
      </c>
      <c r="S359" s="260">
        <v>0</v>
      </c>
      <c r="T359" s="261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62" t="s">
        <v>150</v>
      </c>
      <c r="AT359" s="262" t="s">
        <v>146</v>
      </c>
      <c r="AU359" s="262" t="s">
        <v>93</v>
      </c>
      <c r="AY359" s="17" t="s">
        <v>145</v>
      </c>
      <c r="BE359" s="145">
        <f>IF(N359="základní",J359,0)</f>
        <v>0</v>
      </c>
      <c r="BF359" s="145">
        <f>IF(N359="snížená",J359,0)</f>
        <v>0</v>
      </c>
      <c r="BG359" s="145">
        <f>IF(N359="zákl. přenesená",J359,0)</f>
        <v>0</v>
      </c>
      <c r="BH359" s="145">
        <f>IF(N359="sníž. přenesená",J359,0)</f>
        <v>0</v>
      </c>
      <c r="BI359" s="145">
        <f>IF(N359="nulová",J359,0)</f>
        <v>0</v>
      </c>
      <c r="BJ359" s="17" t="s">
        <v>91</v>
      </c>
      <c r="BK359" s="145">
        <f>ROUND(I359*H359,2)</f>
        <v>0</v>
      </c>
      <c r="BL359" s="17" t="s">
        <v>150</v>
      </c>
      <c r="BM359" s="262" t="s">
        <v>525</v>
      </c>
    </row>
    <row r="360" spans="1:47" s="2" customFormat="1" ht="12">
      <c r="A360" s="40"/>
      <c r="B360" s="41"/>
      <c r="C360" s="42"/>
      <c r="D360" s="263" t="s">
        <v>152</v>
      </c>
      <c r="E360" s="42"/>
      <c r="F360" s="264" t="s">
        <v>526</v>
      </c>
      <c r="G360" s="42"/>
      <c r="H360" s="42"/>
      <c r="I360" s="161"/>
      <c r="J360" s="42"/>
      <c r="K360" s="42"/>
      <c r="L360" s="43"/>
      <c r="M360" s="265"/>
      <c r="N360" s="266"/>
      <c r="O360" s="93"/>
      <c r="P360" s="93"/>
      <c r="Q360" s="93"/>
      <c r="R360" s="93"/>
      <c r="S360" s="93"/>
      <c r="T360" s="94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7" t="s">
        <v>152</v>
      </c>
      <c r="AU360" s="17" t="s">
        <v>93</v>
      </c>
    </row>
    <row r="361" spans="1:51" s="13" customFormat="1" ht="12">
      <c r="A361" s="13"/>
      <c r="B361" s="267"/>
      <c r="C361" s="268"/>
      <c r="D361" s="263" t="s">
        <v>154</v>
      </c>
      <c r="E361" s="269" t="s">
        <v>1</v>
      </c>
      <c r="F361" s="270" t="s">
        <v>527</v>
      </c>
      <c r="G361" s="268"/>
      <c r="H361" s="271">
        <v>8.64</v>
      </c>
      <c r="I361" s="272"/>
      <c r="J361" s="268"/>
      <c r="K361" s="268"/>
      <c r="L361" s="273"/>
      <c r="M361" s="274"/>
      <c r="N361" s="275"/>
      <c r="O361" s="275"/>
      <c r="P361" s="275"/>
      <c r="Q361" s="275"/>
      <c r="R361" s="275"/>
      <c r="S361" s="275"/>
      <c r="T361" s="27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7" t="s">
        <v>154</v>
      </c>
      <c r="AU361" s="277" t="s">
        <v>93</v>
      </c>
      <c r="AV361" s="13" t="s">
        <v>93</v>
      </c>
      <c r="AW361" s="13" t="s">
        <v>36</v>
      </c>
      <c r="AX361" s="13" t="s">
        <v>83</v>
      </c>
      <c r="AY361" s="277" t="s">
        <v>145</v>
      </c>
    </row>
    <row r="362" spans="1:51" s="14" customFormat="1" ht="12">
      <c r="A362" s="14"/>
      <c r="B362" s="278"/>
      <c r="C362" s="279"/>
      <c r="D362" s="263" t="s">
        <v>154</v>
      </c>
      <c r="E362" s="280" t="s">
        <v>1</v>
      </c>
      <c r="F362" s="281" t="s">
        <v>156</v>
      </c>
      <c r="G362" s="279"/>
      <c r="H362" s="282">
        <v>8.64</v>
      </c>
      <c r="I362" s="283"/>
      <c r="J362" s="279"/>
      <c r="K362" s="279"/>
      <c r="L362" s="284"/>
      <c r="M362" s="285"/>
      <c r="N362" s="286"/>
      <c r="O362" s="286"/>
      <c r="P362" s="286"/>
      <c r="Q362" s="286"/>
      <c r="R362" s="286"/>
      <c r="S362" s="286"/>
      <c r="T362" s="28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8" t="s">
        <v>154</v>
      </c>
      <c r="AU362" s="288" t="s">
        <v>93</v>
      </c>
      <c r="AV362" s="14" t="s">
        <v>150</v>
      </c>
      <c r="AW362" s="14" t="s">
        <v>36</v>
      </c>
      <c r="AX362" s="14" t="s">
        <v>91</v>
      </c>
      <c r="AY362" s="288" t="s">
        <v>145</v>
      </c>
    </row>
    <row r="363" spans="1:65" s="2" customFormat="1" ht="21.75" customHeight="1">
      <c r="A363" s="40"/>
      <c r="B363" s="41"/>
      <c r="C363" s="299" t="s">
        <v>528</v>
      </c>
      <c r="D363" s="299" t="s">
        <v>185</v>
      </c>
      <c r="E363" s="300" t="s">
        <v>529</v>
      </c>
      <c r="F363" s="301" t="s">
        <v>530</v>
      </c>
      <c r="G363" s="302" t="s">
        <v>360</v>
      </c>
      <c r="H363" s="303">
        <v>24</v>
      </c>
      <c r="I363" s="304"/>
      <c r="J363" s="305">
        <f>ROUND(I363*H363,2)</f>
        <v>0</v>
      </c>
      <c r="K363" s="306"/>
      <c r="L363" s="307"/>
      <c r="M363" s="308" t="s">
        <v>1</v>
      </c>
      <c r="N363" s="309" t="s">
        <v>48</v>
      </c>
      <c r="O363" s="93"/>
      <c r="P363" s="260">
        <f>O363*H363</f>
        <v>0</v>
      </c>
      <c r="Q363" s="260">
        <v>0.00818</v>
      </c>
      <c r="R363" s="260">
        <f>Q363*H363</f>
        <v>0.19632</v>
      </c>
      <c r="S363" s="260">
        <v>0</v>
      </c>
      <c r="T363" s="261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62" t="s">
        <v>189</v>
      </c>
      <c r="AT363" s="262" t="s">
        <v>185</v>
      </c>
      <c r="AU363" s="262" t="s">
        <v>93</v>
      </c>
      <c r="AY363" s="17" t="s">
        <v>145</v>
      </c>
      <c r="BE363" s="145">
        <f>IF(N363="základní",J363,0)</f>
        <v>0</v>
      </c>
      <c r="BF363" s="145">
        <f>IF(N363="snížená",J363,0)</f>
        <v>0</v>
      </c>
      <c r="BG363" s="145">
        <f>IF(N363="zákl. přenesená",J363,0)</f>
        <v>0</v>
      </c>
      <c r="BH363" s="145">
        <f>IF(N363="sníž. přenesená",J363,0)</f>
        <v>0</v>
      </c>
      <c r="BI363" s="145">
        <f>IF(N363="nulová",J363,0)</f>
        <v>0</v>
      </c>
      <c r="BJ363" s="17" t="s">
        <v>91</v>
      </c>
      <c r="BK363" s="145">
        <f>ROUND(I363*H363,2)</f>
        <v>0</v>
      </c>
      <c r="BL363" s="17" t="s">
        <v>150</v>
      </c>
      <c r="BM363" s="262" t="s">
        <v>531</v>
      </c>
    </row>
    <row r="364" spans="1:47" s="2" customFormat="1" ht="12">
      <c r="A364" s="40"/>
      <c r="B364" s="41"/>
      <c r="C364" s="42"/>
      <c r="D364" s="263" t="s">
        <v>152</v>
      </c>
      <c r="E364" s="42"/>
      <c r="F364" s="264" t="s">
        <v>530</v>
      </c>
      <c r="G364" s="42"/>
      <c r="H364" s="42"/>
      <c r="I364" s="161"/>
      <c r="J364" s="42"/>
      <c r="K364" s="42"/>
      <c r="L364" s="43"/>
      <c r="M364" s="265"/>
      <c r="N364" s="266"/>
      <c r="O364" s="93"/>
      <c r="P364" s="93"/>
      <c r="Q364" s="93"/>
      <c r="R364" s="93"/>
      <c r="S364" s="93"/>
      <c r="T364" s="94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7" t="s">
        <v>152</v>
      </c>
      <c r="AU364" s="17" t="s">
        <v>93</v>
      </c>
    </row>
    <row r="365" spans="1:51" s="13" customFormat="1" ht="12">
      <c r="A365" s="13"/>
      <c r="B365" s="267"/>
      <c r="C365" s="268"/>
      <c r="D365" s="263" t="s">
        <v>154</v>
      </c>
      <c r="E365" s="269" t="s">
        <v>1</v>
      </c>
      <c r="F365" s="270" t="s">
        <v>532</v>
      </c>
      <c r="G365" s="268"/>
      <c r="H365" s="271">
        <v>24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77" t="s">
        <v>154</v>
      </c>
      <c r="AU365" s="277" t="s">
        <v>93</v>
      </c>
      <c r="AV365" s="13" t="s">
        <v>93</v>
      </c>
      <c r="AW365" s="13" t="s">
        <v>36</v>
      </c>
      <c r="AX365" s="13" t="s">
        <v>83</v>
      </c>
      <c r="AY365" s="277" t="s">
        <v>145</v>
      </c>
    </row>
    <row r="366" spans="1:51" s="14" customFormat="1" ht="12">
      <c r="A366" s="14"/>
      <c r="B366" s="278"/>
      <c r="C366" s="279"/>
      <c r="D366" s="263" t="s">
        <v>154</v>
      </c>
      <c r="E366" s="280" t="s">
        <v>1</v>
      </c>
      <c r="F366" s="281" t="s">
        <v>156</v>
      </c>
      <c r="G366" s="279"/>
      <c r="H366" s="282">
        <v>24</v>
      </c>
      <c r="I366" s="283"/>
      <c r="J366" s="279"/>
      <c r="K366" s="279"/>
      <c r="L366" s="284"/>
      <c r="M366" s="285"/>
      <c r="N366" s="286"/>
      <c r="O366" s="286"/>
      <c r="P366" s="286"/>
      <c r="Q366" s="286"/>
      <c r="R366" s="286"/>
      <c r="S366" s="286"/>
      <c r="T366" s="28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88" t="s">
        <v>154</v>
      </c>
      <c r="AU366" s="288" t="s">
        <v>93</v>
      </c>
      <c r="AV366" s="14" t="s">
        <v>150</v>
      </c>
      <c r="AW366" s="14" t="s">
        <v>36</v>
      </c>
      <c r="AX366" s="14" t="s">
        <v>91</v>
      </c>
      <c r="AY366" s="288" t="s">
        <v>145</v>
      </c>
    </row>
    <row r="367" spans="1:65" s="2" customFormat="1" ht="16.5" customHeight="1">
      <c r="A367" s="40"/>
      <c r="B367" s="41"/>
      <c r="C367" s="250" t="s">
        <v>533</v>
      </c>
      <c r="D367" s="250" t="s">
        <v>146</v>
      </c>
      <c r="E367" s="251" t="s">
        <v>534</v>
      </c>
      <c r="F367" s="252" t="s">
        <v>535</v>
      </c>
      <c r="G367" s="253" t="s">
        <v>360</v>
      </c>
      <c r="H367" s="254">
        <v>7.5</v>
      </c>
      <c r="I367" s="255"/>
      <c r="J367" s="256">
        <f>ROUND(I367*H367,2)</f>
        <v>0</v>
      </c>
      <c r="K367" s="257"/>
      <c r="L367" s="43"/>
      <c r="M367" s="258" t="s">
        <v>1</v>
      </c>
      <c r="N367" s="259" t="s">
        <v>48</v>
      </c>
      <c r="O367" s="93"/>
      <c r="P367" s="260">
        <f>O367*H367</f>
        <v>0</v>
      </c>
      <c r="Q367" s="260">
        <v>1.995E-06</v>
      </c>
      <c r="R367" s="260">
        <f>Q367*H367</f>
        <v>1.49625E-05</v>
      </c>
      <c r="S367" s="260">
        <v>0</v>
      </c>
      <c r="T367" s="261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62" t="s">
        <v>150</v>
      </c>
      <c r="AT367" s="262" t="s">
        <v>146</v>
      </c>
      <c r="AU367" s="262" t="s">
        <v>93</v>
      </c>
      <c r="AY367" s="17" t="s">
        <v>145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7" t="s">
        <v>91</v>
      </c>
      <c r="BK367" s="145">
        <f>ROUND(I367*H367,2)</f>
        <v>0</v>
      </c>
      <c r="BL367" s="17" t="s">
        <v>150</v>
      </c>
      <c r="BM367" s="262" t="s">
        <v>536</v>
      </c>
    </row>
    <row r="368" spans="1:47" s="2" customFormat="1" ht="12">
      <c r="A368" s="40"/>
      <c r="B368" s="41"/>
      <c r="C368" s="42"/>
      <c r="D368" s="263" t="s">
        <v>152</v>
      </c>
      <c r="E368" s="42"/>
      <c r="F368" s="264" t="s">
        <v>537</v>
      </c>
      <c r="G368" s="42"/>
      <c r="H368" s="42"/>
      <c r="I368" s="161"/>
      <c r="J368" s="42"/>
      <c r="K368" s="42"/>
      <c r="L368" s="43"/>
      <c r="M368" s="265"/>
      <c r="N368" s="266"/>
      <c r="O368" s="93"/>
      <c r="P368" s="93"/>
      <c r="Q368" s="93"/>
      <c r="R368" s="93"/>
      <c r="S368" s="93"/>
      <c r="T368" s="94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7" t="s">
        <v>152</v>
      </c>
      <c r="AU368" s="17" t="s">
        <v>93</v>
      </c>
    </row>
    <row r="369" spans="1:51" s="13" customFormat="1" ht="12">
      <c r="A369" s="13"/>
      <c r="B369" s="267"/>
      <c r="C369" s="268"/>
      <c r="D369" s="263" t="s">
        <v>154</v>
      </c>
      <c r="E369" s="269" t="s">
        <v>1</v>
      </c>
      <c r="F369" s="270" t="s">
        <v>538</v>
      </c>
      <c r="G369" s="268"/>
      <c r="H369" s="271">
        <v>7.5</v>
      </c>
      <c r="I369" s="272"/>
      <c r="J369" s="268"/>
      <c r="K369" s="268"/>
      <c r="L369" s="273"/>
      <c r="M369" s="274"/>
      <c r="N369" s="275"/>
      <c r="O369" s="275"/>
      <c r="P369" s="275"/>
      <c r="Q369" s="275"/>
      <c r="R369" s="275"/>
      <c r="S369" s="275"/>
      <c r="T369" s="27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77" t="s">
        <v>154</v>
      </c>
      <c r="AU369" s="277" t="s">
        <v>93</v>
      </c>
      <c r="AV369" s="13" t="s">
        <v>93</v>
      </c>
      <c r="AW369" s="13" t="s">
        <v>36</v>
      </c>
      <c r="AX369" s="13" t="s">
        <v>83</v>
      </c>
      <c r="AY369" s="277" t="s">
        <v>145</v>
      </c>
    </row>
    <row r="370" spans="1:51" s="14" customFormat="1" ht="12">
      <c r="A370" s="14"/>
      <c r="B370" s="278"/>
      <c r="C370" s="279"/>
      <c r="D370" s="263" t="s">
        <v>154</v>
      </c>
      <c r="E370" s="280" t="s">
        <v>1</v>
      </c>
      <c r="F370" s="281" t="s">
        <v>156</v>
      </c>
      <c r="G370" s="279"/>
      <c r="H370" s="282">
        <v>7.5</v>
      </c>
      <c r="I370" s="283"/>
      <c r="J370" s="279"/>
      <c r="K370" s="279"/>
      <c r="L370" s="284"/>
      <c r="M370" s="285"/>
      <c r="N370" s="286"/>
      <c r="O370" s="286"/>
      <c r="P370" s="286"/>
      <c r="Q370" s="286"/>
      <c r="R370" s="286"/>
      <c r="S370" s="286"/>
      <c r="T370" s="28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8" t="s">
        <v>154</v>
      </c>
      <c r="AU370" s="288" t="s">
        <v>93</v>
      </c>
      <c r="AV370" s="14" t="s">
        <v>150</v>
      </c>
      <c r="AW370" s="14" t="s">
        <v>36</v>
      </c>
      <c r="AX370" s="14" t="s">
        <v>91</v>
      </c>
      <c r="AY370" s="288" t="s">
        <v>145</v>
      </c>
    </row>
    <row r="371" spans="1:65" s="2" customFormat="1" ht="21.75" customHeight="1">
      <c r="A371" s="40"/>
      <c r="B371" s="41"/>
      <c r="C371" s="250" t="s">
        <v>539</v>
      </c>
      <c r="D371" s="250" t="s">
        <v>146</v>
      </c>
      <c r="E371" s="251" t="s">
        <v>540</v>
      </c>
      <c r="F371" s="252" t="s">
        <v>541</v>
      </c>
      <c r="G371" s="253" t="s">
        <v>360</v>
      </c>
      <c r="H371" s="254">
        <v>7.5</v>
      </c>
      <c r="I371" s="255"/>
      <c r="J371" s="256">
        <f>ROUND(I371*H371,2)</f>
        <v>0</v>
      </c>
      <c r="K371" s="257"/>
      <c r="L371" s="43"/>
      <c r="M371" s="258" t="s">
        <v>1</v>
      </c>
      <c r="N371" s="259" t="s">
        <v>48</v>
      </c>
      <c r="O371" s="93"/>
      <c r="P371" s="260">
        <f>O371*H371</f>
        <v>0</v>
      </c>
      <c r="Q371" s="260">
        <v>0.000605063</v>
      </c>
      <c r="R371" s="260">
        <f>Q371*H371</f>
        <v>0.0045379725</v>
      </c>
      <c r="S371" s="260">
        <v>0</v>
      </c>
      <c r="T371" s="261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62" t="s">
        <v>150</v>
      </c>
      <c r="AT371" s="262" t="s">
        <v>146</v>
      </c>
      <c r="AU371" s="262" t="s">
        <v>93</v>
      </c>
      <c r="AY371" s="17" t="s">
        <v>145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7" t="s">
        <v>91</v>
      </c>
      <c r="BK371" s="145">
        <f>ROUND(I371*H371,2)</f>
        <v>0</v>
      </c>
      <c r="BL371" s="17" t="s">
        <v>150</v>
      </c>
      <c r="BM371" s="262" t="s">
        <v>542</v>
      </c>
    </row>
    <row r="372" spans="1:47" s="2" customFormat="1" ht="12">
      <c r="A372" s="40"/>
      <c r="B372" s="41"/>
      <c r="C372" s="42"/>
      <c r="D372" s="263" t="s">
        <v>152</v>
      </c>
      <c r="E372" s="42"/>
      <c r="F372" s="264" t="s">
        <v>543</v>
      </c>
      <c r="G372" s="42"/>
      <c r="H372" s="42"/>
      <c r="I372" s="161"/>
      <c r="J372" s="42"/>
      <c r="K372" s="42"/>
      <c r="L372" s="43"/>
      <c r="M372" s="265"/>
      <c r="N372" s="266"/>
      <c r="O372" s="93"/>
      <c r="P372" s="93"/>
      <c r="Q372" s="93"/>
      <c r="R372" s="93"/>
      <c r="S372" s="93"/>
      <c r="T372" s="94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7" t="s">
        <v>152</v>
      </c>
      <c r="AU372" s="17" t="s">
        <v>93</v>
      </c>
    </row>
    <row r="373" spans="1:51" s="13" customFormat="1" ht="12">
      <c r="A373" s="13"/>
      <c r="B373" s="267"/>
      <c r="C373" s="268"/>
      <c r="D373" s="263" t="s">
        <v>154</v>
      </c>
      <c r="E373" s="269" t="s">
        <v>1</v>
      </c>
      <c r="F373" s="270" t="s">
        <v>538</v>
      </c>
      <c r="G373" s="268"/>
      <c r="H373" s="271">
        <v>7.5</v>
      </c>
      <c r="I373" s="272"/>
      <c r="J373" s="268"/>
      <c r="K373" s="268"/>
      <c r="L373" s="273"/>
      <c r="M373" s="274"/>
      <c r="N373" s="275"/>
      <c r="O373" s="275"/>
      <c r="P373" s="275"/>
      <c r="Q373" s="275"/>
      <c r="R373" s="275"/>
      <c r="S373" s="275"/>
      <c r="T373" s="27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77" t="s">
        <v>154</v>
      </c>
      <c r="AU373" s="277" t="s">
        <v>93</v>
      </c>
      <c r="AV373" s="13" t="s">
        <v>93</v>
      </c>
      <c r="AW373" s="13" t="s">
        <v>36</v>
      </c>
      <c r="AX373" s="13" t="s">
        <v>83</v>
      </c>
      <c r="AY373" s="277" t="s">
        <v>145</v>
      </c>
    </row>
    <row r="374" spans="1:51" s="14" customFormat="1" ht="12">
      <c r="A374" s="14"/>
      <c r="B374" s="278"/>
      <c r="C374" s="279"/>
      <c r="D374" s="263" t="s">
        <v>154</v>
      </c>
      <c r="E374" s="280" t="s">
        <v>1</v>
      </c>
      <c r="F374" s="281" t="s">
        <v>156</v>
      </c>
      <c r="G374" s="279"/>
      <c r="H374" s="282">
        <v>7.5</v>
      </c>
      <c r="I374" s="283"/>
      <c r="J374" s="279"/>
      <c r="K374" s="279"/>
      <c r="L374" s="284"/>
      <c r="M374" s="285"/>
      <c r="N374" s="286"/>
      <c r="O374" s="286"/>
      <c r="P374" s="286"/>
      <c r="Q374" s="286"/>
      <c r="R374" s="286"/>
      <c r="S374" s="286"/>
      <c r="T374" s="28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8" t="s">
        <v>154</v>
      </c>
      <c r="AU374" s="288" t="s">
        <v>93</v>
      </c>
      <c r="AV374" s="14" t="s">
        <v>150</v>
      </c>
      <c r="AW374" s="14" t="s">
        <v>36</v>
      </c>
      <c r="AX374" s="14" t="s">
        <v>91</v>
      </c>
      <c r="AY374" s="288" t="s">
        <v>145</v>
      </c>
    </row>
    <row r="375" spans="1:65" s="2" customFormat="1" ht="21.75" customHeight="1">
      <c r="A375" s="40"/>
      <c r="B375" s="41"/>
      <c r="C375" s="250" t="s">
        <v>544</v>
      </c>
      <c r="D375" s="250" t="s">
        <v>146</v>
      </c>
      <c r="E375" s="251" t="s">
        <v>545</v>
      </c>
      <c r="F375" s="252" t="s">
        <v>546</v>
      </c>
      <c r="G375" s="253" t="s">
        <v>360</v>
      </c>
      <c r="H375" s="254">
        <v>500</v>
      </c>
      <c r="I375" s="255"/>
      <c r="J375" s="256">
        <f>ROUND(I375*H375,2)</f>
        <v>0</v>
      </c>
      <c r="K375" s="257"/>
      <c r="L375" s="43"/>
      <c r="M375" s="258" t="s">
        <v>1</v>
      </c>
      <c r="N375" s="259" t="s">
        <v>48</v>
      </c>
      <c r="O375" s="93"/>
      <c r="P375" s="260">
        <f>O375*H375</f>
        <v>0</v>
      </c>
      <c r="Q375" s="260">
        <v>0</v>
      </c>
      <c r="R375" s="260">
        <f>Q375*H375</f>
        <v>0</v>
      </c>
      <c r="S375" s="260">
        <v>0.324</v>
      </c>
      <c r="T375" s="261">
        <f>S375*H375</f>
        <v>162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62" t="s">
        <v>150</v>
      </c>
      <c r="AT375" s="262" t="s">
        <v>146</v>
      </c>
      <c r="AU375" s="262" t="s">
        <v>93</v>
      </c>
      <c r="AY375" s="17" t="s">
        <v>145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7" t="s">
        <v>91</v>
      </c>
      <c r="BK375" s="145">
        <f>ROUND(I375*H375,2)</f>
        <v>0</v>
      </c>
      <c r="BL375" s="17" t="s">
        <v>150</v>
      </c>
      <c r="BM375" s="262" t="s">
        <v>547</v>
      </c>
    </row>
    <row r="376" spans="1:47" s="2" customFormat="1" ht="12">
      <c r="A376" s="40"/>
      <c r="B376" s="41"/>
      <c r="C376" s="42"/>
      <c r="D376" s="263" t="s">
        <v>152</v>
      </c>
      <c r="E376" s="42"/>
      <c r="F376" s="264" t="s">
        <v>548</v>
      </c>
      <c r="G376" s="42"/>
      <c r="H376" s="42"/>
      <c r="I376" s="161"/>
      <c r="J376" s="42"/>
      <c r="K376" s="42"/>
      <c r="L376" s="43"/>
      <c r="M376" s="265"/>
      <c r="N376" s="266"/>
      <c r="O376" s="93"/>
      <c r="P376" s="93"/>
      <c r="Q376" s="93"/>
      <c r="R376" s="93"/>
      <c r="S376" s="93"/>
      <c r="T376" s="94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7" t="s">
        <v>152</v>
      </c>
      <c r="AU376" s="17" t="s">
        <v>93</v>
      </c>
    </row>
    <row r="377" spans="1:51" s="13" customFormat="1" ht="12">
      <c r="A377" s="13"/>
      <c r="B377" s="267"/>
      <c r="C377" s="268"/>
      <c r="D377" s="263" t="s">
        <v>154</v>
      </c>
      <c r="E377" s="269" t="s">
        <v>1</v>
      </c>
      <c r="F377" s="270" t="s">
        <v>549</v>
      </c>
      <c r="G377" s="268"/>
      <c r="H377" s="271">
        <v>500</v>
      </c>
      <c r="I377" s="272"/>
      <c r="J377" s="268"/>
      <c r="K377" s="268"/>
      <c r="L377" s="273"/>
      <c r="M377" s="274"/>
      <c r="N377" s="275"/>
      <c r="O377" s="275"/>
      <c r="P377" s="275"/>
      <c r="Q377" s="275"/>
      <c r="R377" s="275"/>
      <c r="S377" s="275"/>
      <c r="T377" s="27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77" t="s">
        <v>154</v>
      </c>
      <c r="AU377" s="277" t="s">
        <v>93</v>
      </c>
      <c r="AV377" s="13" t="s">
        <v>93</v>
      </c>
      <c r="AW377" s="13" t="s">
        <v>36</v>
      </c>
      <c r="AX377" s="13" t="s">
        <v>91</v>
      </c>
      <c r="AY377" s="277" t="s">
        <v>145</v>
      </c>
    </row>
    <row r="378" spans="1:63" s="12" customFormat="1" ht="22.8" customHeight="1">
      <c r="A378" s="12"/>
      <c r="B378" s="236"/>
      <c r="C378" s="237"/>
      <c r="D378" s="238" t="s">
        <v>82</v>
      </c>
      <c r="E378" s="311" t="s">
        <v>550</v>
      </c>
      <c r="F378" s="311" t="s">
        <v>551</v>
      </c>
      <c r="G378" s="237"/>
      <c r="H378" s="237"/>
      <c r="I378" s="240"/>
      <c r="J378" s="312">
        <f>BK378</f>
        <v>0</v>
      </c>
      <c r="K378" s="237"/>
      <c r="L378" s="242"/>
      <c r="M378" s="243"/>
      <c r="N378" s="244"/>
      <c r="O378" s="244"/>
      <c r="P378" s="245">
        <f>SUM(P379:P380)</f>
        <v>0</v>
      </c>
      <c r="Q378" s="244"/>
      <c r="R378" s="245">
        <f>SUM(R379:R380)</f>
        <v>0</v>
      </c>
      <c r="S378" s="244"/>
      <c r="T378" s="246">
        <f>SUM(T379:T380)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47" t="s">
        <v>91</v>
      </c>
      <c r="AT378" s="248" t="s">
        <v>82</v>
      </c>
      <c r="AU378" s="248" t="s">
        <v>91</v>
      </c>
      <c r="AY378" s="247" t="s">
        <v>145</v>
      </c>
      <c r="BK378" s="249">
        <f>SUM(BK379:BK380)</f>
        <v>0</v>
      </c>
    </row>
    <row r="379" spans="1:65" s="2" customFormat="1" ht="21.75" customHeight="1">
      <c r="A379" s="40"/>
      <c r="B379" s="41"/>
      <c r="C379" s="250" t="s">
        <v>552</v>
      </c>
      <c r="D379" s="250" t="s">
        <v>146</v>
      </c>
      <c r="E379" s="251" t="s">
        <v>553</v>
      </c>
      <c r="F379" s="252" t="s">
        <v>554</v>
      </c>
      <c r="G379" s="253" t="s">
        <v>318</v>
      </c>
      <c r="H379" s="254">
        <v>572.798</v>
      </c>
      <c r="I379" s="255"/>
      <c r="J379" s="256">
        <f>ROUND(I379*H379,2)</f>
        <v>0</v>
      </c>
      <c r="K379" s="257"/>
      <c r="L379" s="43"/>
      <c r="M379" s="258" t="s">
        <v>1</v>
      </c>
      <c r="N379" s="259" t="s">
        <v>48</v>
      </c>
      <c r="O379" s="93"/>
      <c r="P379" s="260">
        <f>O379*H379</f>
        <v>0</v>
      </c>
      <c r="Q379" s="260">
        <v>0</v>
      </c>
      <c r="R379" s="260">
        <f>Q379*H379</f>
        <v>0</v>
      </c>
      <c r="S379" s="260">
        <v>0</v>
      </c>
      <c r="T379" s="261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62" t="s">
        <v>150</v>
      </c>
      <c r="AT379" s="262" t="s">
        <v>146</v>
      </c>
      <c r="AU379" s="262" t="s">
        <v>93</v>
      </c>
      <c r="AY379" s="17" t="s">
        <v>145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7" t="s">
        <v>91</v>
      </c>
      <c r="BK379" s="145">
        <f>ROUND(I379*H379,2)</f>
        <v>0</v>
      </c>
      <c r="BL379" s="17" t="s">
        <v>150</v>
      </c>
      <c r="BM379" s="262" t="s">
        <v>555</v>
      </c>
    </row>
    <row r="380" spans="1:47" s="2" customFormat="1" ht="12">
      <c r="A380" s="40"/>
      <c r="B380" s="41"/>
      <c r="C380" s="42"/>
      <c r="D380" s="263" t="s">
        <v>152</v>
      </c>
      <c r="E380" s="42"/>
      <c r="F380" s="264" t="s">
        <v>556</v>
      </c>
      <c r="G380" s="42"/>
      <c r="H380" s="42"/>
      <c r="I380" s="161"/>
      <c r="J380" s="42"/>
      <c r="K380" s="42"/>
      <c r="L380" s="43"/>
      <c r="M380" s="313"/>
      <c r="N380" s="314"/>
      <c r="O380" s="315"/>
      <c r="P380" s="315"/>
      <c r="Q380" s="315"/>
      <c r="R380" s="315"/>
      <c r="S380" s="315"/>
      <c r="T380" s="316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7" t="s">
        <v>152</v>
      </c>
      <c r="AU380" s="17" t="s">
        <v>93</v>
      </c>
    </row>
    <row r="381" spans="1:31" s="2" customFormat="1" ht="6.95" customHeight="1">
      <c r="A381" s="40"/>
      <c r="B381" s="68"/>
      <c r="C381" s="69"/>
      <c r="D381" s="69"/>
      <c r="E381" s="69"/>
      <c r="F381" s="69"/>
      <c r="G381" s="69"/>
      <c r="H381" s="69"/>
      <c r="I381" s="200"/>
      <c r="J381" s="69"/>
      <c r="K381" s="69"/>
      <c r="L381" s="43"/>
      <c r="M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</row>
  </sheetData>
  <sheetProtection password="CC35" sheet="1" objects="1" scenarios="1" formatColumns="0" formatRows="0" autoFilter="0"/>
  <autoFilter ref="C124:K38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93</v>
      </c>
    </row>
    <row r="4" spans="2:46" s="1" customFormat="1" ht="24.95" customHeight="1">
      <c r="B4" s="20"/>
      <c r="D4" s="157" t="s">
        <v>112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POLNÍ CESTA SÚ6, SÚ7 A SÚ9 V K.Ú. MEZIŘÍČÍ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113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557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3. 6. 2020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">
        <v>27</v>
      </c>
      <c r="F15" s="40"/>
      <c r="G15" s="40"/>
      <c r="H15" s="40"/>
      <c r="I15" s="164" t="s">
        <v>28</v>
      </c>
      <c r="J15" s="163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30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32</v>
      </c>
      <c r="E20" s="40"/>
      <c r="F20" s="40"/>
      <c r="G20" s="40"/>
      <c r="H20" s="40"/>
      <c r="I20" s="164" t="s">
        <v>25</v>
      </c>
      <c r="J20" s="163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34</v>
      </c>
      <c r="F21" s="40"/>
      <c r="G21" s="40"/>
      <c r="H21" s="40"/>
      <c r="I21" s="164" t="s">
        <v>28</v>
      </c>
      <c r="J21" s="163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37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38</v>
      </c>
      <c r="F24" s="40"/>
      <c r="G24" s="40"/>
      <c r="H24" s="40"/>
      <c r="I24" s="164" t="s">
        <v>28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39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66"/>
      <c r="B27" s="167"/>
      <c r="C27" s="166"/>
      <c r="D27" s="166"/>
      <c r="E27" s="168" t="s">
        <v>115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73" t="s">
        <v>43</v>
      </c>
      <c r="E30" s="40"/>
      <c r="F30" s="40"/>
      <c r="G30" s="40"/>
      <c r="H30" s="40"/>
      <c r="I30" s="161"/>
      <c r="J30" s="174">
        <f>ROUND(J125,2)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1"/>
      <c r="E31" s="171"/>
      <c r="F31" s="171"/>
      <c r="G31" s="171"/>
      <c r="H31" s="171"/>
      <c r="I31" s="172"/>
      <c r="J31" s="171"/>
      <c r="K31" s="17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75" t="s">
        <v>45</v>
      </c>
      <c r="G32" s="40"/>
      <c r="H32" s="40"/>
      <c r="I32" s="176" t="s">
        <v>44</v>
      </c>
      <c r="J32" s="17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7" t="s">
        <v>47</v>
      </c>
      <c r="E33" s="159" t="s">
        <v>48</v>
      </c>
      <c r="F33" s="178">
        <f>ROUND((SUM(BE125:BE342)),2)</f>
        <v>0</v>
      </c>
      <c r="G33" s="40"/>
      <c r="H33" s="40"/>
      <c r="I33" s="179">
        <v>0.21</v>
      </c>
      <c r="J33" s="178">
        <f>ROUND(((SUM(BE125:BE342))*I33),2)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9" t="s">
        <v>49</v>
      </c>
      <c r="F34" s="178">
        <f>ROUND((SUM(BF125:BF342)),2)</f>
        <v>0</v>
      </c>
      <c r="G34" s="40"/>
      <c r="H34" s="40"/>
      <c r="I34" s="179">
        <v>0.15</v>
      </c>
      <c r="J34" s="178">
        <f>ROUND(((SUM(BF125:BF342))*I34),2)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9" t="s">
        <v>50</v>
      </c>
      <c r="F35" s="178">
        <f>ROUND((SUM(BG125:BG342)),2)</f>
        <v>0</v>
      </c>
      <c r="G35" s="40"/>
      <c r="H35" s="40"/>
      <c r="I35" s="179">
        <v>0.21</v>
      </c>
      <c r="J35" s="178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9" t="s">
        <v>51</v>
      </c>
      <c r="F36" s="178">
        <f>ROUND((SUM(BH125:BH342)),2)</f>
        <v>0</v>
      </c>
      <c r="G36" s="40"/>
      <c r="H36" s="40"/>
      <c r="I36" s="179">
        <v>0.15</v>
      </c>
      <c r="J36" s="178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52</v>
      </c>
      <c r="F37" s="178">
        <f>ROUND((SUM(BI125:BI342)),2)</f>
        <v>0</v>
      </c>
      <c r="G37" s="40"/>
      <c r="H37" s="40"/>
      <c r="I37" s="179">
        <v>0</v>
      </c>
      <c r="J37" s="178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161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80"/>
      <c r="D39" s="181" t="s">
        <v>53</v>
      </c>
      <c r="E39" s="182"/>
      <c r="F39" s="182"/>
      <c r="G39" s="183" t="s">
        <v>54</v>
      </c>
      <c r="H39" s="184" t="s">
        <v>55</v>
      </c>
      <c r="I39" s="185"/>
      <c r="J39" s="186">
        <f>SUM(J30:J37)</f>
        <v>0</v>
      </c>
      <c r="K39" s="18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I41" s="153"/>
      <c r="L41" s="20"/>
    </row>
    <row r="42" spans="2:12" s="1" customFormat="1" ht="14.4" customHeight="1">
      <c r="B42" s="20"/>
      <c r="I42" s="153"/>
      <c r="L42" s="2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88" t="s">
        <v>56</v>
      </c>
      <c r="E50" s="189"/>
      <c r="F50" s="189"/>
      <c r="G50" s="188" t="s">
        <v>57</v>
      </c>
      <c r="H50" s="189"/>
      <c r="I50" s="190"/>
      <c r="J50" s="189"/>
      <c r="K50" s="189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58</v>
      </c>
      <c r="E61" s="192"/>
      <c r="F61" s="193" t="s">
        <v>59</v>
      </c>
      <c r="G61" s="191" t="s">
        <v>58</v>
      </c>
      <c r="H61" s="192"/>
      <c r="I61" s="194"/>
      <c r="J61" s="195" t="s">
        <v>59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8" t="s">
        <v>60</v>
      </c>
      <c r="E65" s="196"/>
      <c r="F65" s="196"/>
      <c r="G65" s="188" t="s">
        <v>61</v>
      </c>
      <c r="H65" s="196"/>
      <c r="I65" s="197"/>
      <c r="J65" s="196"/>
      <c r="K65" s="19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58</v>
      </c>
      <c r="E76" s="192"/>
      <c r="F76" s="193" t="s">
        <v>59</v>
      </c>
      <c r="G76" s="191" t="s">
        <v>58</v>
      </c>
      <c r="H76" s="192"/>
      <c r="I76" s="194"/>
      <c r="J76" s="195" t="s">
        <v>59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8"/>
      <c r="C77" s="199"/>
      <c r="D77" s="199"/>
      <c r="E77" s="199"/>
      <c r="F77" s="199"/>
      <c r="G77" s="199"/>
      <c r="H77" s="199"/>
      <c r="I77" s="200"/>
      <c r="J77" s="199"/>
      <c r="K77" s="199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 hidden="1">
      <c r="A81" s="40"/>
      <c r="B81" s="201"/>
      <c r="C81" s="202"/>
      <c r="D81" s="202"/>
      <c r="E81" s="202"/>
      <c r="F81" s="202"/>
      <c r="G81" s="202"/>
      <c r="H81" s="202"/>
      <c r="I81" s="203"/>
      <c r="J81" s="202"/>
      <c r="K81" s="20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 hidden="1">
      <c r="A82" s="40"/>
      <c r="B82" s="41"/>
      <c r="C82" s="23" t="s">
        <v>116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 hidden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 hidden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 hidden="1">
      <c r="A85" s="40"/>
      <c r="B85" s="41"/>
      <c r="C85" s="42"/>
      <c r="D85" s="42"/>
      <c r="E85" s="204" t="str">
        <f>E7</f>
        <v>POLNÍ CESTA SÚ6, SÚ7 A SÚ9 V K.Ú. MEZIŘÍČÍ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 hidden="1">
      <c r="A86" s="40"/>
      <c r="B86" s="41"/>
      <c r="C86" s="32" t="s">
        <v>113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 hidden="1">
      <c r="A87" s="40"/>
      <c r="B87" s="41"/>
      <c r="C87" s="42"/>
      <c r="D87" s="42"/>
      <c r="E87" s="78" t="str">
        <f>E9</f>
        <v>SO2 - POLNÍ CESTA SÚ7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 hidden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 hidden="1">
      <c r="A89" s="40"/>
      <c r="B89" s="41"/>
      <c r="C89" s="32" t="s">
        <v>20</v>
      </c>
      <c r="D89" s="42"/>
      <c r="E89" s="42"/>
      <c r="F89" s="27" t="str">
        <f>F12</f>
        <v>MEZIŘÍČÍ</v>
      </c>
      <c r="G89" s="42"/>
      <c r="H89" s="42"/>
      <c r="I89" s="164" t="s">
        <v>22</v>
      </c>
      <c r="J89" s="81" t="str">
        <f>IF(J12="","",J12)</f>
        <v>3. 6. 2020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 hidden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 hidden="1">
      <c r="A91" s="40"/>
      <c r="B91" s="41"/>
      <c r="C91" s="32" t="s">
        <v>24</v>
      </c>
      <c r="D91" s="42"/>
      <c r="E91" s="42"/>
      <c r="F91" s="27" t="str">
        <f>E15</f>
        <v>ČR - Státní pozemkový úřad</v>
      </c>
      <c r="G91" s="42"/>
      <c r="H91" s="42"/>
      <c r="I91" s="164" t="s">
        <v>32</v>
      </c>
      <c r="J91" s="36" t="str">
        <f>E21</f>
        <v>AGROPROJEKT PSO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 hidden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164" t="s">
        <v>37</v>
      </c>
      <c r="J92" s="36" t="str">
        <f>E24</f>
        <v>ING. DIVINOVÁ HANA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 hidden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 hidden="1">
      <c r="A94" s="40"/>
      <c r="B94" s="41"/>
      <c r="C94" s="205" t="s">
        <v>117</v>
      </c>
      <c r="D94" s="151"/>
      <c r="E94" s="151"/>
      <c r="F94" s="151"/>
      <c r="G94" s="151"/>
      <c r="H94" s="151"/>
      <c r="I94" s="206"/>
      <c r="J94" s="207" t="s">
        <v>118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 hidden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 hidden="1">
      <c r="A96" s="40"/>
      <c r="B96" s="41"/>
      <c r="C96" s="208" t="s">
        <v>119</v>
      </c>
      <c r="D96" s="42"/>
      <c r="E96" s="42"/>
      <c r="F96" s="42"/>
      <c r="G96" s="42"/>
      <c r="H96" s="42"/>
      <c r="I96" s="161"/>
      <c r="J96" s="112">
        <f>J125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120</v>
      </c>
    </row>
    <row r="97" spans="1:31" s="9" customFormat="1" ht="24.95" customHeight="1" hidden="1">
      <c r="A97" s="9"/>
      <c r="B97" s="209"/>
      <c r="C97" s="210"/>
      <c r="D97" s="211" t="s">
        <v>121</v>
      </c>
      <c r="E97" s="212"/>
      <c r="F97" s="212"/>
      <c r="G97" s="212"/>
      <c r="H97" s="212"/>
      <c r="I97" s="213"/>
      <c r="J97" s="214">
        <f>J126</f>
        <v>0</v>
      </c>
      <c r="K97" s="210"/>
      <c r="L97" s="2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16"/>
      <c r="C98" s="217"/>
      <c r="D98" s="218" t="s">
        <v>122</v>
      </c>
      <c r="E98" s="219"/>
      <c r="F98" s="219"/>
      <c r="G98" s="219"/>
      <c r="H98" s="219"/>
      <c r="I98" s="220"/>
      <c r="J98" s="221">
        <f>J127</f>
        <v>0</v>
      </c>
      <c r="K98" s="217"/>
      <c r="L98" s="22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16"/>
      <c r="C99" s="217"/>
      <c r="D99" s="218" t="s">
        <v>123</v>
      </c>
      <c r="E99" s="219"/>
      <c r="F99" s="219"/>
      <c r="G99" s="219"/>
      <c r="H99" s="219"/>
      <c r="I99" s="220"/>
      <c r="J99" s="221">
        <f>J190</f>
        <v>0</v>
      </c>
      <c r="K99" s="217"/>
      <c r="L99" s="22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16"/>
      <c r="C100" s="217"/>
      <c r="D100" s="218" t="s">
        <v>125</v>
      </c>
      <c r="E100" s="219"/>
      <c r="F100" s="219"/>
      <c r="G100" s="219"/>
      <c r="H100" s="219"/>
      <c r="I100" s="220"/>
      <c r="J100" s="221">
        <f>J211</f>
        <v>0</v>
      </c>
      <c r="K100" s="217"/>
      <c r="L100" s="22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16"/>
      <c r="C101" s="217"/>
      <c r="D101" s="218" t="s">
        <v>126</v>
      </c>
      <c r="E101" s="219"/>
      <c r="F101" s="219"/>
      <c r="G101" s="219"/>
      <c r="H101" s="219"/>
      <c r="I101" s="220"/>
      <c r="J101" s="221">
        <f>J231</f>
        <v>0</v>
      </c>
      <c r="K101" s="217"/>
      <c r="L101" s="22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16"/>
      <c r="C102" s="217"/>
      <c r="D102" s="218" t="s">
        <v>127</v>
      </c>
      <c r="E102" s="219"/>
      <c r="F102" s="219"/>
      <c r="G102" s="219"/>
      <c r="H102" s="219"/>
      <c r="I102" s="220"/>
      <c r="J102" s="221">
        <f>J281</f>
        <v>0</v>
      </c>
      <c r="K102" s="217"/>
      <c r="L102" s="22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16"/>
      <c r="C103" s="217"/>
      <c r="D103" s="218" t="s">
        <v>128</v>
      </c>
      <c r="E103" s="219"/>
      <c r="F103" s="219"/>
      <c r="G103" s="219"/>
      <c r="H103" s="219"/>
      <c r="I103" s="220"/>
      <c r="J103" s="221">
        <f>J289</f>
        <v>0</v>
      </c>
      <c r="K103" s="217"/>
      <c r="L103" s="22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16"/>
      <c r="C104" s="217"/>
      <c r="D104" s="218" t="s">
        <v>558</v>
      </c>
      <c r="E104" s="219"/>
      <c r="F104" s="219"/>
      <c r="G104" s="219"/>
      <c r="H104" s="219"/>
      <c r="I104" s="220"/>
      <c r="J104" s="221">
        <f>J332</f>
        <v>0</v>
      </c>
      <c r="K104" s="217"/>
      <c r="L104" s="22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16"/>
      <c r="C105" s="217"/>
      <c r="D105" s="218" t="s">
        <v>129</v>
      </c>
      <c r="E105" s="219"/>
      <c r="F105" s="219"/>
      <c r="G105" s="219"/>
      <c r="H105" s="219"/>
      <c r="I105" s="220"/>
      <c r="J105" s="221">
        <f>J340</f>
        <v>0</v>
      </c>
      <c r="K105" s="217"/>
      <c r="L105" s="22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40"/>
      <c r="B106" s="41"/>
      <c r="C106" s="42"/>
      <c r="D106" s="42"/>
      <c r="E106" s="42"/>
      <c r="F106" s="42"/>
      <c r="G106" s="42"/>
      <c r="H106" s="42"/>
      <c r="I106" s="161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 hidden="1">
      <c r="A107" s="40"/>
      <c r="B107" s="68"/>
      <c r="C107" s="69"/>
      <c r="D107" s="69"/>
      <c r="E107" s="69"/>
      <c r="F107" s="69"/>
      <c r="G107" s="69"/>
      <c r="H107" s="69"/>
      <c r="I107" s="200"/>
      <c r="J107" s="69"/>
      <c r="K107" s="69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ht="12" hidden="1"/>
    <row r="109" ht="12" hidden="1"/>
    <row r="110" ht="12" hidden="1"/>
    <row r="111" spans="1:31" s="2" customFormat="1" ht="6.95" customHeight="1">
      <c r="A111" s="40"/>
      <c r="B111" s="70"/>
      <c r="C111" s="71"/>
      <c r="D111" s="71"/>
      <c r="E111" s="71"/>
      <c r="F111" s="71"/>
      <c r="G111" s="71"/>
      <c r="H111" s="71"/>
      <c r="I111" s="203"/>
      <c r="J111" s="71"/>
      <c r="K111" s="71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3" t="s">
        <v>130</v>
      </c>
      <c r="D112" s="42"/>
      <c r="E112" s="42"/>
      <c r="F112" s="42"/>
      <c r="G112" s="42"/>
      <c r="H112" s="42"/>
      <c r="I112" s="161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161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2" t="s">
        <v>16</v>
      </c>
      <c r="D114" s="42"/>
      <c r="E114" s="42"/>
      <c r="F114" s="42"/>
      <c r="G114" s="42"/>
      <c r="H114" s="4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204" t="str">
        <f>E7</f>
        <v>POLNÍ CESTA SÚ6, SÚ7 A SÚ9 V K.Ú. MEZIŘÍČÍ</v>
      </c>
      <c r="F115" s="32"/>
      <c r="G115" s="32"/>
      <c r="H115" s="32"/>
      <c r="I115" s="161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2" t="s">
        <v>113</v>
      </c>
      <c r="D116" s="42"/>
      <c r="E116" s="42"/>
      <c r="F116" s="42"/>
      <c r="G116" s="42"/>
      <c r="H116" s="42"/>
      <c r="I116" s="161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78" t="str">
        <f>E9</f>
        <v>SO2 - POLNÍ CESTA SÚ7</v>
      </c>
      <c r="F117" s="42"/>
      <c r="G117" s="42"/>
      <c r="H117" s="42"/>
      <c r="I117" s="161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161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20</v>
      </c>
      <c r="D119" s="42"/>
      <c r="E119" s="42"/>
      <c r="F119" s="27" t="str">
        <f>F12</f>
        <v>MEZIŘÍČÍ</v>
      </c>
      <c r="G119" s="42"/>
      <c r="H119" s="42"/>
      <c r="I119" s="164" t="s">
        <v>22</v>
      </c>
      <c r="J119" s="81" t="str">
        <f>IF(J12="","",J12)</f>
        <v>3. 6. 2020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161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5.65" customHeight="1">
      <c r="A121" s="40"/>
      <c r="B121" s="41"/>
      <c r="C121" s="32" t="s">
        <v>24</v>
      </c>
      <c r="D121" s="42"/>
      <c r="E121" s="42"/>
      <c r="F121" s="27" t="str">
        <f>E15</f>
        <v>ČR - Státní pozemkový úřad</v>
      </c>
      <c r="G121" s="42"/>
      <c r="H121" s="42"/>
      <c r="I121" s="164" t="s">
        <v>32</v>
      </c>
      <c r="J121" s="36" t="str">
        <f>E21</f>
        <v>AGROPROJEKT PSO s.r.o.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5.65" customHeight="1">
      <c r="A122" s="40"/>
      <c r="B122" s="41"/>
      <c r="C122" s="32" t="s">
        <v>30</v>
      </c>
      <c r="D122" s="42"/>
      <c r="E122" s="42"/>
      <c r="F122" s="27" t="str">
        <f>IF(E18="","",E18)</f>
        <v>Vyplň údaj</v>
      </c>
      <c r="G122" s="42"/>
      <c r="H122" s="42"/>
      <c r="I122" s="164" t="s">
        <v>37</v>
      </c>
      <c r="J122" s="36" t="str">
        <f>E24</f>
        <v>ING. DIVINOVÁ HANA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0.3" customHeight="1">
      <c r="A123" s="40"/>
      <c r="B123" s="41"/>
      <c r="C123" s="42"/>
      <c r="D123" s="42"/>
      <c r="E123" s="42"/>
      <c r="F123" s="42"/>
      <c r="G123" s="42"/>
      <c r="H123" s="42"/>
      <c r="I123" s="161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11" customFormat="1" ht="29.25" customHeight="1">
      <c r="A124" s="223"/>
      <c r="B124" s="224"/>
      <c r="C124" s="225" t="s">
        <v>131</v>
      </c>
      <c r="D124" s="226" t="s">
        <v>68</v>
      </c>
      <c r="E124" s="226" t="s">
        <v>64</v>
      </c>
      <c r="F124" s="226" t="s">
        <v>65</v>
      </c>
      <c r="G124" s="226" t="s">
        <v>132</v>
      </c>
      <c r="H124" s="226" t="s">
        <v>133</v>
      </c>
      <c r="I124" s="227" t="s">
        <v>134</v>
      </c>
      <c r="J124" s="228" t="s">
        <v>118</v>
      </c>
      <c r="K124" s="229" t="s">
        <v>135</v>
      </c>
      <c r="L124" s="230"/>
      <c r="M124" s="102" t="s">
        <v>1</v>
      </c>
      <c r="N124" s="103" t="s">
        <v>47</v>
      </c>
      <c r="O124" s="103" t="s">
        <v>136</v>
      </c>
      <c r="P124" s="103" t="s">
        <v>137</v>
      </c>
      <c r="Q124" s="103" t="s">
        <v>138</v>
      </c>
      <c r="R124" s="103" t="s">
        <v>139</v>
      </c>
      <c r="S124" s="103" t="s">
        <v>140</v>
      </c>
      <c r="T124" s="104" t="s">
        <v>141</v>
      </c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</row>
    <row r="125" spans="1:63" s="2" customFormat="1" ht="22.8" customHeight="1">
      <c r="A125" s="40"/>
      <c r="B125" s="41"/>
      <c r="C125" s="109" t="s">
        <v>142</v>
      </c>
      <c r="D125" s="42"/>
      <c r="E125" s="42"/>
      <c r="F125" s="42"/>
      <c r="G125" s="42"/>
      <c r="H125" s="42"/>
      <c r="I125" s="161"/>
      <c r="J125" s="231">
        <f>BK125</f>
        <v>0</v>
      </c>
      <c r="K125" s="42"/>
      <c r="L125" s="43"/>
      <c r="M125" s="105"/>
      <c r="N125" s="232"/>
      <c r="O125" s="106"/>
      <c r="P125" s="233">
        <f>P126</f>
        <v>0</v>
      </c>
      <c r="Q125" s="106"/>
      <c r="R125" s="233">
        <f>R126</f>
        <v>149.92922799200002</v>
      </c>
      <c r="S125" s="106"/>
      <c r="T125" s="234">
        <f>T126</f>
        <v>154.77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7" t="s">
        <v>82</v>
      </c>
      <c r="AU125" s="17" t="s">
        <v>120</v>
      </c>
      <c r="BK125" s="235">
        <f>BK126</f>
        <v>0</v>
      </c>
    </row>
    <row r="126" spans="1:63" s="12" customFormat="1" ht="25.9" customHeight="1">
      <c r="A126" s="12"/>
      <c r="B126" s="236"/>
      <c r="C126" s="237"/>
      <c r="D126" s="238" t="s">
        <v>82</v>
      </c>
      <c r="E126" s="239" t="s">
        <v>143</v>
      </c>
      <c r="F126" s="239" t="s">
        <v>144</v>
      </c>
      <c r="G126" s="237"/>
      <c r="H126" s="237"/>
      <c r="I126" s="240"/>
      <c r="J126" s="241">
        <f>BK126</f>
        <v>0</v>
      </c>
      <c r="K126" s="237"/>
      <c r="L126" s="242"/>
      <c r="M126" s="243"/>
      <c r="N126" s="244"/>
      <c r="O126" s="244"/>
      <c r="P126" s="245">
        <f>P127+P190+P211+P231+P281+P289+P332+P340</f>
        <v>0</v>
      </c>
      <c r="Q126" s="244"/>
      <c r="R126" s="245">
        <f>R127+R190+R211+R231+R281+R289+R332+R340</f>
        <v>149.92922799200002</v>
      </c>
      <c r="S126" s="244"/>
      <c r="T126" s="246">
        <f>T127+T190+T211+T231+T281+T289+T332+T340</f>
        <v>154.77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7" t="s">
        <v>91</v>
      </c>
      <c r="AT126" s="248" t="s">
        <v>82</v>
      </c>
      <c r="AU126" s="248" t="s">
        <v>83</v>
      </c>
      <c r="AY126" s="247" t="s">
        <v>145</v>
      </c>
      <c r="BK126" s="249">
        <f>BK127+BK190+BK211+BK231+BK281+BK289+BK332+BK340</f>
        <v>0</v>
      </c>
    </row>
    <row r="127" spans="1:63" s="12" customFormat="1" ht="22.8" customHeight="1">
      <c r="A127" s="12"/>
      <c r="B127" s="236"/>
      <c r="C127" s="237"/>
      <c r="D127" s="238" t="s">
        <v>82</v>
      </c>
      <c r="E127" s="311" t="s">
        <v>91</v>
      </c>
      <c r="F127" s="311" t="s">
        <v>237</v>
      </c>
      <c r="G127" s="237"/>
      <c r="H127" s="237"/>
      <c r="I127" s="240"/>
      <c r="J127" s="312">
        <f>BK127</f>
        <v>0</v>
      </c>
      <c r="K127" s="237"/>
      <c r="L127" s="242"/>
      <c r="M127" s="243"/>
      <c r="N127" s="244"/>
      <c r="O127" s="244"/>
      <c r="P127" s="245">
        <f>SUM(P128:P189)</f>
        <v>0</v>
      </c>
      <c r="Q127" s="244"/>
      <c r="R127" s="245">
        <f>SUM(R128:R189)</f>
        <v>2.4319886360000003</v>
      </c>
      <c r="S127" s="244"/>
      <c r="T127" s="246">
        <f>SUM(T128:T189)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7" t="s">
        <v>91</v>
      </c>
      <c r="AT127" s="248" t="s">
        <v>82</v>
      </c>
      <c r="AU127" s="248" t="s">
        <v>91</v>
      </c>
      <c r="AY127" s="247" t="s">
        <v>145</v>
      </c>
      <c r="BK127" s="249">
        <f>SUM(BK128:BK189)</f>
        <v>0</v>
      </c>
    </row>
    <row r="128" spans="1:65" s="2" customFormat="1" ht="21.75" customHeight="1">
      <c r="A128" s="40"/>
      <c r="B128" s="41"/>
      <c r="C128" s="250" t="s">
        <v>91</v>
      </c>
      <c r="D128" s="250" t="s">
        <v>146</v>
      </c>
      <c r="E128" s="251" t="s">
        <v>238</v>
      </c>
      <c r="F128" s="252" t="s">
        <v>239</v>
      </c>
      <c r="G128" s="253" t="s">
        <v>209</v>
      </c>
      <c r="H128" s="254">
        <v>535</v>
      </c>
      <c r="I128" s="255"/>
      <c r="J128" s="256">
        <f>ROUND(I128*H128,2)</f>
        <v>0</v>
      </c>
      <c r="K128" s="257"/>
      <c r="L128" s="43"/>
      <c r="M128" s="258" t="s">
        <v>1</v>
      </c>
      <c r="N128" s="259" t="s">
        <v>48</v>
      </c>
      <c r="O128" s="93"/>
      <c r="P128" s="260">
        <f>O128*H128</f>
        <v>0</v>
      </c>
      <c r="Q128" s="260">
        <v>0</v>
      </c>
      <c r="R128" s="260">
        <f>Q128*H128</f>
        <v>0</v>
      </c>
      <c r="S128" s="260">
        <v>0</v>
      </c>
      <c r="T128" s="261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62" t="s">
        <v>150</v>
      </c>
      <c r="AT128" s="262" t="s">
        <v>146</v>
      </c>
      <c r="AU128" s="262" t="s">
        <v>93</v>
      </c>
      <c r="AY128" s="17" t="s">
        <v>145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7" t="s">
        <v>91</v>
      </c>
      <c r="BK128" s="145">
        <f>ROUND(I128*H128,2)</f>
        <v>0</v>
      </c>
      <c r="BL128" s="17" t="s">
        <v>150</v>
      </c>
      <c r="BM128" s="262" t="s">
        <v>559</v>
      </c>
    </row>
    <row r="129" spans="1:47" s="2" customFormat="1" ht="12">
      <c r="A129" s="40"/>
      <c r="B129" s="41"/>
      <c r="C129" s="42"/>
      <c r="D129" s="263" t="s">
        <v>152</v>
      </c>
      <c r="E129" s="42"/>
      <c r="F129" s="264" t="s">
        <v>241</v>
      </c>
      <c r="G129" s="42"/>
      <c r="H129" s="42"/>
      <c r="I129" s="161"/>
      <c r="J129" s="42"/>
      <c r="K129" s="42"/>
      <c r="L129" s="43"/>
      <c r="M129" s="265"/>
      <c r="N129" s="266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7" t="s">
        <v>152</v>
      </c>
      <c r="AU129" s="17" t="s">
        <v>93</v>
      </c>
    </row>
    <row r="130" spans="1:51" s="13" customFormat="1" ht="12">
      <c r="A130" s="13"/>
      <c r="B130" s="267"/>
      <c r="C130" s="268"/>
      <c r="D130" s="263" t="s">
        <v>154</v>
      </c>
      <c r="E130" s="269" t="s">
        <v>1</v>
      </c>
      <c r="F130" s="270" t="s">
        <v>560</v>
      </c>
      <c r="G130" s="268"/>
      <c r="H130" s="271">
        <v>535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7" t="s">
        <v>154</v>
      </c>
      <c r="AU130" s="277" t="s">
        <v>93</v>
      </c>
      <c r="AV130" s="13" t="s">
        <v>93</v>
      </c>
      <c r="AW130" s="13" t="s">
        <v>36</v>
      </c>
      <c r="AX130" s="13" t="s">
        <v>91</v>
      </c>
      <c r="AY130" s="277" t="s">
        <v>145</v>
      </c>
    </row>
    <row r="131" spans="1:65" s="2" customFormat="1" ht="16.5" customHeight="1">
      <c r="A131" s="40"/>
      <c r="B131" s="41"/>
      <c r="C131" s="250" t="s">
        <v>93</v>
      </c>
      <c r="D131" s="250" t="s">
        <v>146</v>
      </c>
      <c r="E131" s="251" t="s">
        <v>244</v>
      </c>
      <c r="F131" s="252" t="s">
        <v>245</v>
      </c>
      <c r="G131" s="253" t="s">
        <v>209</v>
      </c>
      <c r="H131" s="254">
        <v>535</v>
      </c>
      <c r="I131" s="255"/>
      <c r="J131" s="256">
        <f>ROUND(I131*H131,2)</f>
        <v>0</v>
      </c>
      <c r="K131" s="257"/>
      <c r="L131" s="43"/>
      <c r="M131" s="258" t="s">
        <v>1</v>
      </c>
      <c r="N131" s="259" t="s">
        <v>48</v>
      </c>
      <c r="O131" s="93"/>
      <c r="P131" s="260">
        <f>O131*H131</f>
        <v>0</v>
      </c>
      <c r="Q131" s="260">
        <v>0.00018</v>
      </c>
      <c r="R131" s="260">
        <f>Q131*H131</f>
        <v>0.09630000000000001</v>
      </c>
      <c r="S131" s="260">
        <v>0</v>
      </c>
      <c r="T131" s="261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62" t="s">
        <v>150</v>
      </c>
      <c r="AT131" s="262" t="s">
        <v>146</v>
      </c>
      <c r="AU131" s="262" t="s">
        <v>93</v>
      </c>
      <c r="AY131" s="17" t="s">
        <v>145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91</v>
      </c>
      <c r="BK131" s="145">
        <f>ROUND(I131*H131,2)</f>
        <v>0</v>
      </c>
      <c r="BL131" s="17" t="s">
        <v>150</v>
      </c>
      <c r="BM131" s="262" t="s">
        <v>561</v>
      </c>
    </row>
    <row r="132" spans="1:47" s="2" customFormat="1" ht="12">
      <c r="A132" s="40"/>
      <c r="B132" s="41"/>
      <c r="C132" s="42"/>
      <c r="D132" s="263" t="s">
        <v>152</v>
      </c>
      <c r="E132" s="42"/>
      <c r="F132" s="264" t="s">
        <v>247</v>
      </c>
      <c r="G132" s="42"/>
      <c r="H132" s="42"/>
      <c r="I132" s="161"/>
      <c r="J132" s="42"/>
      <c r="K132" s="42"/>
      <c r="L132" s="43"/>
      <c r="M132" s="265"/>
      <c r="N132" s="266"/>
      <c r="O132" s="93"/>
      <c r="P132" s="93"/>
      <c r="Q132" s="93"/>
      <c r="R132" s="93"/>
      <c r="S132" s="93"/>
      <c r="T132" s="94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152</v>
      </c>
      <c r="AU132" s="17" t="s">
        <v>93</v>
      </c>
    </row>
    <row r="133" spans="1:51" s="13" customFormat="1" ht="12">
      <c r="A133" s="13"/>
      <c r="B133" s="267"/>
      <c r="C133" s="268"/>
      <c r="D133" s="263" t="s">
        <v>154</v>
      </c>
      <c r="E133" s="269" t="s">
        <v>1</v>
      </c>
      <c r="F133" s="270" t="s">
        <v>560</v>
      </c>
      <c r="G133" s="268"/>
      <c r="H133" s="271">
        <v>535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7" t="s">
        <v>154</v>
      </c>
      <c r="AU133" s="277" t="s">
        <v>93</v>
      </c>
      <c r="AV133" s="13" t="s">
        <v>93</v>
      </c>
      <c r="AW133" s="13" t="s">
        <v>36</v>
      </c>
      <c r="AX133" s="13" t="s">
        <v>91</v>
      </c>
      <c r="AY133" s="277" t="s">
        <v>145</v>
      </c>
    </row>
    <row r="134" spans="1:65" s="2" customFormat="1" ht="21.75" customHeight="1">
      <c r="A134" s="40"/>
      <c r="B134" s="41"/>
      <c r="C134" s="250" t="s">
        <v>161</v>
      </c>
      <c r="D134" s="250" t="s">
        <v>146</v>
      </c>
      <c r="E134" s="251" t="s">
        <v>261</v>
      </c>
      <c r="F134" s="252" t="s">
        <v>262</v>
      </c>
      <c r="G134" s="253" t="s">
        <v>149</v>
      </c>
      <c r="H134" s="254">
        <v>7</v>
      </c>
      <c r="I134" s="255"/>
      <c r="J134" s="256">
        <f>ROUND(I134*H134,2)</f>
        <v>0</v>
      </c>
      <c r="K134" s="257"/>
      <c r="L134" s="43"/>
      <c r="M134" s="258" t="s">
        <v>1</v>
      </c>
      <c r="N134" s="259" t="s">
        <v>48</v>
      </c>
      <c r="O134" s="93"/>
      <c r="P134" s="260">
        <f>O134*H134</f>
        <v>0</v>
      </c>
      <c r="Q134" s="260">
        <v>0</v>
      </c>
      <c r="R134" s="260">
        <f>Q134*H134</f>
        <v>0</v>
      </c>
      <c r="S134" s="260">
        <v>0</v>
      </c>
      <c r="T134" s="261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62" t="s">
        <v>150</v>
      </c>
      <c r="AT134" s="262" t="s">
        <v>146</v>
      </c>
      <c r="AU134" s="262" t="s">
        <v>93</v>
      </c>
      <c r="AY134" s="17" t="s">
        <v>145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91</v>
      </c>
      <c r="BK134" s="145">
        <f>ROUND(I134*H134,2)</f>
        <v>0</v>
      </c>
      <c r="BL134" s="17" t="s">
        <v>150</v>
      </c>
      <c r="BM134" s="262" t="s">
        <v>562</v>
      </c>
    </row>
    <row r="135" spans="1:47" s="2" customFormat="1" ht="12">
      <c r="A135" s="40"/>
      <c r="B135" s="41"/>
      <c r="C135" s="42"/>
      <c r="D135" s="263" t="s">
        <v>152</v>
      </c>
      <c r="E135" s="42"/>
      <c r="F135" s="264" t="s">
        <v>264</v>
      </c>
      <c r="G135" s="42"/>
      <c r="H135" s="42"/>
      <c r="I135" s="161"/>
      <c r="J135" s="42"/>
      <c r="K135" s="42"/>
      <c r="L135" s="43"/>
      <c r="M135" s="265"/>
      <c r="N135" s="266"/>
      <c r="O135" s="93"/>
      <c r="P135" s="93"/>
      <c r="Q135" s="93"/>
      <c r="R135" s="93"/>
      <c r="S135" s="93"/>
      <c r="T135" s="94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7" t="s">
        <v>152</v>
      </c>
      <c r="AU135" s="17" t="s">
        <v>93</v>
      </c>
    </row>
    <row r="136" spans="1:65" s="2" customFormat="1" ht="16.5" customHeight="1">
      <c r="A136" s="40"/>
      <c r="B136" s="41"/>
      <c r="C136" s="250" t="s">
        <v>150</v>
      </c>
      <c r="D136" s="250" t="s">
        <v>146</v>
      </c>
      <c r="E136" s="251" t="s">
        <v>266</v>
      </c>
      <c r="F136" s="252" t="s">
        <v>267</v>
      </c>
      <c r="G136" s="253" t="s">
        <v>149</v>
      </c>
      <c r="H136" s="254">
        <v>7</v>
      </c>
      <c r="I136" s="255"/>
      <c r="J136" s="256">
        <f>ROUND(I136*H136,2)</f>
        <v>0</v>
      </c>
      <c r="K136" s="257"/>
      <c r="L136" s="43"/>
      <c r="M136" s="258" t="s">
        <v>1</v>
      </c>
      <c r="N136" s="259" t="s">
        <v>48</v>
      </c>
      <c r="O136" s="93"/>
      <c r="P136" s="260">
        <f>O136*H136</f>
        <v>0</v>
      </c>
      <c r="Q136" s="260">
        <v>9.2788E-05</v>
      </c>
      <c r="R136" s="260">
        <f>Q136*H136</f>
        <v>0.000649516</v>
      </c>
      <c r="S136" s="260">
        <v>0</v>
      </c>
      <c r="T136" s="261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62" t="s">
        <v>150</v>
      </c>
      <c r="AT136" s="262" t="s">
        <v>146</v>
      </c>
      <c r="AU136" s="262" t="s">
        <v>93</v>
      </c>
      <c r="AY136" s="17" t="s">
        <v>145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91</v>
      </c>
      <c r="BK136" s="145">
        <f>ROUND(I136*H136,2)</f>
        <v>0</v>
      </c>
      <c r="BL136" s="17" t="s">
        <v>150</v>
      </c>
      <c r="BM136" s="262" t="s">
        <v>563</v>
      </c>
    </row>
    <row r="137" spans="1:47" s="2" customFormat="1" ht="12">
      <c r="A137" s="40"/>
      <c r="B137" s="41"/>
      <c r="C137" s="42"/>
      <c r="D137" s="263" t="s">
        <v>152</v>
      </c>
      <c r="E137" s="42"/>
      <c r="F137" s="264" t="s">
        <v>269</v>
      </c>
      <c r="G137" s="42"/>
      <c r="H137" s="42"/>
      <c r="I137" s="161"/>
      <c r="J137" s="42"/>
      <c r="K137" s="42"/>
      <c r="L137" s="43"/>
      <c r="M137" s="265"/>
      <c r="N137" s="266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152</v>
      </c>
      <c r="AU137" s="17" t="s">
        <v>93</v>
      </c>
    </row>
    <row r="138" spans="1:65" s="2" customFormat="1" ht="16.5" customHeight="1">
      <c r="A138" s="40"/>
      <c r="B138" s="41"/>
      <c r="C138" s="250" t="s">
        <v>172</v>
      </c>
      <c r="D138" s="250" t="s">
        <v>146</v>
      </c>
      <c r="E138" s="251" t="s">
        <v>270</v>
      </c>
      <c r="F138" s="252" t="s">
        <v>271</v>
      </c>
      <c r="G138" s="253" t="s">
        <v>149</v>
      </c>
      <c r="H138" s="254">
        <v>7</v>
      </c>
      <c r="I138" s="255"/>
      <c r="J138" s="256">
        <f>ROUND(I138*H138,2)</f>
        <v>0</v>
      </c>
      <c r="K138" s="257"/>
      <c r="L138" s="43"/>
      <c r="M138" s="258" t="s">
        <v>1</v>
      </c>
      <c r="N138" s="259" t="s">
        <v>48</v>
      </c>
      <c r="O138" s="93"/>
      <c r="P138" s="260">
        <f>O138*H138</f>
        <v>0</v>
      </c>
      <c r="Q138" s="260">
        <v>0.0010692</v>
      </c>
      <c r="R138" s="260">
        <f>Q138*H138</f>
        <v>0.0074843999999999996</v>
      </c>
      <c r="S138" s="260">
        <v>0</v>
      </c>
      <c r="T138" s="261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62" t="s">
        <v>150</v>
      </c>
      <c r="AT138" s="262" t="s">
        <v>146</v>
      </c>
      <c r="AU138" s="262" t="s">
        <v>93</v>
      </c>
      <c r="AY138" s="17" t="s">
        <v>145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91</v>
      </c>
      <c r="BK138" s="145">
        <f>ROUND(I138*H138,2)</f>
        <v>0</v>
      </c>
      <c r="BL138" s="17" t="s">
        <v>150</v>
      </c>
      <c r="BM138" s="262" t="s">
        <v>564</v>
      </c>
    </row>
    <row r="139" spans="1:47" s="2" customFormat="1" ht="12">
      <c r="A139" s="40"/>
      <c r="B139" s="41"/>
      <c r="C139" s="42"/>
      <c r="D139" s="263" t="s">
        <v>152</v>
      </c>
      <c r="E139" s="42"/>
      <c r="F139" s="264" t="s">
        <v>273</v>
      </c>
      <c r="G139" s="42"/>
      <c r="H139" s="42"/>
      <c r="I139" s="161"/>
      <c r="J139" s="42"/>
      <c r="K139" s="42"/>
      <c r="L139" s="43"/>
      <c r="M139" s="265"/>
      <c r="N139" s="266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7" t="s">
        <v>152</v>
      </c>
      <c r="AU139" s="17" t="s">
        <v>93</v>
      </c>
    </row>
    <row r="140" spans="1:65" s="2" customFormat="1" ht="21.75" customHeight="1">
      <c r="A140" s="40"/>
      <c r="B140" s="41"/>
      <c r="C140" s="250" t="s">
        <v>178</v>
      </c>
      <c r="D140" s="250" t="s">
        <v>146</v>
      </c>
      <c r="E140" s="251" t="s">
        <v>565</v>
      </c>
      <c r="F140" s="252" t="s">
        <v>566</v>
      </c>
      <c r="G140" s="253" t="s">
        <v>149</v>
      </c>
      <c r="H140" s="254">
        <v>7</v>
      </c>
      <c r="I140" s="255"/>
      <c r="J140" s="256">
        <f>ROUND(I140*H140,2)</f>
        <v>0</v>
      </c>
      <c r="K140" s="257"/>
      <c r="L140" s="43"/>
      <c r="M140" s="258" t="s">
        <v>1</v>
      </c>
      <c r="N140" s="259" t="s">
        <v>48</v>
      </c>
      <c r="O140" s="93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2" t="s">
        <v>150</v>
      </c>
      <c r="AT140" s="262" t="s">
        <v>146</v>
      </c>
      <c r="AU140" s="262" t="s">
        <v>93</v>
      </c>
      <c r="AY140" s="17" t="s">
        <v>145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91</v>
      </c>
      <c r="BK140" s="145">
        <f>ROUND(I140*H140,2)</f>
        <v>0</v>
      </c>
      <c r="BL140" s="17" t="s">
        <v>150</v>
      </c>
      <c r="BM140" s="262" t="s">
        <v>567</v>
      </c>
    </row>
    <row r="141" spans="1:47" s="2" customFormat="1" ht="12">
      <c r="A141" s="40"/>
      <c r="B141" s="41"/>
      <c r="C141" s="42"/>
      <c r="D141" s="263" t="s">
        <v>152</v>
      </c>
      <c r="E141" s="42"/>
      <c r="F141" s="264" t="s">
        <v>568</v>
      </c>
      <c r="G141" s="42"/>
      <c r="H141" s="42"/>
      <c r="I141" s="161"/>
      <c r="J141" s="42"/>
      <c r="K141" s="42"/>
      <c r="L141" s="43"/>
      <c r="M141" s="265"/>
      <c r="N141" s="266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152</v>
      </c>
      <c r="AU141" s="17" t="s">
        <v>93</v>
      </c>
    </row>
    <row r="142" spans="1:65" s="2" customFormat="1" ht="21.75" customHeight="1">
      <c r="A142" s="40"/>
      <c r="B142" s="41"/>
      <c r="C142" s="250" t="s">
        <v>184</v>
      </c>
      <c r="D142" s="250" t="s">
        <v>146</v>
      </c>
      <c r="E142" s="251" t="s">
        <v>569</v>
      </c>
      <c r="F142" s="252" t="s">
        <v>570</v>
      </c>
      <c r="G142" s="253" t="s">
        <v>216</v>
      </c>
      <c r="H142" s="254">
        <v>12.96</v>
      </c>
      <c r="I142" s="255"/>
      <c r="J142" s="256">
        <f>ROUND(I142*H142,2)</f>
        <v>0</v>
      </c>
      <c r="K142" s="257"/>
      <c r="L142" s="43"/>
      <c r="M142" s="258" t="s">
        <v>1</v>
      </c>
      <c r="N142" s="259" t="s">
        <v>48</v>
      </c>
      <c r="O142" s="93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62" t="s">
        <v>150</v>
      </c>
      <c r="AT142" s="262" t="s">
        <v>146</v>
      </c>
      <c r="AU142" s="262" t="s">
        <v>93</v>
      </c>
      <c r="AY142" s="17" t="s">
        <v>145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91</v>
      </c>
      <c r="BK142" s="145">
        <f>ROUND(I142*H142,2)</f>
        <v>0</v>
      </c>
      <c r="BL142" s="17" t="s">
        <v>150</v>
      </c>
      <c r="BM142" s="262" t="s">
        <v>571</v>
      </c>
    </row>
    <row r="143" spans="1:47" s="2" customFormat="1" ht="12">
      <c r="A143" s="40"/>
      <c r="B143" s="41"/>
      <c r="C143" s="42"/>
      <c r="D143" s="263" t="s">
        <v>152</v>
      </c>
      <c r="E143" s="42"/>
      <c r="F143" s="264" t="s">
        <v>572</v>
      </c>
      <c r="G143" s="42"/>
      <c r="H143" s="42"/>
      <c r="I143" s="161"/>
      <c r="J143" s="42"/>
      <c r="K143" s="42"/>
      <c r="L143" s="43"/>
      <c r="M143" s="265"/>
      <c r="N143" s="266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152</v>
      </c>
      <c r="AU143" s="17" t="s">
        <v>93</v>
      </c>
    </row>
    <row r="144" spans="1:51" s="13" customFormat="1" ht="12">
      <c r="A144" s="13"/>
      <c r="B144" s="267"/>
      <c r="C144" s="268"/>
      <c r="D144" s="263" t="s">
        <v>154</v>
      </c>
      <c r="E144" s="269" t="s">
        <v>1</v>
      </c>
      <c r="F144" s="270" t="s">
        <v>573</v>
      </c>
      <c r="G144" s="268"/>
      <c r="H144" s="271">
        <v>4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154</v>
      </c>
      <c r="AU144" s="277" t="s">
        <v>93</v>
      </c>
      <c r="AV144" s="13" t="s">
        <v>93</v>
      </c>
      <c r="AW144" s="13" t="s">
        <v>36</v>
      </c>
      <c r="AX144" s="13" t="s">
        <v>83</v>
      </c>
      <c r="AY144" s="277" t="s">
        <v>145</v>
      </c>
    </row>
    <row r="145" spans="1:51" s="13" customFormat="1" ht="12">
      <c r="A145" s="13"/>
      <c r="B145" s="267"/>
      <c r="C145" s="268"/>
      <c r="D145" s="263" t="s">
        <v>154</v>
      </c>
      <c r="E145" s="269" t="s">
        <v>1</v>
      </c>
      <c r="F145" s="270" t="s">
        <v>574</v>
      </c>
      <c r="G145" s="268"/>
      <c r="H145" s="271">
        <v>8.96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7" t="s">
        <v>154</v>
      </c>
      <c r="AU145" s="277" t="s">
        <v>93</v>
      </c>
      <c r="AV145" s="13" t="s">
        <v>93</v>
      </c>
      <c r="AW145" s="13" t="s">
        <v>36</v>
      </c>
      <c r="AX145" s="13" t="s">
        <v>83</v>
      </c>
      <c r="AY145" s="277" t="s">
        <v>145</v>
      </c>
    </row>
    <row r="146" spans="1:51" s="14" customFormat="1" ht="12">
      <c r="A146" s="14"/>
      <c r="B146" s="278"/>
      <c r="C146" s="279"/>
      <c r="D146" s="263" t="s">
        <v>154</v>
      </c>
      <c r="E146" s="280" t="s">
        <v>1</v>
      </c>
      <c r="F146" s="281" t="s">
        <v>156</v>
      </c>
      <c r="G146" s="279"/>
      <c r="H146" s="282">
        <v>12.96</v>
      </c>
      <c r="I146" s="283"/>
      <c r="J146" s="279"/>
      <c r="K146" s="279"/>
      <c r="L146" s="284"/>
      <c r="M146" s="285"/>
      <c r="N146" s="286"/>
      <c r="O146" s="286"/>
      <c r="P146" s="286"/>
      <c r="Q146" s="286"/>
      <c r="R146" s="286"/>
      <c r="S146" s="286"/>
      <c r="T146" s="28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8" t="s">
        <v>154</v>
      </c>
      <c r="AU146" s="288" t="s">
        <v>93</v>
      </c>
      <c r="AV146" s="14" t="s">
        <v>150</v>
      </c>
      <c r="AW146" s="14" t="s">
        <v>36</v>
      </c>
      <c r="AX146" s="14" t="s">
        <v>91</v>
      </c>
      <c r="AY146" s="288" t="s">
        <v>145</v>
      </c>
    </row>
    <row r="147" spans="1:65" s="2" customFormat="1" ht="21.75" customHeight="1">
      <c r="A147" s="40"/>
      <c r="B147" s="41"/>
      <c r="C147" s="250" t="s">
        <v>189</v>
      </c>
      <c r="D147" s="250" t="s">
        <v>146</v>
      </c>
      <c r="E147" s="251" t="s">
        <v>575</v>
      </c>
      <c r="F147" s="252" t="s">
        <v>576</v>
      </c>
      <c r="G147" s="253" t="s">
        <v>216</v>
      </c>
      <c r="H147" s="254">
        <v>12.96</v>
      </c>
      <c r="I147" s="255"/>
      <c r="J147" s="256">
        <f>ROUND(I147*H147,2)</f>
        <v>0</v>
      </c>
      <c r="K147" s="257"/>
      <c r="L147" s="43"/>
      <c r="M147" s="258" t="s">
        <v>1</v>
      </c>
      <c r="N147" s="259" t="s">
        <v>48</v>
      </c>
      <c r="O147" s="93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62" t="s">
        <v>150</v>
      </c>
      <c r="AT147" s="262" t="s">
        <v>146</v>
      </c>
      <c r="AU147" s="262" t="s">
        <v>93</v>
      </c>
      <c r="AY147" s="17" t="s">
        <v>145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91</v>
      </c>
      <c r="BK147" s="145">
        <f>ROUND(I147*H147,2)</f>
        <v>0</v>
      </c>
      <c r="BL147" s="17" t="s">
        <v>150</v>
      </c>
      <c r="BM147" s="262" t="s">
        <v>577</v>
      </c>
    </row>
    <row r="148" spans="1:47" s="2" customFormat="1" ht="12">
      <c r="A148" s="40"/>
      <c r="B148" s="41"/>
      <c r="C148" s="42"/>
      <c r="D148" s="263" t="s">
        <v>152</v>
      </c>
      <c r="E148" s="42"/>
      <c r="F148" s="264" t="s">
        <v>578</v>
      </c>
      <c r="G148" s="42"/>
      <c r="H148" s="42"/>
      <c r="I148" s="161"/>
      <c r="J148" s="42"/>
      <c r="K148" s="42"/>
      <c r="L148" s="43"/>
      <c r="M148" s="265"/>
      <c r="N148" s="266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7" t="s">
        <v>152</v>
      </c>
      <c r="AU148" s="17" t="s">
        <v>93</v>
      </c>
    </row>
    <row r="149" spans="1:65" s="2" customFormat="1" ht="21.75" customHeight="1">
      <c r="A149" s="40"/>
      <c r="B149" s="41"/>
      <c r="C149" s="250" t="s">
        <v>200</v>
      </c>
      <c r="D149" s="250" t="s">
        <v>146</v>
      </c>
      <c r="E149" s="251" t="s">
        <v>579</v>
      </c>
      <c r="F149" s="252" t="s">
        <v>580</v>
      </c>
      <c r="G149" s="253" t="s">
        <v>216</v>
      </c>
      <c r="H149" s="254">
        <v>12</v>
      </c>
      <c r="I149" s="255"/>
      <c r="J149" s="256">
        <f>ROUND(I149*H149,2)</f>
        <v>0</v>
      </c>
      <c r="K149" s="257"/>
      <c r="L149" s="43"/>
      <c r="M149" s="258" t="s">
        <v>1</v>
      </c>
      <c r="N149" s="259" t="s">
        <v>48</v>
      </c>
      <c r="O149" s="93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2" t="s">
        <v>150</v>
      </c>
      <c r="AT149" s="262" t="s">
        <v>146</v>
      </c>
      <c r="AU149" s="262" t="s">
        <v>93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91</v>
      </c>
      <c r="BK149" s="145">
        <f>ROUND(I149*H149,2)</f>
        <v>0</v>
      </c>
      <c r="BL149" s="17" t="s">
        <v>150</v>
      </c>
      <c r="BM149" s="262" t="s">
        <v>581</v>
      </c>
    </row>
    <row r="150" spans="1:47" s="2" customFormat="1" ht="12">
      <c r="A150" s="40"/>
      <c r="B150" s="41"/>
      <c r="C150" s="42"/>
      <c r="D150" s="263" t="s">
        <v>152</v>
      </c>
      <c r="E150" s="42"/>
      <c r="F150" s="264" t="s">
        <v>582</v>
      </c>
      <c r="G150" s="42"/>
      <c r="H150" s="42"/>
      <c r="I150" s="161"/>
      <c r="J150" s="42"/>
      <c r="K150" s="42"/>
      <c r="L150" s="43"/>
      <c r="M150" s="265"/>
      <c r="N150" s="266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152</v>
      </c>
      <c r="AU150" s="17" t="s">
        <v>93</v>
      </c>
    </row>
    <row r="151" spans="1:51" s="13" customFormat="1" ht="12">
      <c r="A151" s="13"/>
      <c r="B151" s="267"/>
      <c r="C151" s="268"/>
      <c r="D151" s="263" t="s">
        <v>154</v>
      </c>
      <c r="E151" s="269" t="s">
        <v>1</v>
      </c>
      <c r="F151" s="270" t="s">
        <v>583</v>
      </c>
      <c r="G151" s="268"/>
      <c r="H151" s="271">
        <v>12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7" t="s">
        <v>154</v>
      </c>
      <c r="AU151" s="277" t="s">
        <v>93</v>
      </c>
      <c r="AV151" s="13" t="s">
        <v>93</v>
      </c>
      <c r="AW151" s="13" t="s">
        <v>36</v>
      </c>
      <c r="AX151" s="13" t="s">
        <v>91</v>
      </c>
      <c r="AY151" s="277" t="s">
        <v>145</v>
      </c>
    </row>
    <row r="152" spans="1:65" s="2" customFormat="1" ht="21.75" customHeight="1">
      <c r="A152" s="40"/>
      <c r="B152" s="41"/>
      <c r="C152" s="250" t="s">
        <v>206</v>
      </c>
      <c r="D152" s="250" t="s">
        <v>146</v>
      </c>
      <c r="E152" s="251" t="s">
        <v>584</v>
      </c>
      <c r="F152" s="252" t="s">
        <v>585</v>
      </c>
      <c r="G152" s="253" t="s">
        <v>216</v>
      </c>
      <c r="H152" s="254">
        <v>12</v>
      </c>
      <c r="I152" s="255"/>
      <c r="J152" s="256">
        <f>ROUND(I152*H152,2)</f>
        <v>0</v>
      </c>
      <c r="K152" s="257"/>
      <c r="L152" s="43"/>
      <c r="M152" s="258" t="s">
        <v>1</v>
      </c>
      <c r="N152" s="259" t="s">
        <v>48</v>
      </c>
      <c r="O152" s="93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62" t="s">
        <v>150</v>
      </c>
      <c r="AT152" s="262" t="s">
        <v>146</v>
      </c>
      <c r="AU152" s="262" t="s">
        <v>93</v>
      </c>
      <c r="AY152" s="17" t="s">
        <v>145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91</v>
      </c>
      <c r="BK152" s="145">
        <f>ROUND(I152*H152,2)</f>
        <v>0</v>
      </c>
      <c r="BL152" s="17" t="s">
        <v>150</v>
      </c>
      <c r="BM152" s="262" t="s">
        <v>586</v>
      </c>
    </row>
    <row r="153" spans="1:47" s="2" customFormat="1" ht="12">
      <c r="A153" s="40"/>
      <c r="B153" s="41"/>
      <c r="C153" s="42"/>
      <c r="D153" s="263" t="s">
        <v>152</v>
      </c>
      <c r="E153" s="42"/>
      <c r="F153" s="264" t="s">
        <v>587</v>
      </c>
      <c r="G153" s="42"/>
      <c r="H153" s="42"/>
      <c r="I153" s="161"/>
      <c r="J153" s="42"/>
      <c r="K153" s="42"/>
      <c r="L153" s="43"/>
      <c r="M153" s="265"/>
      <c r="N153" s="266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7" t="s">
        <v>152</v>
      </c>
      <c r="AU153" s="17" t="s">
        <v>93</v>
      </c>
    </row>
    <row r="154" spans="1:65" s="2" customFormat="1" ht="21.75" customHeight="1">
      <c r="A154" s="40"/>
      <c r="B154" s="41"/>
      <c r="C154" s="250" t="s">
        <v>213</v>
      </c>
      <c r="D154" s="250" t="s">
        <v>146</v>
      </c>
      <c r="E154" s="251" t="s">
        <v>299</v>
      </c>
      <c r="F154" s="252" t="s">
        <v>300</v>
      </c>
      <c r="G154" s="253" t="s">
        <v>216</v>
      </c>
      <c r="H154" s="254">
        <v>2545.384</v>
      </c>
      <c r="I154" s="255"/>
      <c r="J154" s="256">
        <f>ROUND(I154*H154,2)</f>
        <v>0</v>
      </c>
      <c r="K154" s="257"/>
      <c r="L154" s="43"/>
      <c r="M154" s="258" t="s">
        <v>1</v>
      </c>
      <c r="N154" s="259" t="s">
        <v>48</v>
      </c>
      <c r="O154" s="93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2" t="s">
        <v>150</v>
      </c>
      <c r="AT154" s="262" t="s">
        <v>146</v>
      </c>
      <c r="AU154" s="262" t="s">
        <v>93</v>
      </c>
      <c r="AY154" s="17" t="s">
        <v>145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91</v>
      </c>
      <c r="BK154" s="145">
        <f>ROUND(I154*H154,2)</f>
        <v>0</v>
      </c>
      <c r="BL154" s="17" t="s">
        <v>150</v>
      </c>
      <c r="BM154" s="262" t="s">
        <v>588</v>
      </c>
    </row>
    <row r="155" spans="1:47" s="2" customFormat="1" ht="12">
      <c r="A155" s="40"/>
      <c r="B155" s="41"/>
      <c r="C155" s="42"/>
      <c r="D155" s="263" t="s">
        <v>152</v>
      </c>
      <c r="E155" s="42"/>
      <c r="F155" s="264" t="s">
        <v>302</v>
      </c>
      <c r="G155" s="42"/>
      <c r="H155" s="42"/>
      <c r="I155" s="161"/>
      <c r="J155" s="42"/>
      <c r="K155" s="42"/>
      <c r="L155" s="43"/>
      <c r="M155" s="265"/>
      <c r="N155" s="266"/>
      <c r="O155" s="93"/>
      <c r="P155" s="93"/>
      <c r="Q155" s="93"/>
      <c r="R155" s="93"/>
      <c r="S155" s="93"/>
      <c r="T155" s="94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7" t="s">
        <v>152</v>
      </c>
      <c r="AU155" s="17" t="s">
        <v>93</v>
      </c>
    </row>
    <row r="156" spans="1:51" s="13" customFormat="1" ht="12">
      <c r="A156" s="13"/>
      <c r="B156" s="267"/>
      <c r="C156" s="268"/>
      <c r="D156" s="263" t="s">
        <v>154</v>
      </c>
      <c r="E156" s="269" t="s">
        <v>1</v>
      </c>
      <c r="F156" s="270" t="s">
        <v>589</v>
      </c>
      <c r="G156" s="268"/>
      <c r="H156" s="271">
        <v>2545.384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7" t="s">
        <v>154</v>
      </c>
      <c r="AU156" s="277" t="s">
        <v>93</v>
      </c>
      <c r="AV156" s="13" t="s">
        <v>93</v>
      </c>
      <c r="AW156" s="13" t="s">
        <v>36</v>
      </c>
      <c r="AX156" s="13" t="s">
        <v>91</v>
      </c>
      <c r="AY156" s="277" t="s">
        <v>145</v>
      </c>
    </row>
    <row r="157" spans="1:65" s="2" customFormat="1" ht="33" customHeight="1">
      <c r="A157" s="40"/>
      <c r="B157" s="41"/>
      <c r="C157" s="250" t="s">
        <v>220</v>
      </c>
      <c r="D157" s="250" t="s">
        <v>146</v>
      </c>
      <c r="E157" s="251" t="s">
        <v>305</v>
      </c>
      <c r="F157" s="252" t="s">
        <v>306</v>
      </c>
      <c r="G157" s="253" t="s">
        <v>216</v>
      </c>
      <c r="H157" s="254">
        <v>35635.376</v>
      </c>
      <c r="I157" s="255"/>
      <c r="J157" s="256">
        <f>ROUND(I157*H157,2)</f>
        <v>0</v>
      </c>
      <c r="K157" s="257"/>
      <c r="L157" s="43"/>
      <c r="M157" s="258" t="s">
        <v>1</v>
      </c>
      <c r="N157" s="259" t="s">
        <v>48</v>
      </c>
      <c r="O157" s="93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2" t="s">
        <v>150</v>
      </c>
      <c r="AT157" s="262" t="s">
        <v>146</v>
      </c>
      <c r="AU157" s="262" t="s">
        <v>93</v>
      </c>
      <c r="AY157" s="17" t="s">
        <v>145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91</v>
      </c>
      <c r="BK157" s="145">
        <f>ROUND(I157*H157,2)</f>
        <v>0</v>
      </c>
      <c r="BL157" s="17" t="s">
        <v>150</v>
      </c>
      <c r="BM157" s="262" t="s">
        <v>590</v>
      </c>
    </row>
    <row r="158" spans="1:47" s="2" customFormat="1" ht="12">
      <c r="A158" s="40"/>
      <c r="B158" s="41"/>
      <c r="C158" s="42"/>
      <c r="D158" s="263" t="s">
        <v>152</v>
      </c>
      <c r="E158" s="42"/>
      <c r="F158" s="264" t="s">
        <v>308</v>
      </c>
      <c r="G158" s="42"/>
      <c r="H158" s="42"/>
      <c r="I158" s="161"/>
      <c r="J158" s="42"/>
      <c r="K158" s="42"/>
      <c r="L158" s="43"/>
      <c r="M158" s="265"/>
      <c r="N158" s="266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152</v>
      </c>
      <c r="AU158" s="17" t="s">
        <v>93</v>
      </c>
    </row>
    <row r="159" spans="1:51" s="13" customFormat="1" ht="12">
      <c r="A159" s="13"/>
      <c r="B159" s="267"/>
      <c r="C159" s="268"/>
      <c r="D159" s="263" t="s">
        <v>154</v>
      </c>
      <c r="E159" s="269" t="s">
        <v>1</v>
      </c>
      <c r="F159" s="270" t="s">
        <v>591</v>
      </c>
      <c r="G159" s="268"/>
      <c r="H159" s="271">
        <v>35635.376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154</v>
      </c>
      <c r="AU159" s="277" t="s">
        <v>93</v>
      </c>
      <c r="AV159" s="13" t="s">
        <v>93</v>
      </c>
      <c r="AW159" s="13" t="s">
        <v>36</v>
      </c>
      <c r="AX159" s="13" t="s">
        <v>91</v>
      </c>
      <c r="AY159" s="277" t="s">
        <v>145</v>
      </c>
    </row>
    <row r="160" spans="1:65" s="2" customFormat="1" ht="21.75" customHeight="1">
      <c r="A160" s="40"/>
      <c r="B160" s="41"/>
      <c r="C160" s="250" t="s">
        <v>226</v>
      </c>
      <c r="D160" s="250" t="s">
        <v>146</v>
      </c>
      <c r="E160" s="251" t="s">
        <v>316</v>
      </c>
      <c r="F160" s="252" t="s">
        <v>317</v>
      </c>
      <c r="G160" s="253" t="s">
        <v>318</v>
      </c>
      <c r="H160" s="254">
        <v>4581.691</v>
      </c>
      <c r="I160" s="255"/>
      <c r="J160" s="256">
        <f>ROUND(I160*H160,2)</f>
        <v>0</v>
      </c>
      <c r="K160" s="257"/>
      <c r="L160" s="43"/>
      <c r="M160" s="258" t="s">
        <v>1</v>
      </c>
      <c r="N160" s="259" t="s">
        <v>48</v>
      </c>
      <c r="O160" s="93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2" t="s">
        <v>150</v>
      </c>
      <c r="AT160" s="262" t="s">
        <v>146</v>
      </c>
      <c r="AU160" s="262" t="s">
        <v>93</v>
      </c>
      <c r="AY160" s="17" t="s">
        <v>145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91</v>
      </c>
      <c r="BK160" s="145">
        <f>ROUND(I160*H160,2)</f>
        <v>0</v>
      </c>
      <c r="BL160" s="17" t="s">
        <v>150</v>
      </c>
      <c r="BM160" s="262" t="s">
        <v>592</v>
      </c>
    </row>
    <row r="161" spans="1:47" s="2" customFormat="1" ht="12">
      <c r="A161" s="40"/>
      <c r="B161" s="41"/>
      <c r="C161" s="42"/>
      <c r="D161" s="263" t="s">
        <v>152</v>
      </c>
      <c r="E161" s="42"/>
      <c r="F161" s="264" t="s">
        <v>320</v>
      </c>
      <c r="G161" s="42"/>
      <c r="H161" s="42"/>
      <c r="I161" s="161"/>
      <c r="J161" s="42"/>
      <c r="K161" s="42"/>
      <c r="L161" s="43"/>
      <c r="M161" s="265"/>
      <c r="N161" s="266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7" t="s">
        <v>152</v>
      </c>
      <c r="AU161" s="17" t="s">
        <v>93</v>
      </c>
    </row>
    <row r="162" spans="1:51" s="13" customFormat="1" ht="12">
      <c r="A162" s="13"/>
      <c r="B162" s="267"/>
      <c r="C162" s="268"/>
      <c r="D162" s="263" t="s">
        <v>154</v>
      </c>
      <c r="E162" s="269" t="s">
        <v>1</v>
      </c>
      <c r="F162" s="270" t="s">
        <v>593</v>
      </c>
      <c r="G162" s="268"/>
      <c r="H162" s="271">
        <v>4581.691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7" t="s">
        <v>154</v>
      </c>
      <c r="AU162" s="277" t="s">
        <v>93</v>
      </c>
      <c r="AV162" s="13" t="s">
        <v>93</v>
      </c>
      <c r="AW162" s="13" t="s">
        <v>36</v>
      </c>
      <c r="AX162" s="13" t="s">
        <v>91</v>
      </c>
      <c r="AY162" s="277" t="s">
        <v>145</v>
      </c>
    </row>
    <row r="163" spans="1:65" s="2" customFormat="1" ht="16.5" customHeight="1">
      <c r="A163" s="40"/>
      <c r="B163" s="41"/>
      <c r="C163" s="250" t="s">
        <v>231</v>
      </c>
      <c r="D163" s="250" t="s">
        <v>146</v>
      </c>
      <c r="E163" s="251" t="s">
        <v>311</v>
      </c>
      <c r="F163" s="252" t="s">
        <v>312</v>
      </c>
      <c r="G163" s="253" t="s">
        <v>216</v>
      </c>
      <c r="H163" s="254">
        <v>2545.384</v>
      </c>
      <c r="I163" s="255"/>
      <c r="J163" s="256">
        <f>ROUND(I163*H163,2)</f>
        <v>0</v>
      </c>
      <c r="K163" s="257"/>
      <c r="L163" s="43"/>
      <c r="M163" s="258" t="s">
        <v>1</v>
      </c>
      <c r="N163" s="259" t="s">
        <v>48</v>
      </c>
      <c r="O163" s="93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62" t="s">
        <v>150</v>
      </c>
      <c r="AT163" s="262" t="s">
        <v>146</v>
      </c>
      <c r="AU163" s="262" t="s">
        <v>93</v>
      </c>
      <c r="AY163" s="17" t="s">
        <v>145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91</v>
      </c>
      <c r="BK163" s="145">
        <f>ROUND(I163*H163,2)</f>
        <v>0</v>
      </c>
      <c r="BL163" s="17" t="s">
        <v>150</v>
      </c>
      <c r="BM163" s="262" t="s">
        <v>594</v>
      </c>
    </row>
    <row r="164" spans="1:47" s="2" customFormat="1" ht="12">
      <c r="A164" s="40"/>
      <c r="B164" s="41"/>
      <c r="C164" s="42"/>
      <c r="D164" s="263" t="s">
        <v>152</v>
      </c>
      <c r="E164" s="42"/>
      <c r="F164" s="264" t="s">
        <v>314</v>
      </c>
      <c r="G164" s="42"/>
      <c r="H164" s="42"/>
      <c r="I164" s="161"/>
      <c r="J164" s="42"/>
      <c r="K164" s="42"/>
      <c r="L164" s="43"/>
      <c r="M164" s="265"/>
      <c r="N164" s="266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152</v>
      </c>
      <c r="AU164" s="17" t="s">
        <v>93</v>
      </c>
    </row>
    <row r="165" spans="1:65" s="2" customFormat="1" ht="21.75" customHeight="1">
      <c r="A165" s="40"/>
      <c r="B165" s="41"/>
      <c r="C165" s="250" t="s">
        <v>8</v>
      </c>
      <c r="D165" s="250" t="s">
        <v>146</v>
      </c>
      <c r="E165" s="251" t="s">
        <v>323</v>
      </c>
      <c r="F165" s="252" t="s">
        <v>324</v>
      </c>
      <c r="G165" s="253" t="s">
        <v>209</v>
      </c>
      <c r="H165" s="254">
        <v>2924.8</v>
      </c>
      <c r="I165" s="255"/>
      <c r="J165" s="256">
        <f>ROUND(I165*H165,2)</f>
        <v>0</v>
      </c>
      <c r="K165" s="257"/>
      <c r="L165" s="43"/>
      <c r="M165" s="258" t="s">
        <v>1</v>
      </c>
      <c r="N165" s="259" t="s">
        <v>48</v>
      </c>
      <c r="O165" s="93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2" t="s">
        <v>150</v>
      </c>
      <c r="AT165" s="262" t="s">
        <v>146</v>
      </c>
      <c r="AU165" s="262" t="s">
        <v>93</v>
      </c>
      <c r="AY165" s="17" t="s">
        <v>145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91</v>
      </c>
      <c r="BK165" s="145">
        <f>ROUND(I165*H165,2)</f>
        <v>0</v>
      </c>
      <c r="BL165" s="17" t="s">
        <v>150</v>
      </c>
      <c r="BM165" s="262" t="s">
        <v>595</v>
      </c>
    </row>
    <row r="166" spans="1:47" s="2" customFormat="1" ht="12">
      <c r="A166" s="40"/>
      <c r="B166" s="41"/>
      <c r="C166" s="42"/>
      <c r="D166" s="263" t="s">
        <v>152</v>
      </c>
      <c r="E166" s="42"/>
      <c r="F166" s="264" t="s">
        <v>326</v>
      </c>
      <c r="G166" s="42"/>
      <c r="H166" s="42"/>
      <c r="I166" s="161"/>
      <c r="J166" s="42"/>
      <c r="K166" s="42"/>
      <c r="L166" s="43"/>
      <c r="M166" s="265"/>
      <c r="N166" s="266"/>
      <c r="O166" s="93"/>
      <c r="P166" s="93"/>
      <c r="Q166" s="93"/>
      <c r="R166" s="93"/>
      <c r="S166" s="93"/>
      <c r="T166" s="94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7" t="s">
        <v>152</v>
      </c>
      <c r="AU166" s="17" t="s">
        <v>93</v>
      </c>
    </row>
    <row r="167" spans="1:51" s="13" customFormat="1" ht="12">
      <c r="A167" s="13"/>
      <c r="B167" s="267"/>
      <c r="C167" s="268"/>
      <c r="D167" s="263" t="s">
        <v>154</v>
      </c>
      <c r="E167" s="269" t="s">
        <v>1</v>
      </c>
      <c r="F167" s="270" t="s">
        <v>596</v>
      </c>
      <c r="G167" s="268"/>
      <c r="H167" s="271">
        <v>2924.8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7" t="s">
        <v>154</v>
      </c>
      <c r="AU167" s="277" t="s">
        <v>93</v>
      </c>
      <c r="AV167" s="13" t="s">
        <v>93</v>
      </c>
      <c r="AW167" s="13" t="s">
        <v>36</v>
      </c>
      <c r="AX167" s="13" t="s">
        <v>91</v>
      </c>
      <c r="AY167" s="277" t="s">
        <v>145</v>
      </c>
    </row>
    <row r="168" spans="1:65" s="2" customFormat="1" ht="21.75" customHeight="1">
      <c r="A168" s="40"/>
      <c r="B168" s="41"/>
      <c r="C168" s="250" t="s">
        <v>243</v>
      </c>
      <c r="D168" s="250" t="s">
        <v>146</v>
      </c>
      <c r="E168" s="251" t="s">
        <v>329</v>
      </c>
      <c r="F168" s="252" t="s">
        <v>330</v>
      </c>
      <c r="G168" s="253" t="s">
        <v>209</v>
      </c>
      <c r="H168" s="254">
        <v>1034.2</v>
      </c>
      <c r="I168" s="255"/>
      <c r="J168" s="256">
        <f>ROUND(I168*H168,2)</f>
        <v>0</v>
      </c>
      <c r="K168" s="257"/>
      <c r="L168" s="43"/>
      <c r="M168" s="258" t="s">
        <v>1</v>
      </c>
      <c r="N168" s="259" t="s">
        <v>48</v>
      </c>
      <c r="O168" s="93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62" t="s">
        <v>150</v>
      </c>
      <c r="AT168" s="262" t="s">
        <v>146</v>
      </c>
      <c r="AU168" s="262" t="s">
        <v>93</v>
      </c>
      <c r="AY168" s="17" t="s">
        <v>145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91</v>
      </c>
      <c r="BK168" s="145">
        <f>ROUND(I168*H168,2)</f>
        <v>0</v>
      </c>
      <c r="BL168" s="17" t="s">
        <v>150</v>
      </c>
      <c r="BM168" s="262" t="s">
        <v>597</v>
      </c>
    </row>
    <row r="169" spans="1:47" s="2" customFormat="1" ht="12">
      <c r="A169" s="40"/>
      <c r="B169" s="41"/>
      <c r="C169" s="42"/>
      <c r="D169" s="263" t="s">
        <v>152</v>
      </c>
      <c r="E169" s="42"/>
      <c r="F169" s="264" t="s">
        <v>332</v>
      </c>
      <c r="G169" s="42"/>
      <c r="H169" s="42"/>
      <c r="I169" s="161"/>
      <c r="J169" s="42"/>
      <c r="K169" s="42"/>
      <c r="L169" s="43"/>
      <c r="M169" s="265"/>
      <c r="N169" s="266"/>
      <c r="O169" s="93"/>
      <c r="P169" s="93"/>
      <c r="Q169" s="93"/>
      <c r="R169" s="93"/>
      <c r="S169" s="93"/>
      <c r="T169" s="94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7" t="s">
        <v>152</v>
      </c>
      <c r="AU169" s="17" t="s">
        <v>93</v>
      </c>
    </row>
    <row r="170" spans="1:65" s="2" customFormat="1" ht="16.5" customHeight="1">
      <c r="A170" s="40"/>
      <c r="B170" s="41"/>
      <c r="C170" s="250" t="s">
        <v>249</v>
      </c>
      <c r="D170" s="250" t="s">
        <v>146</v>
      </c>
      <c r="E170" s="251" t="s">
        <v>334</v>
      </c>
      <c r="F170" s="252" t="s">
        <v>335</v>
      </c>
      <c r="G170" s="253" t="s">
        <v>209</v>
      </c>
      <c r="H170" s="254">
        <v>759.4</v>
      </c>
      <c r="I170" s="255"/>
      <c r="J170" s="256">
        <f>ROUND(I170*H170,2)</f>
        <v>0</v>
      </c>
      <c r="K170" s="257"/>
      <c r="L170" s="43"/>
      <c r="M170" s="258" t="s">
        <v>1</v>
      </c>
      <c r="N170" s="259" t="s">
        <v>48</v>
      </c>
      <c r="O170" s="93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62" t="s">
        <v>150</v>
      </c>
      <c r="AT170" s="262" t="s">
        <v>146</v>
      </c>
      <c r="AU170" s="262" t="s">
        <v>93</v>
      </c>
      <c r="AY170" s="17" t="s">
        <v>145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91</v>
      </c>
      <c r="BK170" s="145">
        <f>ROUND(I170*H170,2)</f>
        <v>0</v>
      </c>
      <c r="BL170" s="17" t="s">
        <v>150</v>
      </c>
      <c r="BM170" s="262" t="s">
        <v>598</v>
      </c>
    </row>
    <row r="171" spans="1:47" s="2" customFormat="1" ht="12">
      <c r="A171" s="40"/>
      <c r="B171" s="41"/>
      <c r="C171" s="42"/>
      <c r="D171" s="263" t="s">
        <v>152</v>
      </c>
      <c r="E171" s="42"/>
      <c r="F171" s="264" t="s">
        <v>337</v>
      </c>
      <c r="G171" s="42"/>
      <c r="H171" s="42"/>
      <c r="I171" s="161"/>
      <c r="J171" s="42"/>
      <c r="K171" s="42"/>
      <c r="L171" s="43"/>
      <c r="M171" s="265"/>
      <c r="N171" s="266"/>
      <c r="O171" s="93"/>
      <c r="P171" s="93"/>
      <c r="Q171" s="93"/>
      <c r="R171" s="93"/>
      <c r="S171" s="93"/>
      <c r="T171" s="94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7" t="s">
        <v>152</v>
      </c>
      <c r="AU171" s="17" t="s">
        <v>93</v>
      </c>
    </row>
    <row r="172" spans="1:65" s="2" customFormat="1" ht="16.5" customHeight="1">
      <c r="A172" s="40"/>
      <c r="B172" s="41"/>
      <c r="C172" s="250" t="s">
        <v>255</v>
      </c>
      <c r="D172" s="250" t="s">
        <v>146</v>
      </c>
      <c r="E172" s="251" t="s">
        <v>256</v>
      </c>
      <c r="F172" s="252" t="s">
        <v>257</v>
      </c>
      <c r="G172" s="253" t="s">
        <v>149</v>
      </c>
      <c r="H172" s="254">
        <v>5</v>
      </c>
      <c r="I172" s="255"/>
      <c r="J172" s="256">
        <f>ROUND(I172*H172,2)</f>
        <v>0</v>
      </c>
      <c r="K172" s="257"/>
      <c r="L172" s="43"/>
      <c r="M172" s="258" t="s">
        <v>1</v>
      </c>
      <c r="N172" s="259" t="s">
        <v>48</v>
      </c>
      <c r="O172" s="93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62" t="s">
        <v>150</v>
      </c>
      <c r="AT172" s="262" t="s">
        <v>146</v>
      </c>
      <c r="AU172" s="262" t="s">
        <v>93</v>
      </c>
      <c r="AY172" s="17" t="s">
        <v>145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91</v>
      </c>
      <c r="BK172" s="145">
        <f>ROUND(I172*H172,2)</f>
        <v>0</v>
      </c>
      <c r="BL172" s="17" t="s">
        <v>150</v>
      </c>
      <c r="BM172" s="262" t="s">
        <v>599</v>
      </c>
    </row>
    <row r="173" spans="1:47" s="2" customFormat="1" ht="12">
      <c r="A173" s="40"/>
      <c r="B173" s="41"/>
      <c r="C173" s="42"/>
      <c r="D173" s="263" t="s">
        <v>152</v>
      </c>
      <c r="E173" s="42"/>
      <c r="F173" s="264" t="s">
        <v>259</v>
      </c>
      <c r="G173" s="42"/>
      <c r="H173" s="42"/>
      <c r="I173" s="161"/>
      <c r="J173" s="42"/>
      <c r="K173" s="42"/>
      <c r="L173" s="43"/>
      <c r="M173" s="265"/>
      <c r="N173" s="266"/>
      <c r="O173" s="93"/>
      <c r="P173" s="93"/>
      <c r="Q173" s="93"/>
      <c r="R173" s="93"/>
      <c r="S173" s="93"/>
      <c r="T173" s="94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7" t="s">
        <v>152</v>
      </c>
      <c r="AU173" s="17" t="s">
        <v>93</v>
      </c>
    </row>
    <row r="174" spans="1:65" s="2" customFormat="1" ht="21.75" customHeight="1">
      <c r="A174" s="40"/>
      <c r="B174" s="41"/>
      <c r="C174" s="250" t="s">
        <v>260</v>
      </c>
      <c r="D174" s="250" t="s">
        <v>146</v>
      </c>
      <c r="E174" s="251" t="s">
        <v>600</v>
      </c>
      <c r="F174" s="252" t="s">
        <v>276</v>
      </c>
      <c r="G174" s="253" t="s">
        <v>216</v>
      </c>
      <c r="H174" s="254">
        <v>2728.024</v>
      </c>
      <c r="I174" s="255"/>
      <c r="J174" s="256">
        <f>ROUND(I174*H174,2)</f>
        <v>0</v>
      </c>
      <c r="K174" s="257"/>
      <c r="L174" s="43"/>
      <c r="M174" s="258" t="s">
        <v>1</v>
      </c>
      <c r="N174" s="259" t="s">
        <v>48</v>
      </c>
      <c r="O174" s="93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62" t="s">
        <v>150</v>
      </c>
      <c r="AT174" s="262" t="s">
        <v>146</v>
      </c>
      <c r="AU174" s="262" t="s">
        <v>93</v>
      </c>
      <c r="AY174" s="17" t="s">
        <v>145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91</v>
      </c>
      <c r="BK174" s="145">
        <f>ROUND(I174*H174,2)</f>
        <v>0</v>
      </c>
      <c r="BL174" s="17" t="s">
        <v>150</v>
      </c>
      <c r="BM174" s="262" t="s">
        <v>601</v>
      </c>
    </row>
    <row r="175" spans="1:47" s="2" customFormat="1" ht="12">
      <c r="A175" s="40"/>
      <c r="B175" s="41"/>
      <c r="C175" s="42"/>
      <c r="D175" s="263" t="s">
        <v>152</v>
      </c>
      <c r="E175" s="42"/>
      <c r="F175" s="264" t="s">
        <v>278</v>
      </c>
      <c r="G175" s="42"/>
      <c r="H175" s="42"/>
      <c r="I175" s="161"/>
      <c r="J175" s="42"/>
      <c r="K175" s="42"/>
      <c r="L175" s="43"/>
      <c r="M175" s="265"/>
      <c r="N175" s="266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7" t="s">
        <v>152</v>
      </c>
      <c r="AU175" s="17" t="s">
        <v>93</v>
      </c>
    </row>
    <row r="176" spans="1:51" s="13" customFormat="1" ht="12">
      <c r="A176" s="13"/>
      <c r="B176" s="267"/>
      <c r="C176" s="268"/>
      <c r="D176" s="263" t="s">
        <v>154</v>
      </c>
      <c r="E176" s="269" t="s">
        <v>1</v>
      </c>
      <c r="F176" s="270" t="s">
        <v>279</v>
      </c>
      <c r="G176" s="268"/>
      <c r="H176" s="271">
        <v>18.8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7" t="s">
        <v>154</v>
      </c>
      <c r="AU176" s="277" t="s">
        <v>93</v>
      </c>
      <c r="AV176" s="13" t="s">
        <v>93</v>
      </c>
      <c r="AW176" s="13" t="s">
        <v>36</v>
      </c>
      <c r="AX176" s="13" t="s">
        <v>83</v>
      </c>
      <c r="AY176" s="277" t="s">
        <v>145</v>
      </c>
    </row>
    <row r="177" spans="1:51" s="13" customFormat="1" ht="12">
      <c r="A177" s="13"/>
      <c r="B177" s="267"/>
      <c r="C177" s="268"/>
      <c r="D177" s="263" t="s">
        <v>154</v>
      </c>
      <c r="E177" s="269" t="s">
        <v>1</v>
      </c>
      <c r="F177" s="270" t="s">
        <v>602</v>
      </c>
      <c r="G177" s="268"/>
      <c r="H177" s="271">
        <v>67.68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7" t="s">
        <v>154</v>
      </c>
      <c r="AU177" s="277" t="s">
        <v>93</v>
      </c>
      <c r="AV177" s="13" t="s">
        <v>93</v>
      </c>
      <c r="AW177" s="13" t="s">
        <v>36</v>
      </c>
      <c r="AX177" s="13" t="s">
        <v>83</v>
      </c>
      <c r="AY177" s="277" t="s">
        <v>145</v>
      </c>
    </row>
    <row r="178" spans="1:51" s="13" customFormat="1" ht="12">
      <c r="A178" s="13"/>
      <c r="B178" s="267"/>
      <c r="C178" s="268"/>
      <c r="D178" s="263" t="s">
        <v>154</v>
      </c>
      <c r="E178" s="269" t="s">
        <v>1</v>
      </c>
      <c r="F178" s="270" t="s">
        <v>603</v>
      </c>
      <c r="G178" s="268"/>
      <c r="H178" s="271">
        <v>1917.2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7" t="s">
        <v>154</v>
      </c>
      <c r="AU178" s="277" t="s">
        <v>93</v>
      </c>
      <c r="AV178" s="13" t="s">
        <v>93</v>
      </c>
      <c r="AW178" s="13" t="s">
        <v>36</v>
      </c>
      <c r="AX178" s="13" t="s">
        <v>83</v>
      </c>
      <c r="AY178" s="277" t="s">
        <v>145</v>
      </c>
    </row>
    <row r="179" spans="1:51" s="13" customFormat="1" ht="12">
      <c r="A179" s="13"/>
      <c r="B179" s="267"/>
      <c r="C179" s="268"/>
      <c r="D179" s="263" t="s">
        <v>154</v>
      </c>
      <c r="E179" s="269" t="s">
        <v>1</v>
      </c>
      <c r="F179" s="270" t="s">
        <v>604</v>
      </c>
      <c r="G179" s="268"/>
      <c r="H179" s="271">
        <v>724.344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7" t="s">
        <v>154</v>
      </c>
      <c r="AU179" s="277" t="s">
        <v>93</v>
      </c>
      <c r="AV179" s="13" t="s">
        <v>93</v>
      </c>
      <c r="AW179" s="13" t="s">
        <v>36</v>
      </c>
      <c r="AX179" s="13" t="s">
        <v>83</v>
      </c>
      <c r="AY179" s="277" t="s">
        <v>145</v>
      </c>
    </row>
    <row r="180" spans="1:51" s="14" customFormat="1" ht="12">
      <c r="A180" s="14"/>
      <c r="B180" s="278"/>
      <c r="C180" s="279"/>
      <c r="D180" s="263" t="s">
        <v>154</v>
      </c>
      <c r="E180" s="280" t="s">
        <v>1</v>
      </c>
      <c r="F180" s="281" t="s">
        <v>156</v>
      </c>
      <c r="G180" s="279"/>
      <c r="H180" s="282">
        <v>2728.024</v>
      </c>
      <c r="I180" s="283"/>
      <c r="J180" s="279"/>
      <c r="K180" s="279"/>
      <c r="L180" s="284"/>
      <c r="M180" s="285"/>
      <c r="N180" s="286"/>
      <c r="O180" s="286"/>
      <c r="P180" s="286"/>
      <c r="Q180" s="286"/>
      <c r="R180" s="286"/>
      <c r="S180" s="286"/>
      <c r="T180" s="28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8" t="s">
        <v>154</v>
      </c>
      <c r="AU180" s="288" t="s">
        <v>93</v>
      </c>
      <c r="AV180" s="14" t="s">
        <v>150</v>
      </c>
      <c r="AW180" s="14" t="s">
        <v>36</v>
      </c>
      <c r="AX180" s="14" t="s">
        <v>91</v>
      </c>
      <c r="AY180" s="288" t="s">
        <v>145</v>
      </c>
    </row>
    <row r="181" spans="1:65" s="2" customFormat="1" ht="16.5" customHeight="1">
      <c r="A181" s="40"/>
      <c r="B181" s="41"/>
      <c r="C181" s="250" t="s">
        <v>265</v>
      </c>
      <c r="D181" s="250" t="s">
        <v>146</v>
      </c>
      <c r="E181" s="251" t="s">
        <v>284</v>
      </c>
      <c r="F181" s="252" t="s">
        <v>285</v>
      </c>
      <c r="G181" s="253" t="s">
        <v>216</v>
      </c>
      <c r="H181" s="254">
        <v>2728.024</v>
      </c>
      <c r="I181" s="255"/>
      <c r="J181" s="256">
        <f>ROUND(I181*H181,2)</f>
        <v>0</v>
      </c>
      <c r="K181" s="257"/>
      <c r="L181" s="43"/>
      <c r="M181" s="258" t="s">
        <v>1</v>
      </c>
      <c r="N181" s="259" t="s">
        <v>48</v>
      </c>
      <c r="O181" s="93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62" t="s">
        <v>150</v>
      </c>
      <c r="AT181" s="262" t="s">
        <v>146</v>
      </c>
      <c r="AU181" s="262" t="s">
        <v>93</v>
      </c>
      <c r="AY181" s="17" t="s">
        <v>145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91</v>
      </c>
      <c r="BK181" s="145">
        <f>ROUND(I181*H181,2)</f>
        <v>0</v>
      </c>
      <c r="BL181" s="17" t="s">
        <v>150</v>
      </c>
      <c r="BM181" s="262" t="s">
        <v>605</v>
      </c>
    </row>
    <row r="182" spans="1:47" s="2" customFormat="1" ht="12">
      <c r="A182" s="40"/>
      <c r="B182" s="41"/>
      <c r="C182" s="42"/>
      <c r="D182" s="263" t="s">
        <v>152</v>
      </c>
      <c r="E182" s="42"/>
      <c r="F182" s="264" t="s">
        <v>287</v>
      </c>
      <c r="G182" s="42"/>
      <c r="H182" s="42"/>
      <c r="I182" s="161"/>
      <c r="J182" s="42"/>
      <c r="K182" s="42"/>
      <c r="L182" s="43"/>
      <c r="M182" s="265"/>
      <c r="N182" s="266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7" t="s">
        <v>152</v>
      </c>
      <c r="AU182" s="17" t="s">
        <v>93</v>
      </c>
    </row>
    <row r="183" spans="1:65" s="2" customFormat="1" ht="16.5" customHeight="1">
      <c r="A183" s="40"/>
      <c r="B183" s="41"/>
      <c r="C183" s="250" t="s">
        <v>7</v>
      </c>
      <c r="D183" s="250" t="s">
        <v>146</v>
      </c>
      <c r="E183" s="251" t="s">
        <v>339</v>
      </c>
      <c r="F183" s="252" t="s">
        <v>340</v>
      </c>
      <c r="G183" s="253" t="s">
        <v>209</v>
      </c>
      <c r="H183" s="254">
        <v>1793.6</v>
      </c>
      <c r="I183" s="255"/>
      <c r="J183" s="256">
        <f>ROUND(I183*H183,2)</f>
        <v>0</v>
      </c>
      <c r="K183" s="257"/>
      <c r="L183" s="43"/>
      <c r="M183" s="258" t="s">
        <v>1</v>
      </c>
      <c r="N183" s="259" t="s">
        <v>48</v>
      </c>
      <c r="O183" s="93"/>
      <c r="P183" s="260">
        <f>O183*H183</f>
        <v>0</v>
      </c>
      <c r="Q183" s="260">
        <v>0.0012727</v>
      </c>
      <c r="R183" s="260">
        <f>Q183*H183</f>
        <v>2.28271472</v>
      </c>
      <c r="S183" s="260">
        <v>0</v>
      </c>
      <c r="T183" s="261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62" t="s">
        <v>150</v>
      </c>
      <c r="AT183" s="262" t="s">
        <v>146</v>
      </c>
      <c r="AU183" s="262" t="s">
        <v>93</v>
      </c>
      <c r="AY183" s="17" t="s">
        <v>145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91</v>
      </c>
      <c r="BK183" s="145">
        <f>ROUND(I183*H183,2)</f>
        <v>0</v>
      </c>
      <c r="BL183" s="17" t="s">
        <v>150</v>
      </c>
      <c r="BM183" s="262" t="s">
        <v>606</v>
      </c>
    </row>
    <row r="184" spans="1:47" s="2" customFormat="1" ht="12">
      <c r="A184" s="40"/>
      <c r="B184" s="41"/>
      <c r="C184" s="42"/>
      <c r="D184" s="263" t="s">
        <v>152</v>
      </c>
      <c r="E184" s="42"/>
      <c r="F184" s="264" t="s">
        <v>342</v>
      </c>
      <c r="G184" s="42"/>
      <c r="H184" s="42"/>
      <c r="I184" s="161"/>
      <c r="J184" s="42"/>
      <c r="K184" s="42"/>
      <c r="L184" s="43"/>
      <c r="M184" s="265"/>
      <c r="N184" s="266"/>
      <c r="O184" s="93"/>
      <c r="P184" s="93"/>
      <c r="Q184" s="93"/>
      <c r="R184" s="93"/>
      <c r="S184" s="93"/>
      <c r="T184" s="94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7" t="s">
        <v>152</v>
      </c>
      <c r="AU184" s="17" t="s">
        <v>93</v>
      </c>
    </row>
    <row r="185" spans="1:51" s="13" customFormat="1" ht="12">
      <c r="A185" s="13"/>
      <c r="B185" s="267"/>
      <c r="C185" s="268"/>
      <c r="D185" s="263" t="s">
        <v>154</v>
      </c>
      <c r="E185" s="269" t="s">
        <v>1</v>
      </c>
      <c r="F185" s="270" t="s">
        <v>607</v>
      </c>
      <c r="G185" s="268"/>
      <c r="H185" s="271">
        <v>759.4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7" t="s">
        <v>154</v>
      </c>
      <c r="AU185" s="277" t="s">
        <v>93</v>
      </c>
      <c r="AV185" s="13" t="s">
        <v>93</v>
      </c>
      <c r="AW185" s="13" t="s">
        <v>36</v>
      </c>
      <c r="AX185" s="13" t="s">
        <v>83</v>
      </c>
      <c r="AY185" s="277" t="s">
        <v>145</v>
      </c>
    </row>
    <row r="186" spans="1:51" s="13" customFormat="1" ht="12">
      <c r="A186" s="13"/>
      <c r="B186" s="267"/>
      <c r="C186" s="268"/>
      <c r="D186" s="263" t="s">
        <v>154</v>
      </c>
      <c r="E186" s="269" t="s">
        <v>1</v>
      </c>
      <c r="F186" s="270" t="s">
        <v>608</v>
      </c>
      <c r="G186" s="268"/>
      <c r="H186" s="271">
        <v>1034.2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7" t="s">
        <v>154</v>
      </c>
      <c r="AU186" s="277" t="s">
        <v>93</v>
      </c>
      <c r="AV186" s="13" t="s">
        <v>93</v>
      </c>
      <c r="AW186" s="13" t="s">
        <v>36</v>
      </c>
      <c r="AX186" s="13" t="s">
        <v>83</v>
      </c>
      <c r="AY186" s="277" t="s">
        <v>145</v>
      </c>
    </row>
    <row r="187" spans="1:51" s="14" customFormat="1" ht="12">
      <c r="A187" s="14"/>
      <c r="B187" s="278"/>
      <c r="C187" s="279"/>
      <c r="D187" s="263" t="s">
        <v>154</v>
      </c>
      <c r="E187" s="280" t="s">
        <v>1</v>
      </c>
      <c r="F187" s="281" t="s">
        <v>156</v>
      </c>
      <c r="G187" s="279"/>
      <c r="H187" s="282">
        <v>1793.6</v>
      </c>
      <c r="I187" s="283"/>
      <c r="J187" s="279"/>
      <c r="K187" s="279"/>
      <c r="L187" s="284"/>
      <c r="M187" s="285"/>
      <c r="N187" s="286"/>
      <c r="O187" s="286"/>
      <c r="P187" s="286"/>
      <c r="Q187" s="286"/>
      <c r="R187" s="286"/>
      <c r="S187" s="286"/>
      <c r="T187" s="28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8" t="s">
        <v>154</v>
      </c>
      <c r="AU187" s="288" t="s">
        <v>93</v>
      </c>
      <c r="AV187" s="14" t="s">
        <v>150</v>
      </c>
      <c r="AW187" s="14" t="s">
        <v>36</v>
      </c>
      <c r="AX187" s="14" t="s">
        <v>91</v>
      </c>
      <c r="AY187" s="288" t="s">
        <v>145</v>
      </c>
    </row>
    <row r="188" spans="1:65" s="2" customFormat="1" ht="16.5" customHeight="1">
      <c r="A188" s="40"/>
      <c r="B188" s="41"/>
      <c r="C188" s="299" t="s">
        <v>274</v>
      </c>
      <c r="D188" s="299" t="s">
        <v>185</v>
      </c>
      <c r="E188" s="300" t="s">
        <v>346</v>
      </c>
      <c r="F188" s="301" t="s">
        <v>347</v>
      </c>
      <c r="G188" s="302" t="s">
        <v>188</v>
      </c>
      <c r="H188" s="303">
        <v>44.84</v>
      </c>
      <c r="I188" s="304"/>
      <c r="J188" s="305">
        <f>ROUND(I188*H188,2)</f>
        <v>0</v>
      </c>
      <c r="K188" s="306"/>
      <c r="L188" s="307"/>
      <c r="M188" s="308" t="s">
        <v>1</v>
      </c>
      <c r="N188" s="309" t="s">
        <v>48</v>
      </c>
      <c r="O188" s="93"/>
      <c r="P188" s="260">
        <f>O188*H188</f>
        <v>0</v>
      </c>
      <c r="Q188" s="260">
        <v>0.001</v>
      </c>
      <c r="R188" s="260">
        <f>Q188*H188</f>
        <v>0.044840000000000005</v>
      </c>
      <c r="S188" s="260">
        <v>0</v>
      </c>
      <c r="T188" s="261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62" t="s">
        <v>189</v>
      </c>
      <c r="AT188" s="262" t="s">
        <v>185</v>
      </c>
      <c r="AU188" s="262" t="s">
        <v>93</v>
      </c>
      <c r="AY188" s="17" t="s">
        <v>145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91</v>
      </c>
      <c r="BK188" s="145">
        <f>ROUND(I188*H188,2)</f>
        <v>0</v>
      </c>
      <c r="BL188" s="17" t="s">
        <v>150</v>
      </c>
      <c r="BM188" s="262" t="s">
        <v>609</v>
      </c>
    </row>
    <row r="189" spans="1:47" s="2" customFormat="1" ht="12">
      <c r="A189" s="40"/>
      <c r="B189" s="41"/>
      <c r="C189" s="42"/>
      <c r="D189" s="263" t="s">
        <v>152</v>
      </c>
      <c r="E189" s="42"/>
      <c r="F189" s="264" t="s">
        <v>347</v>
      </c>
      <c r="G189" s="42"/>
      <c r="H189" s="42"/>
      <c r="I189" s="161"/>
      <c r="J189" s="42"/>
      <c r="K189" s="42"/>
      <c r="L189" s="43"/>
      <c r="M189" s="265"/>
      <c r="N189" s="266"/>
      <c r="O189" s="93"/>
      <c r="P189" s="93"/>
      <c r="Q189" s="93"/>
      <c r="R189" s="93"/>
      <c r="S189" s="93"/>
      <c r="T189" s="94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7" t="s">
        <v>152</v>
      </c>
      <c r="AU189" s="17" t="s">
        <v>93</v>
      </c>
    </row>
    <row r="190" spans="1:63" s="12" customFormat="1" ht="22.8" customHeight="1">
      <c r="A190" s="12"/>
      <c r="B190" s="236"/>
      <c r="C190" s="237"/>
      <c r="D190" s="238" t="s">
        <v>82</v>
      </c>
      <c r="E190" s="311" t="s">
        <v>93</v>
      </c>
      <c r="F190" s="311" t="s">
        <v>350</v>
      </c>
      <c r="G190" s="237"/>
      <c r="H190" s="237"/>
      <c r="I190" s="240"/>
      <c r="J190" s="312">
        <f>BK190</f>
        <v>0</v>
      </c>
      <c r="K190" s="237"/>
      <c r="L190" s="242"/>
      <c r="M190" s="243"/>
      <c r="N190" s="244"/>
      <c r="O190" s="244"/>
      <c r="P190" s="245">
        <f>SUM(P191:P210)</f>
        <v>0</v>
      </c>
      <c r="Q190" s="244"/>
      <c r="R190" s="245">
        <f>SUM(R191:R210)</f>
        <v>0.10379832</v>
      </c>
      <c r="S190" s="244"/>
      <c r="T190" s="246">
        <f>SUM(T191:T210)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7" t="s">
        <v>91</v>
      </c>
      <c r="AT190" s="248" t="s">
        <v>82</v>
      </c>
      <c r="AU190" s="248" t="s">
        <v>91</v>
      </c>
      <c r="AY190" s="247" t="s">
        <v>145</v>
      </c>
      <c r="BK190" s="249">
        <f>SUM(BK191:BK210)</f>
        <v>0</v>
      </c>
    </row>
    <row r="191" spans="1:65" s="2" customFormat="1" ht="21.75" customHeight="1">
      <c r="A191" s="40"/>
      <c r="B191" s="41"/>
      <c r="C191" s="250" t="s">
        <v>283</v>
      </c>
      <c r="D191" s="250" t="s">
        <v>146</v>
      </c>
      <c r="E191" s="251" t="s">
        <v>610</v>
      </c>
      <c r="F191" s="252" t="s">
        <v>611</v>
      </c>
      <c r="G191" s="253" t="s">
        <v>216</v>
      </c>
      <c r="H191" s="254">
        <v>6</v>
      </c>
      <c r="I191" s="255"/>
      <c r="J191" s="256">
        <f>ROUND(I191*H191,2)</f>
        <v>0</v>
      </c>
      <c r="K191" s="257"/>
      <c r="L191" s="43"/>
      <c r="M191" s="258" t="s">
        <v>1</v>
      </c>
      <c r="N191" s="259" t="s">
        <v>48</v>
      </c>
      <c r="O191" s="93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62" t="s">
        <v>150</v>
      </c>
      <c r="AT191" s="262" t="s">
        <v>146</v>
      </c>
      <c r="AU191" s="262" t="s">
        <v>93</v>
      </c>
      <c r="AY191" s="17" t="s">
        <v>145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91</v>
      </c>
      <c r="BK191" s="145">
        <f>ROUND(I191*H191,2)</f>
        <v>0</v>
      </c>
      <c r="BL191" s="17" t="s">
        <v>150</v>
      </c>
      <c r="BM191" s="262" t="s">
        <v>612</v>
      </c>
    </row>
    <row r="192" spans="1:47" s="2" customFormat="1" ht="12">
      <c r="A192" s="40"/>
      <c r="B192" s="41"/>
      <c r="C192" s="42"/>
      <c r="D192" s="263" t="s">
        <v>152</v>
      </c>
      <c r="E192" s="42"/>
      <c r="F192" s="264" t="s">
        <v>613</v>
      </c>
      <c r="G192" s="42"/>
      <c r="H192" s="42"/>
      <c r="I192" s="161"/>
      <c r="J192" s="42"/>
      <c r="K192" s="42"/>
      <c r="L192" s="43"/>
      <c r="M192" s="265"/>
      <c r="N192" s="266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7" t="s">
        <v>152</v>
      </c>
      <c r="AU192" s="17" t="s">
        <v>93</v>
      </c>
    </row>
    <row r="193" spans="1:47" s="2" customFormat="1" ht="12">
      <c r="A193" s="40"/>
      <c r="B193" s="41"/>
      <c r="C193" s="42"/>
      <c r="D193" s="263" t="s">
        <v>197</v>
      </c>
      <c r="E193" s="42"/>
      <c r="F193" s="310" t="s">
        <v>614</v>
      </c>
      <c r="G193" s="42"/>
      <c r="H193" s="42"/>
      <c r="I193" s="161"/>
      <c r="J193" s="42"/>
      <c r="K193" s="42"/>
      <c r="L193" s="43"/>
      <c r="M193" s="265"/>
      <c r="N193" s="266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7" t="s">
        <v>197</v>
      </c>
      <c r="AU193" s="17" t="s">
        <v>93</v>
      </c>
    </row>
    <row r="194" spans="1:51" s="13" customFormat="1" ht="12">
      <c r="A194" s="13"/>
      <c r="B194" s="267"/>
      <c r="C194" s="268"/>
      <c r="D194" s="263" t="s">
        <v>154</v>
      </c>
      <c r="E194" s="269" t="s">
        <v>1</v>
      </c>
      <c r="F194" s="270" t="s">
        <v>615</v>
      </c>
      <c r="G194" s="268"/>
      <c r="H194" s="271">
        <v>6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7" t="s">
        <v>154</v>
      </c>
      <c r="AU194" s="277" t="s">
        <v>93</v>
      </c>
      <c r="AV194" s="13" t="s">
        <v>93</v>
      </c>
      <c r="AW194" s="13" t="s">
        <v>36</v>
      </c>
      <c r="AX194" s="13" t="s">
        <v>83</v>
      </c>
      <c r="AY194" s="277" t="s">
        <v>145</v>
      </c>
    </row>
    <row r="195" spans="1:65" s="2" customFormat="1" ht="21.75" customHeight="1">
      <c r="A195" s="40"/>
      <c r="B195" s="41"/>
      <c r="C195" s="250" t="s">
        <v>288</v>
      </c>
      <c r="D195" s="250" t="s">
        <v>146</v>
      </c>
      <c r="E195" s="251" t="s">
        <v>616</v>
      </c>
      <c r="F195" s="252" t="s">
        <v>617</v>
      </c>
      <c r="G195" s="253" t="s">
        <v>216</v>
      </c>
      <c r="H195" s="254">
        <v>12.96</v>
      </c>
      <c r="I195" s="255"/>
      <c r="J195" s="256">
        <f>ROUND(I195*H195,2)</f>
        <v>0</v>
      </c>
      <c r="K195" s="257"/>
      <c r="L195" s="43"/>
      <c r="M195" s="258" t="s">
        <v>1</v>
      </c>
      <c r="N195" s="259" t="s">
        <v>48</v>
      </c>
      <c r="O195" s="93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62" t="s">
        <v>150</v>
      </c>
      <c r="AT195" s="262" t="s">
        <v>146</v>
      </c>
      <c r="AU195" s="262" t="s">
        <v>93</v>
      </c>
      <c r="AY195" s="17" t="s">
        <v>145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91</v>
      </c>
      <c r="BK195" s="145">
        <f>ROUND(I195*H195,2)</f>
        <v>0</v>
      </c>
      <c r="BL195" s="17" t="s">
        <v>150</v>
      </c>
      <c r="BM195" s="262" t="s">
        <v>618</v>
      </c>
    </row>
    <row r="196" spans="1:47" s="2" customFormat="1" ht="12">
      <c r="A196" s="40"/>
      <c r="B196" s="41"/>
      <c r="C196" s="42"/>
      <c r="D196" s="263" t="s">
        <v>152</v>
      </c>
      <c r="E196" s="42"/>
      <c r="F196" s="264" t="s">
        <v>619</v>
      </c>
      <c r="G196" s="42"/>
      <c r="H196" s="42"/>
      <c r="I196" s="161"/>
      <c r="J196" s="42"/>
      <c r="K196" s="42"/>
      <c r="L196" s="43"/>
      <c r="M196" s="265"/>
      <c r="N196" s="266"/>
      <c r="O196" s="93"/>
      <c r="P196" s="93"/>
      <c r="Q196" s="93"/>
      <c r="R196" s="93"/>
      <c r="S196" s="93"/>
      <c r="T196" s="94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7" t="s">
        <v>152</v>
      </c>
      <c r="AU196" s="17" t="s">
        <v>93</v>
      </c>
    </row>
    <row r="197" spans="1:51" s="14" customFormat="1" ht="12">
      <c r="A197" s="14"/>
      <c r="B197" s="278"/>
      <c r="C197" s="279"/>
      <c r="D197" s="263" t="s">
        <v>154</v>
      </c>
      <c r="E197" s="280" t="s">
        <v>1</v>
      </c>
      <c r="F197" s="281" t="s">
        <v>156</v>
      </c>
      <c r="G197" s="279"/>
      <c r="H197" s="282">
        <v>12.96</v>
      </c>
      <c r="I197" s="283"/>
      <c r="J197" s="279"/>
      <c r="K197" s="279"/>
      <c r="L197" s="284"/>
      <c r="M197" s="285"/>
      <c r="N197" s="286"/>
      <c r="O197" s="286"/>
      <c r="P197" s="286"/>
      <c r="Q197" s="286"/>
      <c r="R197" s="286"/>
      <c r="S197" s="286"/>
      <c r="T197" s="28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8" t="s">
        <v>154</v>
      </c>
      <c r="AU197" s="288" t="s">
        <v>93</v>
      </c>
      <c r="AV197" s="14" t="s">
        <v>150</v>
      </c>
      <c r="AW197" s="14" t="s">
        <v>36</v>
      </c>
      <c r="AX197" s="14" t="s">
        <v>83</v>
      </c>
      <c r="AY197" s="288" t="s">
        <v>145</v>
      </c>
    </row>
    <row r="198" spans="1:65" s="2" customFormat="1" ht="21.75" customHeight="1">
      <c r="A198" s="40"/>
      <c r="B198" s="41"/>
      <c r="C198" s="250" t="s">
        <v>292</v>
      </c>
      <c r="D198" s="250" t="s">
        <v>146</v>
      </c>
      <c r="E198" s="251" t="s">
        <v>620</v>
      </c>
      <c r="F198" s="252" t="s">
        <v>621</v>
      </c>
      <c r="G198" s="253" t="s">
        <v>209</v>
      </c>
      <c r="H198" s="254">
        <v>177.6</v>
      </c>
      <c r="I198" s="255"/>
      <c r="J198" s="256">
        <f>ROUND(I198*H198,2)</f>
        <v>0</v>
      </c>
      <c r="K198" s="257"/>
      <c r="L198" s="43"/>
      <c r="M198" s="258" t="s">
        <v>1</v>
      </c>
      <c r="N198" s="259" t="s">
        <v>48</v>
      </c>
      <c r="O198" s="93"/>
      <c r="P198" s="260">
        <f>O198*H198</f>
        <v>0</v>
      </c>
      <c r="Q198" s="260">
        <v>0.00030945</v>
      </c>
      <c r="R198" s="260">
        <f>Q198*H198</f>
        <v>0.05495832</v>
      </c>
      <c r="S198" s="260">
        <v>0</v>
      </c>
      <c r="T198" s="261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62" t="s">
        <v>150</v>
      </c>
      <c r="AT198" s="262" t="s">
        <v>146</v>
      </c>
      <c r="AU198" s="262" t="s">
        <v>93</v>
      </c>
      <c r="AY198" s="17" t="s">
        <v>145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91</v>
      </c>
      <c r="BK198" s="145">
        <f>ROUND(I198*H198,2)</f>
        <v>0</v>
      </c>
      <c r="BL198" s="17" t="s">
        <v>150</v>
      </c>
      <c r="BM198" s="262" t="s">
        <v>622</v>
      </c>
    </row>
    <row r="199" spans="1:47" s="2" customFormat="1" ht="12">
      <c r="A199" s="40"/>
      <c r="B199" s="41"/>
      <c r="C199" s="42"/>
      <c r="D199" s="263" t="s">
        <v>152</v>
      </c>
      <c r="E199" s="42"/>
      <c r="F199" s="264" t="s">
        <v>623</v>
      </c>
      <c r="G199" s="42"/>
      <c r="H199" s="42"/>
      <c r="I199" s="161"/>
      <c r="J199" s="42"/>
      <c r="K199" s="42"/>
      <c r="L199" s="43"/>
      <c r="M199" s="265"/>
      <c r="N199" s="266"/>
      <c r="O199" s="93"/>
      <c r="P199" s="93"/>
      <c r="Q199" s="93"/>
      <c r="R199" s="93"/>
      <c r="S199" s="93"/>
      <c r="T199" s="94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7" t="s">
        <v>152</v>
      </c>
      <c r="AU199" s="17" t="s">
        <v>93</v>
      </c>
    </row>
    <row r="200" spans="1:51" s="13" customFormat="1" ht="12">
      <c r="A200" s="13"/>
      <c r="B200" s="267"/>
      <c r="C200" s="268"/>
      <c r="D200" s="263" t="s">
        <v>154</v>
      </c>
      <c r="E200" s="269" t="s">
        <v>1</v>
      </c>
      <c r="F200" s="270" t="s">
        <v>624</v>
      </c>
      <c r="G200" s="268"/>
      <c r="H200" s="271">
        <v>48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154</v>
      </c>
      <c r="AU200" s="277" t="s">
        <v>93</v>
      </c>
      <c r="AV200" s="13" t="s">
        <v>93</v>
      </c>
      <c r="AW200" s="13" t="s">
        <v>36</v>
      </c>
      <c r="AX200" s="13" t="s">
        <v>83</v>
      </c>
      <c r="AY200" s="277" t="s">
        <v>145</v>
      </c>
    </row>
    <row r="201" spans="1:51" s="13" customFormat="1" ht="12">
      <c r="A201" s="13"/>
      <c r="B201" s="267"/>
      <c r="C201" s="268"/>
      <c r="D201" s="263" t="s">
        <v>154</v>
      </c>
      <c r="E201" s="269" t="s">
        <v>1</v>
      </c>
      <c r="F201" s="270" t="s">
        <v>625</v>
      </c>
      <c r="G201" s="268"/>
      <c r="H201" s="271">
        <v>129.6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7" t="s">
        <v>154</v>
      </c>
      <c r="AU201" s="277" t="s">
        <v>93</v>
      </c>
      <c r="AV201" s="13" t="s">
        <v>93</v>
      </c>
      <c r="AW201" s="13" t="s">
        <v>36</v>
      </c>
      <c r="AX201" s="13" t="s">
        <v>83</v>
      </c>
      <c r="AY201" s="277" t="s">
        <v>145</v>
      </c>
    </row>
    <row r="202" spans="1:51" s="14" customFormat="1" ht="12">
      <c r="A202" s="14"/>
      <c r="B202" s="278"/>
      <c r="C202" s="279"/>
      <c r="D202" s="263" t="s">
        <v>154</v>
      </c>
      <c r="E202" s="280" t="s">
        <v>1</v>
      </c>
      <c r="F202" s="281" t="s">
        <v>156</v>
      </c>
      <c r="G202" s="279"/>
      <c r="H202" s="282">
        <v>177.6</v>
      </c>
      <c r="I202" s="283"/>
      <c r="J202" s="279"/>
      <c r="K202" s="279"/>
      <c r="L202" s="284"/>
      <c r="M202" s="285"/>
      <c r="N202" s="286"/>
      <c r="O202" s="286"/>
      <c r="P202" s="286"/>
      <c r="Q202" s="286"/>
      <c r="R202" s="286"/>
      <c r="S202" s="286"/>
      <c r="T202" s="28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8" t="s">
        <v>154</v>
      </c>
      <c r="AU202" s="288" t="s">
        <v>93</v>
      </c>
      <c r="AV202" s="14" t="s">
        <v>150</v>
      </c>
      <c r="AW202" s="14" t="s">
        <v>36</v>
      </c>
      <c r="AX202" s="14" t="s">
        <v>91</v>
      </c>
      <c r="AY202" s="288" t="s">
        <v>145</v>
      </c>
    </row>
    <row r="203" spans="1:65" s="2" customFormat="1" ht="16.5" customHeight="1">
      <c r="A203" s="40"/>
      <c r="B203" s="41"/>
      <c r="C203" s="299" t="s">
        <v>298</v>
      </c>
      <c r="D203" s="299" t="s">
        <v>185</v>
      </c>
      <c r="E203" s="300" t="s">
        <v>626</v>
      </c>
      <c r="F203" s="301" t="s">
        <v>627</v>
      </c>
      <c r="G203" s="302" t="s">
        <v>209</v>
      </c>
      <c r="H203" s="303">
        <v>195.36</v>
      </c>
      <c r="I203" s="304"/>
      <c r="J203" s="305">
        <f>ROUND(I203*H203,2)</f>
        <v>0</v>
      </c>
      <c r="K203" s="306"/>
      <c r="L203" s="307"/>
      <c r="M203" s="308" t="s">
        <v>1</v>
      </c>
      <c r="N203" s="309" t="s">
        <v>48</v>
      </c>
      <c r="O203" s="93"/>
      <c r="P203" s="260">
        <f>O203*H203</f>
        <v>0</v>
      </c>
      <c r="Q203" s="260">
        <v>0.00025</v>
      </c>
      <c r="R203" s="260">
        <f>Q203*H203</f>
        <v>0.04884</v>
      </c>
      <c r="S203" s="260">
        <v>0</v>
      </c>
      <c r="T203" s="261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62" t="s">
        <v>189</v>
      </c>
      <c r="AT203" s="262" t="s">
        <v>185</v>
      </c>
      <c r="AU203" s="262" t="s">
        <v>93</v>
      </c>
      <c r="AY203" s="17" t="s">
        <v>145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91</v>
      </c>
      <c r="BK203" s="145">
        <f>ROUND(I203*H203,2)</f>
        <v>0</v>
      </c>
      <c r="BL203" s="17" t="s">
        <v>150</v>
      </c>
      <c r="BM203" s="262" t="s">
        <v>628</v>
      </c>
    </row>
    <row r="204" spans="1:47" s="2" customFormat="1" ht="12">
      <c r="A204" s="40"/>
      <c r="B204" s="41"/>
      <c r="C204" s="42"/>
      <c r="D204" s="263" t="s">
        <v>152</v>
      </c>
      <c r="E204" s="42"/>
      <c r="F204" s="264" t="s">
        <v>627</v>
      </c>
      <c r="G204" s="42"/>
      <c r="H204" s="42"/>
      <c r="I204" s="161"/>
      <c r="J204" s="42"/>
      <c r="K204" s="42"/>
      <c r="L204" s="43"/>
      <c r="M204" s="265"/>
      <c r="N204" s="266"/>
      <c r="O204" s="93"/>
      <c r="P204" s="93"/>
      <c r="Q204" s="93"/>
      <c r="R204" s="93"/>
      <c r="S204" s="93"/>
      <c r="T204" s="94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7" t="s">
        <v>152</v>
      </c>
      <c r="AU204" s="17" t="s">
        <v>93</v>
      </c>
    </row>
    <row r="205" spans="1:51" s="13" customFormat="1" ht="12">
      <c r="A205" s="13"/>
      <c r="B205" s="267"/>
      <c r="C205" s="268"/>
      <c r="D205" s="263" t="s">
        <v>154</v>
      </c>
      <c r="E205" s="269" t="s">
        <v>1</v>
      </c>
      <c r="F205" s="270" t="s">
        <v>629</v>
      </c>
      <c r="G205" s="268"/>
      <c r="H205" s="271">
        <v>195.36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7" t="s">
        <v>154</v>
      </c>
      <c r="AU205" s="277" t="s">
        <v>93</v>
      </c>
      <c r="AV205" s="13" t="s">
        <v>93</v>
      </c>
      <c r="AW205" s="13" t="s">
        <v>36</v>
      </c>
      <c r="AX205" s="13" t="s">
        <v>91</v>
      </c>
      <c r="AY205" s="277" t="s">
        <v>145</v>
      </c>
    </row>
    <row r="206" spans="1:65" s="2" customFormat="1" ht="21.75" customHeight="1">
      <c r="A206" s="40"/>
      <c r="B206" s="41"/>
      <c r="C206" s="250" t="s">
        <v>304</v>
      </c>
      <c r="D206" s="250" t="s">
        <v>146</v>
      </c>
      <c r="E206" s="251" t="s">
        <v>352</v>
      </c>
      <c r="F206" s="252" t="s">
        <v>353</v>
      </c>
      <c r="G206" s="253" t="s">
        <v>209</v>
      </c>
      <c r="H206" s="254">
        <v>194.4</v>
      </c>
      <c r="I206" s="255"/>
      <c r="J206" s="256">
        <f>ROUND(I206*H206,2)</f>
        <v>0</v>
      </c>
      <c r="K206" s="257"/>
      <c r="L206" s="43"/>
      <c r="M206" s="258" t="s">
        <v>1</v>
      </c>
      <c r="N206" s="259" t="s">
        <v>48</v>
      </c>
      <c r="O206" s="93"/>
      <c r="P206" s="260">
        <f>O206*H206</f>
        <v>0</v>
      </c>
      <c r="Q206" s="260">
        <v>0</v>
      </c>
      <c r="R206" s="260">
        <f>Q206*H206</f>
        <v>0</v>
      </c>
      <c r="S206" s="260">
        <v>0</v>
      </c>
      <c r="T206" s="261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62" t="s">
        <v>150</v>
      </c>
      <c r="AT206" s="262" t="s">
        <v>146</v>
      </c>
      <c r="AU206" s="262" t="s">
        <v>93</v>
      </c>
      <c r="AY206" s="17" t="s">
        <v>145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91</v>
      </c>
      <c r="BK206" s="145">
        <f>ROUND(I206*H206,2)</f>
        <v>0</v>
      </c>
      <c r="BL206" s="17" t="s">
        <v>150</v>
      </c>
      <c r="BM206" s="262" t="s">
        <v>630</v>
      </c>
    </row>
    <row r="207" spans="1:47" s="2" customFormat="1" ht="12">
      <c r="A207" s="40"/>
      <c r="B207" s="41"/>
      <c r="C207" s="42"/>
      <c r="D207" s="263" t="s">
        <v>152</v>
      </c>
      <c r="E207" s="42"/>
      <c r="F207" s="264" t="s">
        <v>355</v>
      </c>
      <c r="G207" s="42"/>
      <c r="H207" s="42"/>
      <c r="I207" s="161"/>
      <c r="J207" s="42"/>
      <c r="K207" s="42"/>
      <c r="L207" s="43"/>
      <c r="M207" s="265"/>
      <c r="N207" s="266"/>
      <c r="O207" s="93"/>
      <c r="P207" s="93"/>
      <c r="Q207" s="93"/>
      <c r="R207" s="93"/>
      <c r="S207" s="93"/>
      <c r="T207" s="94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7" t="s">
        <v>152</v>
      </c>
      <c r="AU207" s="17" t="s">
        <v>93</v>
      </c>
    </row>
    <row r="208" spans="1:65" s="2" customFormat="1" ht="21.75" customHeight="1">
      <c r="A208" s="40"/>
      <c r="B208" s="41"/>
      <c r="C208" s="250" t="s">
        <v>310</v>
      </c>
      <c r="D208" s="250" t="s">
        <v>146</v>
      </c>
      <c r="E208" s="251" t="s">
        <v>631</v>
      </c>
      <c r="F208" s="252" t="s">
        <v>632</v>
      </c>
      <c r="G208" s="253" t="s">
        <v>216</v>
      </c>
      <c r="H208" s="254">
        <v>2.88</v>
      </c>
      <c r="I208" s="255"/>
      <c r="J208" s="256">
        <f>ROUND(I208*H208,2)</f>
        <v>0</v>
      </c>
      <c r="K208" s="257"/>
      <c r="L208" s="43"/>
      <c r="M208" s="258" t="s">
        <v>1</v>
      </c>
      <c r="N208" s="259" t="s">
        <v>48</v>
      </c>
      <c r="O208" s="93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62" t="s">
        <v>150</v>
      </c>
      <c r="AT208" s="262" t="s">
        <v>146</v>
      </c>
      <c r="AU208" s="262" t="s">
        <v>93</v>
      </c>
      <c r="AY208" s="17" t="s">
        <v>145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91</v>
      </c>
      <c r="BK208" s="145">
        <f>ROUND(I208*H208,2)</f>
        <v>0</v>
      </c>
      <c r="BL208" s="17" t="s">
        <v>150</v>
      </c>
      <c r="BM208" s="262" t="s">
        <v>633</v>
      </c>
    </row>
    <row r="209" spans="1:47" s="2" customFormat="1" ht="12">
      <c r="A209" s="40"/>
      <c r="B209" s="41"/>
      <c r="C209" s="42"/>
      <c r="D209" s="263" t="s">
        <v>152</v>
      </c>
      <c r="E209" s="42"/>
      <c r="F209" s="264" t="s">
        <v>634</v>
      </c>
      <c r="G209" s="42"/>
      <c r="H209" s="42"/>
      <c r="I209" s="161"/>
      <c r="J209" s="42"/>
      <c r="K209" s="42"/>
      <c r="L209" s="43"/>
      <c r="M209" s="265"/>
      <c r="N209" s="266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7" t="s">
        <v>152</v>
      </c>
      <c r="AU209" s="17" t="s">
        <v>93</v>
      </c>
    </row>
    <row r="210" spans="1:51" s="13" customFormat="1" ht="12">
      <c r="A210" s="13"/>
      <c r="B210" s="267"/>
      <c r="C210" s="268"/>
      <c r="D210" s="263" t="s">
        <v>154</v>
      </c>
      <c r="E210" s="269" t="s">
        <v>1</v>
      </c>
      <c r="F210" s="270" t="s">
        <v>635</v>
      </c>
      <c r="G210" s="268"/>
      <c r="H210" s="271">
        <v>2.88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7" t="s">
        <v>154</v>
      </c>
      <c r="AU210" s="277" t="s">
        <v>93</v>
      </c>
      <c r="AV210" s="13" t="s">
        <v>93</v>
      </c>
      <c r="AW210" s="13" t="s">
        <v>36</v>
      </c>
      <c r="AX210" s="13" t="s">
        <v>91</v>
      </c>
      <c r="AY210" s="277" t="s">
        <v>145</v>
      </c>
    </row>
    <row r="211" spans="1:63" s="12" customFormat="1" ht="22.8" customHeight="1">
      <c r="A211" s="12"/>
      <c r="B211" s="236"/>
      <c r="C211" s="237"/>
      <c r="D211" s="238" t="s">
        <v>82</v>
      </c>
      <c r="E211" s="311" t="s">
        <v>150</v>
      </c>
      <c r="F211" s="311" t="s">
        <v>391</v>
      </c>
      <c r="G211" s="237"/>
      <c r="H211" s="237"/>
      <c r="I211" s="240"/>
      <c r="J211" s="312">
        <f>BK211</f>
        <v>0</v>
      </c>
      <c r="K211" s="237"/>
      <c r="L211" s="242"/>
      <c r="M211" s="243"/>
      <c r="N211" s="244"/>
      <c r="O211" s="244"/>
      <c r="P211" s="245">
        <f>SUM(P212:P230)</f>
        <v>0</v>
      </c>
      <c r="Q211" s="244"/>
      <c r="R211" s="245">
        <f>SUM(R212:R230)</f>
        <v>11.114172</v>
      </c>
      <c r="S211" s="244"/>
      <c r="T211" s="246">
        <f>SUM(T212:T230)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7" t="s">
        <v>91</v>
      </c>
      <c r="AT211" s="248" t="s">
        <v>82</v>
      </c>
      <c r="AU211" s="248" t="s">
        <v>91</v>
      </c>
      <c r="AY211" s="247" t="s">
        <v>145</v>
      </c>
      <c r="BK211" s="249">
        <f>SUM(BK212:BK230)</f>
        <v>0</v>
      </c>
    </row>
    <row r="212" spans="1:65" s="2" customFormat="1" ht="21.75" customHeight="1">
      <c r="A212" s="40"/>
      <c r="B212" s="41"/>
      <c r="C212" s="250" t="s">
        <v>315</v>
      </c>
      <c r="D212" s="250" t="s">
        <v>146</v>
      </c>
      <c r="E212" s="251" t="s">
        <v>636</v>
      </c>
      <c r="F212" s="252" t="s">
        <v>637</v>
      </c>
      <c r="G212" s="253" t="s">
        <v>209</v>
      </c>
      <c r="H212" s="254">
        <v>4.8</v>
      </c>
      <c r="I212" s="255"/>
      <c r="J212" s="256">
        <f>ROUND(I212*H212,2)</f>
        <v>0</v>
      </c>
      <c r="K212" s="257"/>
      <c r="L212" s="43"/>
      <c r="M212" s="258" t="s">
        <v>1</v>
      </c>
      <c r="N212" s="259" t="s">
        <v>48</v>
      </c>
      <c r="O212" s="93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62" t="s">
        <v>150</v>
      </c>
      <c r="AT212" s="262" t="s">
        <v>146</v>
      </c>
      <c r="AU212" s="262" t="s">
        <v>93</v>
      </c>
      <c r="AY212" s="17" t="s">
        <v>145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91</v>
      </c>
      <c r="BK212" s="145">
        <f>ROUND(I212*H212,2)</f>
        <v>0</v>
      </c>
      <c r="BL212" s="17" t="s">
        <v>150</v>
      </c>
      <c r="BM212" s="262" t="s">
        <v>638</v>
      </c>
    </row>
    <row r="213" spans="1:47" s="2" customFormat="1" ht="12">
      <c r="A213" s="40"/>
      <c r="B213" s="41"/>
      <c r="C213" s="42"/>
      <c r="D213" s="263" t="s">
        <v>152</v>
      </c>
      <c r="E213" s="42"/>
      <c r="F213" s="264" t="s">
        <v>639</v>
      </c>
      <c r="G213" s="42"/>
      <c r="H213" s="42"/>
      <c r="I213" s="161"/>
      <c r="J213" s="42"/>
      <c r="K213" s="42"/>
      <c r="L213" s="43"/>
      <c r="M213" s="265"/>
      <c r="N213" s="266"/>
      <c r="O213" s="93"/>
      <c r="P213" s="93"/>
      <c r="Q213" s="93"/>
      <c r="R213" s="93"/>
      <c r="S213" s="93"/>
      <c r="T213" s="94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7" t="s">
        <v>152</v>
      </c>
      <c r="AU213" s="17" t="s">
        <v>93</v>
      </c>
    </row>
    <row r="214" spans="1:51" s="13" customFormat="1" ht="12">
      <c r="A214" s="13"/>
      <c r="B214" s="267"/>
      <c r="C214" s="268"/>
      <c r="D214" s="263" t="s">
        <v>154</v>
      </c>
      <c r="E214" s="269" t="s">
        <v>1</v>
      </c>
      <c r="F214" s="270" t="s">
        <v>640</v>
      </c>
      <c r="G214" s="268"/>
      <c r="H214" s="271">
        <v>4.8</v>
      </c>
      <c r="I214" s="272"/>
      <c r="J214" s="268"/>
      <c r="K214" s="268"/>
      <c r="L214" s="273"/>
      <c r="M214" s="274"/>
      <c r="N214" s="275"/>
      <c r="O214" s="275"/>
      <c r="P214" s="275"/>
      <c r="Q214" s="275"/>
      <c r="R214" s="275"/>
      <c r="S214" s="275"/>
      <c r="T214" s="27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7" t="s">
        <v>154</v>
      </c>
      <c r="AU214" s="277" t="s">
        <v>93</v>
      </c>
      <c r="AV214" s="13" t="s">
        <v>93</v>
      </c>
      <c r="AW214" s="13" t="s">
        <v>36</v>
      </c>
      <c r="AX214" s="13" t="s">
        <v>83</v>
      </c>
      <c r="AY214" s="277" t="s">
        <v>145</v>
      </c>
    </row>
    <row r="215" spans="1:51" s="14" customFormat="1" ht="12">
      <c r="A215" s="14"/>
      <c r="B215" s="278"/>
      <c r="C215" s="279"/>
      <c r="D215" s="263" t="s">
        <v>154</v>
      </c>
      <c r="E215" s="280" t="s">
        <v>1</v>
      </c>
      <c r="F215" s="281" t="s">
        <v>156</v>
      </c>
      <c r="G215" s="279"/>
      <c r="H215" s="282">
        <v>4.8</v>
      </c>
      <c r="I215" s="283"/>
      <c r="J215" s="279"/>
      <c r="K215" s="279"/>
      <c r="L215" s="284"/>
      <c r="M215" s="285"/>
      <c r="N215" s="286"/>
      <c r="O215" s="286"/>
      <c r="P215" s="286"/>
      <c r="Q215" s="286"/>
      <c r="R215" s="286"/>
      <c r="S215" s="286"/>
      <c r="T215" s="28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8" t="s">
        <v>154</v>
      </c>
      <c r="AU215" s="288" t="s">
        <v>93</v>
      </c>
      <c r="AV215" s="14" t="s">
        <v>150</v>
      </c>
      <c r="AW215" s="14" t="s">
        <v>4</v>
      </c>
      <c r="AX215" s="14" t="s">
        <v>91</v>
      </c>
      <c r="AY215" s="288" t="s">
        <v>145</v>
      </c>
    </row>
    <row r="216" spans="1:65" s="2" customFormat="1" ht="21.75" customHeight="1">
      <c r="A216" s="40"/>
      <c r="B216" s="41"/>
      <c r="C216" s="250" t="s">
        <v>322</v>
      </c>
      <c r="D216" s="250" t="s">
        <v>146</v>
      </c>
      <c r="E216" s="251" t="s">
        <v>393</v>
      </c>
      <c r="F216" s="252" t="s">
        <v>394</v>
      </c>
      <c r="G216" s="253" t="s">
        <v>209</v>
      </c>
      <c r="H216" s="254">
        <v>17</v>
      </c>
      <c r="I216" s="255"/>
      <c r="J216" s="256">
        <f>ROUND(I216*H216,2)</f>
        <v>0</v>
      </c>
      <c r="K216" s="257"/>
      <c r="L216" s="43"/>
      <c r="M216" s="258" t="s">
        <v>1</v>
      </c>
      <c r="N216" s="259" t="s">
        <v>48</v>
      </c>
      <c r="O216" s="93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62" t="s">
        <v>150</v>
      </c>
      <c r="AT216" s="262" t="s">
        <v>146</v>
      </c>
      <c r="AU216" s="262" t="s">
        <v>93</v>
      </c>
      <c r="AY216" s="17" t="s">
        <v>145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91</v>
      </c>
      <c r="BK216" s="145">
        <f>ROUND(I216*H216,2)</f>
        <v>0</v>
      </c>
      <c r="BL216" s="17" t="s">
        <v>150</v>
      </c>
      <c r="BM216" s="262" t="s">
        <v>641</v>
      </c>
    </row>
    <row r="217" spans="1:47" s="2" customFormat="1" ht="12">
      <c r="A217" s="40"/>
      <c r="B217" s="41"/>
      <c r="C217" s="42"/>
      <c r="D217" s="263" t="s">
        <v>152</v>
      </c>
      <c r="E217" s="42"/>
      <c r="F217" s="264" t="s">
        <v>396</v>
      </c>
      <c r="G217" s="42"/>
      <c r="H217" s="42"/>
      <c r="I217" s="161"/>
      <c r="J217" s="42"/>
      <c r="K217" s="42"/>
      <c r="L217" s="43"/>
      <c r="M217" s="265"/>
      <c r="N217" s="266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7" t="s">
        <v>152</v>
      </c>
      <c r="AU217" s="17" t="s">
        <v>93</v>
      </c>
    </row>
    <row r="218" spans="1:51" s="13" customFormat="1" ht="12">
      <c r="A218" s="13"/>
      <c r="B218" s="267"/>
      <c r="C218" s="268"/>
      <c r="D218" s="263" t="s">
        <v>154</v>
      </c>
      <c r="E218" s="269" t="s">
        <v>1</v>
      </c>
      <c r="F218" s="270" t="s">
        <v>642</v>
      </c>
      <c r="G218" s="268"/>
      <c r="H218" s="271">
        <v>10.5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7" t="s">
        <v>154</v>
      </c>
      <c r="AU218" s="277" t="s">
        <v>93</v>
      </c>
      <c r="AV218" s="13" t="s">
        <v>93</v>
      </c>
      <c r="AW218" s="13" t="s">
        <v>36</v>
      </c>
      <c r="AX218" s="13" t="s">
        <v>83</v>
      </c>
      <c r="AY218" s="277" t="s">
        <v>145</v>
      </c>
    </row>
    <row r="219" spans="1:51" s="13" customFormat="1" ht="12">
      <c r="A219" s="13"/>
      <c r="B219" s="267"/>
      <c r="C219" s="268"/>
      <c r="D219" s="263" t="s">
        <v>154</v>
      </c>
      <c r="E219" s="269" t="s">
        <v>1</v>
      </c>
      <c r="F219" s="270" t="s">
        <v>643</v>
      </c>
      <c r="G219" s="268"/>
      <c r="H219" s="271">
        <v>3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7" t="s">
        <v>154</v>
      </c>
      <c r="AU219" s="277" t="s">
        <v>93</v>
      </c>
      <c r="AV219" s="13" t="s">
        <v>93</v>
      </c>
      <c r="AW219" s="13" t="s">
        <v>36</v>
      </c>
      <c r="AX219" s="13" t="s">
        <v>83</v>
      </c>
      <c r="AY219" s="277" t="s">
        <v>145</v>
      </c>
    </row>
    <row r="220" spans="1:51" s="13" customFormat="1" ht="12">
      <c r="A220" s="13"/>
      <c r="B220" s="267"/>
      <c r="C220" s="268"/>
      <c r="D220" s="263" t="s">
        <v>154</v>
      </c>
      <c r="E220" s="269" t="s">
        <v>1</v>
      </c>
      <c r="F220" s="270" t="s">
        <v>644</v>
      </c>
      <c r="G220" s="268"/>
      <c r="H220" s="271">
        <v>3.5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7" t="s">
        <v>154</v>
      </c>
      <c r="AU220" s="277" t="s">
        <v>93</v>
      </c>
      <c r="AV220" s="13" t="s">
        <v>93</v>
      </c>
      <c r="AW220" s="13" t="s">
        <v>36</v>
      </c>
      <c r="AX220" s="13" t="s">
        <v>83</v>
      </c>
      <c r="AY220" s="277" t="s">
        <v>145</v>
      </c>
    </row>
    <row r="221" spans="1:65" s="2" customFormat="1" ht="21.75" customHeight="1">
      <c r="A221" s="40"/>
      <c r="B221" s="41"/>
      <c r="C221" s="250" t="s">
        <v>328</v>
      </c>
      <c r="D221" s="250" t="s">
        <v>146</v>
      </c>
      <c r="E221" s="251" t="s">
        <v>401</v>
      </c>
      <c r="F221" s="252" t="s">
        <v>402</v>
      </c>
      <c r="G221" s="253" t="s">
        <v>216</v>
      </c>
      <c r="H221" s="254">
        <v>5.76</v>
      </c>
      <c r="I221" s="255"/>
      <c r="J221" s="256">
        <f>ROUND(I221*H221,2)</f>
        <v>0</v>
      </c>
      <c r="K221" s="257"/>
      <c r="L221" s="43"/>
      <c r="M221" s="258" t="s">
        <v>1</v>
      </c>
      <c r="N221" s="259" t="s">
        <v>48</v>
      </c>
      <c r="O221" s="93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62" t="s">
        <v>150</v>
      </c>
      <c r="AT221" s="262" t="s">
        <v>146</v>
      </c>
      <c r="AU221" s="262" t="s">
        <v>93</v>
      </c>
      <c r="AY221" s="17" t="s">
        <v>145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91</v>
      </c>
      <c r="BK221" s="145">
        <f>ROUND(I221*H221,2)</f>
        <v>0</v>
      </c>
      <c r="BL221" s="17" t="s">
        <v>150</v>
      </c>
      <c r="BM221" s="262" t="s">
        <v>645</v>
      </c>
    </row>
    <row r="222" spans="1:47" s="2" customFormat="1" ht="12">
      <c r="A222" s="40"/>
      <c r="B222" s="41"/>
      <c r="C222" s="42"/>
      <c r="D222" s="263" t="s">
        <v>152</v>
      </c>
      <c r="E222" s="42"/>
      <c r="F222" s="264" t="s">
        <v>404</v>
      </c>
      <c r="G222" s="42"/>
      <c r="H222" s="42"/>
      <c r="I222" s="161"/>
      <c r="J222" s="42"/>
      <c r="K222" s="42"/>
      <c r="L222" s="43"/>
      <c r="M222" s="265"/>
      <c r="N222" s="266"/>
      <c r="O222" s="93"/>
      <c r="P222" s="93"/>
      <c r="Q222" s="93"/>
      <c r="R222" s="93"/>
      <c r="S222" s="93"/>
      <c r="T222" s="94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7" t="s">
        <v>152</v>
      </c>
      <c r="AU222" s="17" t="s">
        <v>93</v>
      </c>
    </row>
    <row r="223" spans="1:51" s="13" customFormat="1" ht="12">
      <c r="A223" s="13"/>
      <c r="B223" s="267"/>
      <c r="C223" s="268"/>
      <c r="D223" s="263" t="s">
        <v>154</v>
      </c>
      <c r="E223" s="269" t="s">
        <v>1</v>
      </c>
      <c r="F223" s="270" t="s">
        <v>646</v>
      </c>
      <c r="G223" s="268"/>
      <c r="H223" s="271">
        <v>2.24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154</v>
      </c>
      <c r="AU223" s="277" t="s">
        <v>93</v>
      </c>
      <c r="AV223" s="13" t="s">
        <v>93</v>
      </c>
      <c r="AW223" s="13" t="s">
        <v>36</v>
      </c>
      <c r="AX223" s="13" t="s">
        <v>83</v>
      </c>
      <c r="AY223" s="277" t="s">
        <v>145</v>
      </c>
    </row>
    <row r="224" spans="1:51" s="13" customFormat="1" ht="12">
      <c r="A224" s="13"/>
      <c r="B224" s="267"/>
      <c r="C224" s="268"/>
      <c r="D224" s="263" t="s">
        <v>154</v>
      </c>
      <c r="E224" s="269" t="s">
        <v>1</v>
      </c>
      <c r="F224" s="270" t="s">
        <v>647</v>
      </c>
      <c r="G224" s="268"/>
      <c r="H224" s="271">
        <v>0.64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7" t="s">
        <v>154</v>
      </c>
      <c r="AU224" s="277" t="s">
        <v>93</v>
      </c>
      <c r="AV224" s="13" t="s">
        <v>93</v>
      </c>
      <c r="AW224" s="13" t="s">
        <v>36</v>
      </c>
      <c r="AX224" s="13" t="s">
        <v>83</v>
      </c>
      <c r="AY224" s="277" t="s">
        <v>145</v>
      </c>
    </row>
    <row r="225" spans="1:51" s="14" customFormat="1" ht="12">
      <c r="A225" s="14"/>
      <c r="B225" s="278"/>
      <c r="C225" s="279"/>
      <c r="D225" s="263" t="s">
        <v>154</v>
      </c>
      <c r="E225" s="280" t="s">
        <v>1</v>
      </c>
      <c r="F225" s="281" t="s">
        <v>156</v>
      </c>
      <c r="G225" s="279"/>
      <c r="H225" s="282">
        <v>2.88</v>
      </c>
      <c r="I225" s="283"/>
      <c r="J225" s="279"/>
      <c r="K225" s="279"/>
      <c r="L225" s="284"/>
      <c r="M225" s="285"/>
      <c r="N225" s="286"/>
      <c r="O225" s="286"/>
      <c r="P225" s="286"/>
      <c r="Q225" s="286"/>
      <c r="R225" s="286"/>
      <c r="S225" s="286"/>
      <c r="T225" s="28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8" t="s">
        <v>154</v>
      </c>
      <c r="AU225" s="288" t="s">
        <v>93</v>
      </c>
      <c r="AV225" s="14" t="s">
        <v>150</v>
      </c>
      <c r="AW225" s="14" t="s">
        <v>36</v>
      </c>
      <c r="AX225" s="14" t="s">
        <v>83</v>
      </c>
      <c r="AY225" s="288" t="s">
        <v>145</v>
      </c>
    </row>
    <row r="226" spans="1:65" s="2" customFormat="1" ht="21.75" customHeight="1">
      <c r="A226" s="40"/>
      <c r="B226" s="41"/>
      <c r="C226" s="250" t="s">
        <v>333</v>
      </c>
      <c r="D226" s="250" t="s">
        <v>146</v>
      </c>
      <c r="E226" s="251" t="s">
        <v>433</v>
      </c>
      <c r="F226" s="252" t="s">
        <v>434</v>
      </c>
      <c r="G226" s="253" t="s">
        <v>209</v>
      </c>
      <c r="H226" s="254">
        <v>13.5</v>
      </c>
      <c r="I226" s="255"/>
      <c r="J226" s="256">
        <f>ROUND(I226*H226,2)</f>
        <v>0</v>
      </c>
      <c r="K226" s="257"/>
      <c r="L226" s="43"/>
      <c r="M226" s="258" t="s">
        <v>1</v>
      </c>
      <c r="N226" s="259" t="s">
        <v>48</v>
      </c>
      <c r="O226" s="93"/>
      <c r="P226" s="260">
        <f>O226*H226</f>
        <v>0</v>
      </c>
      <c r="Q226" s="260">
        <v>0.823272</v>
      </c>
      <c r="R226" s="260">
        <f>Q226*H226</f>
        <v>11.114172</v>
      </c>
      <c r="S226" s="260">
        <v>0</v>
      </c>
      <c r="T226" s="261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62" t="s">
        <v>150</v>
      </c>
      <c r="AT226" s="262" t="s">
        <v>146</v>
      </c>
      <c r="AU226" s="262" t="s">
        <v>93</v>
      </c>
      <c r="AY226" s="17" t="s">
        <v>145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91</v>
      </c>
      <c r="BK226" s="145">
        <f>ROUND(I226*H226,2)</f>
        <v>0</v>
      </c>
      <c r="BL226" s="17" t="s">
        <v>150</v>
      </c>
      <c r="BM226" s="262" t="s">
        <v>648</v>
      </c>
    </row>
    <row r="227" spans="1:47" s="2" customFormat="1" ht="12">
      <c r="A227" s="40"/>
      <c r="B227" s="41"/>
      <c r="C227" s="42"/>
      <c r="D227" s="263" t="s">
        <v>152</v>
      </c>
      <c r="E227" s="42"/>
      <c r="F227" s="264" t="s">
        <v>436</v>
      </c>
      <c r="G227" s="42"/>
      <c r="H227" s="42"/>
      <c r="I227" s="161"/>
      <c r="J227" s="42"/>
      <c r="K227" s="42"/>
      <c r="L227" s="43"/>
      <c r="M227" s="265"/>
      <c r="N227" s="266"/>
      <c r="O227" s="93"/>
      <c r="P227" s="93"/>
      <c r="Q227" s="93"/>
      <c r="R227" s="93"/>
      <c r="S227" s="93"/>
      <c r="T227" s="94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7" t="s">
        <v>152</v>
      </c>
      <c r="AU227" s="17" t="s">
        <v>93</v>
      </c>
    </row>
    <row r="228" spans="1:51" s="13" customFormat="1" ht="12">
      <c r="A228" s="13"/>
      <c r="B228" s="267"/>
      <c r="C228" s="268"/>
      <c r="D228" s="263" t="s">
        <v>154</v>
      </c>
      <c r="E228" s="269" t="s">
        <v>1</v>
      </c>
      <c r="F228" s="270" t="s">
        <v>642</v>
      </c>
      <c r="G228" s="268"/>
      <c r="H228" s="271">
        <v>10.5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154</v>
      </c>
      <c r="AU228" s="277" t="s">
        <v>93</v>
      </c>
      <c r="AV228" s="13" t="s">
        <v>93</v>
      </c>
      <c r="AW228" s="13" t="s">
        <v>36</v>
      </c>
      <c r="AX228" s="13" t="s">
        <v>83</v>
      </c>
      <c r="AY228" s="277" t="s">
        <v>145</v>
      </c>
    </row>
    <row r="229" spans="1:51" s="13" customFormat="1" ht="12">
      <c r="A229" s="13"/>
      <c r="B229" s="267"/>
      <c r="C229" s="268"/>
      <c r="D229" s="263" t="s">
        <v>154</v>
      </c>
      <c r="E229" s="269" t="s">
        <v>1</v>
      </c>
      <c r="F229" s="270" t="s">
        <v>643</v>
      </c>
      <c r="G229" s="268"/>
      <c r="H229" s="271">
        <v>3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7" t="s">
        <v>154</v>
      </c>
      <c r="AU229" s="277" t="s">
        <v>93</v>
      </c>
      <c r="AV229" s="13" t="s">
        <v>93</v>
      </c>
      <c r="AW229" s="13" t="s">
        <v>36</v>
      </c>
      <c r="AX229" s="13" t="s">
        <v>83</v>
      </c>
      <c r="AY229" s="277" t="s">
        <v>145</v>
      </c>
    </row>
    <row r="230" spans="1:51" s="14" customFormat="1" ht="12">
      <c r="A230" s="14"/>
      <c r="B230" s="278"/>
      <c r="C230" s="279"/>
      <c r="D230" s="263" t="s">
        <v>154</v>
      </c>
      <c r="E230" s="280" t="s">
        <v>1</v>
      </c>
      <c r="F230" s="281" t="s">
        <v>156</v>
      </c>
      <c r="G230" s="279"/>
      <c r="H230" s="282">
        <v>13.5</v>
      </c>
      <c r="I230" s="283"/>
      <c r="J230" s="279"/>
      <c r="K230" s="279"/>
      <c r="L230" s="284"/>
      <c r="M230" s="285"/>
      <c r="N230" s="286"/>
      <c r="O230" s="286"/>
      <c r="P230" s="286"/>
      <c r="Q230" s="286"/>
      <c r="R230" s="286"/>
      <c r="S230" s="286"/>
      <c r="T230" s="28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8" t="s">
        <v>154</v>
      </c>
      <c r="AU230" s="288" t="s">
        <v>93</v>
      </c>
      <c r="AV230" s="14" t="s">
        <v>150</v>
      </c>
      <c r="AW230" s="14" t="s">
        <v>36</v>
      </c>
      <c r="AX230" s="14" t="s">
        <v>91</v>
      </c>
      <c r="AY230" s="288" t="s">
        <v>145</v>
      </c>
    </row>
    <row r="231" spans="1:63" s="12" customFormat="1" ht="22.8" customHeight="1">
      <c r="A231" s="12"/>
      <c r="B231" s="236"/>
      <c r="C231" s="237"/>
      <c r="D231" s="238" t="s">
        <v>82</v>
      </c>
      <c r="E231" s="311" t="s">
        <v>172</v>
      </c>
      <c r="F231" s="311" t="s">
        <v>442</v>
      </c>
      <c r="G231" s="237"/>
      <c r="H231" s="237"/>
      <c r="I231" s="240"/>
      <c r="J231" s="312">
        <f>BK231</f>
        <v>0</v>
      </c>
      <c r="K231" s="237"/>
      <c r="L231" s="242"/>
      <c r="M231" s="243"/>
      <c r="N231" s="244"/>
      <c r="O231" s="244"/>
      <c r="P231" s="245">
        <f>SUM(P232:P280)</f>
        <v>0</v>
      </c>
      <c r="Q231" s="244"/>
      <c r="R231" s="245">
        <f>SUM(R232:R280)</f>
        <v>78.11147520000002</v>
      </c>
      <c r="S231" s="244"/>
      <c r="T231" s="246">
        <f>SUM(T232:T280)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7" t="s">
        <v>91</v>
      </c>
      <c r="AT231" s="248" t="s">
        <v>82</v>
      </c>
      <c r="AU231" s="248" t="s">
        <v>91</v>
      </c>
      <c r="AY231" s="247" t="s">
        <v>145</v>
      </c>
      <c r="BK231" s="249">
        <f>SUM(BK232:BK280)</f>
        <v>0</v>
      </c>
    </row>
    <row r="232" spans="1:65" s="2" customFormat="1" ht="16.5" customHeight="1">
      <c r="A232" s="40"/>
      <c r="B232" s="41"/>
      <c r="C232" s="250" t="s">
        <v>338</v>
      </c>
      <c r="D232" s="250" t="s">
        <v>146</v>
      </c>
      <c r="E232" s="251" t="s">
        <v>444</v>
      </c>
      <c r="F232" s="252" t="s">
        <v>445</v>
      </c>
      <c r="G232" s="253" t="s">
        <v>209</v>
      </c>
      <c r="H232" s="254">
        <v>6013.64</v>
      </c>
      <c r="I232" s="255"/>
      <c r="J232" s="256">
        <f>ROUND(I232*H232,2)</f>
        <v>0</v>
      </c>
      <c r="K232" s="257"/>
      <c r="L232" s="43"/>
      <c r="M232" s="258" t="s">
        <v>1</v>
      </c>
      <c r="N232" s="259" t="s">
        <v>48</v>
      </c>
      <c r="O232" s="93"/>
      <c r="P232" s="260">
        <f>O232*H232</f>
        <v>0</v>
      </c>
      <c r="Q232" s="260">
        <v>0</v>
      </c>
      <c r="R232" s="260">
        <f>Q232*H232</f>
        <v>0</v>
      </c>
      <c r="S232" s="260">
        <v>0</v>
      </c>
      <c r="T232" s="261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62" t="s">
        <v>150</v>
      </c>
      <c r="AT232" s="262" t="s">
        <v>146</v>
      </c>
      <c r="AU232" s="262" t="s">
        <v>93</v>
      </c>
      <c r="AY232" s="17" t="s">
        <v>145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91</v>
      </c>
      <c r="BK232" s="145">
        <f>ROUND(I232*H232,2)</f>
        <v>0</v>
      </c>
      <c r="BL232" s="17" t="s">
        <v>150</v>
      </c>
      <c r="BM232" s="262" t="s">
        <v>649</v>
      </c>
    </row>
    <row r="233" spans="1:47" s="2" customFormat="1" ht="12">
      <c r="A233" s="40"/>
      <c r="B233" s="41"/>
      <c r="C233" s="42"/>
      <c r="D233" s="263" t="s">
        <v>152</v>
      </c>
      <c r="E233" s="42"/>
      <c r="F233" s="264" t="s">
        <v>447</v>
      </c>
      <c r="G233" s="42"/>
      <c r="H233" s="42"/>
      <c r="I233" s="161"/>
      <c r="J233" s="42"/>
      <c r="K233" s="42"/>
      <c r="L233" s="43"/>
      <c r="M233" s="265"/>
      <c r="N233" s="266"/>
      <c r="O233" s="93"/>
      <c r="P233" s="93"/>
      <c r="Q233" s="93"/>
      <c r="R233" s="93"/>
      <c r="S233" s="93"/>
      <c r="T233" s="94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7" t="s">
        <v>152</v>
      </c>
      <c r="AU233" s="17" t="s">
        <v>93</v>
      </c>
    </row>
    <row r="234" spans="1:47" s="2" customFormat="1" ht="12">
      <c r="A234" s="40"/>
      <c r="B234" s="41"/>
      <c r="C234" s="42"/>
      <c r="D234" s="263" t="s">
        <v>197</v>
      </c>
      <c r="E234" s="42"/>
      <c r="F234" s="310" t="s">
        <v>448</v>
      </c>
      <c r="G234" s="42"/>
      <c r="H234" s="42"/>
      <c r="I234" s="161"/>
      <c r="J234" s="42"/>
      <c r="K234" s="42"/>
      <c r="L234" s="43"/>
      <c r="M234" s="265"/>
      <c r="N234" s="266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7" t="s">
        <v>197</v>
      </c>
      <c r="AU234" s="17" t="s">
        <v>93</v>
      </c>
    </row>
    <row r="235" spans="1:51" s="13" customFormat="1" ht="12">
      <c r="A235" s="13"/>
      <c r="B235" s="267"/>
      <c r="C235" s="268"/>
      <c r="D235" s="263" t="s">
        <v>154</v>
      </c>
      <c r="E235" s="269" t="s">
        <v>1</v>
      </c>
      <c r="F235" s="270" t="s">
        <v>650</v>
      </c>
      <c r="G235" s="268"/>
      <c r="H235" s="271">
        <v>5645.64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7" t="s">
        <v>154</v>
      </c>
      <c r="AU235" s="277" t="s">
        <v>93</v>
      </c>
      <c r="AV235" s="13" t="s">
        <v>93</v>
      </c>
      <c r="AW235" s="13" t="s">
        <v>36</v>
      </c>
      <c r="AX235" s="13" t="s">
        <v>83</v>
      </c>
      <c r="AY235" s="277" t="s">
        <v>145</v>
      </c>
    </row>
    <row r="236" spans="1:51" s="13" customFormat="1" ht="12">
      <c r="A236" s="13"/>
      <c r="B236" s="267"/>
      <c r="C236" s="268"/>
      <c r="D236" s="263" t="s">
        <v>154</v>
      </c>
      <c r="E236" s="269" t="s">
        <v>1</v>
      </c>
      <c r="F236" s="270" t="s">
        <v>450</v>
      </c>
      <c r="G236" s="268"/>
      <c r="H236" s="271">
        <v>80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7" t="s">
        <v>154</v>
      </c>
      <c r="AU236" s="277" t="s">
        <v>93</v>
      </c>
      <c r="AV236" s="13" t="s">
        <v>93</v>
      </c>
      <c r="AW236" s="13" t="s">
        <v>36</v>
      </c>
      <c r="AX236" s="13" t="s">
        <v>83</v>
      </c>
      <c r="AY236" s="277" t="s">
        <v>145</v>
      </c>
    </row>
    <row r="237" spans="1:51" s="13" customFormat="1" ht="12">
      <c r="A237" s="13"/>
      <c r="B237" s="267"/>
      <c r="C237" s="268"/>
      <c r="D237" s="263" t="s">
        <v>154</v>
      </c>
      <c r="E237" s="269" t="s">
        <v>1</v>
      </c>
      <c r="F237" s="270" t="s">
        <v>651</v>
      </c>
      <c r="G237" s="268"/>
      <c r="H237" s="271">
        <v>288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7" t="s">
        <v>154</v>
      </c>
      <c r="AU237" s="277" t="s">
        <v>93</v>
      </c>
      <c r="AV237" s="13" t="s">
        <v>93</v>
      </c>
      <c r="AW237" s="13" t="s">
        <v>36</v>
      </c>
      <c r="AX237" s="13" t="s">
        <v>83</v>
      </c>
      <c r="AY237" s="277" t="s">
        <v>145</v>
      </c>
    </row>
    <row r="238" spans="1:51" s="14" customFormat="1" ht="12">
      <c r="A238" s="14"/>
      <c r="B238" s="278"/>
      <c r="C238" s="279"/>
      <c r="D238" s="263" t="s">
        <v>154</v>
      </c>
      <c r="E238" s="280" t="s">
        <v>1</v>
      </c>
      <c r="F238" s="281" t="s">
        <v>156</v>
      </c>
      <c r="G238" s="279"/>
      <c r="H238" s="282">
        <v>6013.64</v>
      </c>
      <c r="I238" s="283"/>
      <c r="J238" s="279"/>
      <c r="K238" s="279"/>
      <c r="L238" s="284"/>
      <c r="M238" s="285"/>
      <c r="N238" s="286"/>
      <c r="O238" s="286"/>
      <c r="P238" s="286"/>
      <c r="Q238" s="286"/>
      <c r="R238" s="286"/>
      <c r="S238" s="286"/>
      <c r="T238" s="28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8" t="s">
        <v>154</v>
      </c>
      <c r="AU238" s="288" t="s">
        <v>93</v>
      </c>
      <c r="AV238" s="14" t="s">
        <v>150</v>
      </c>
      <c r="AW238" s="14" t="s">
        <v>4</v>
      </c>
      <c r="AX238" s="14" t="s">
        <v>91</v>
      </c>
      <c r="AY238" s="288" t="s">
        <v>145</v>
      </c>
    </row>
    <row r="239" spans="1:65" s="2" customFormat="1" ht="16.5" customHeight="1">
      <c r="A239" s="40"/>
      <c r="B239" s="41"/>
      <c r="C239" s="250" t="s">
        <v>345</v>
      </c>
      <c r="D239" s="250" t="s">
        <v>146</v>
      </c>
      <c r="E239" s="251" t="s">
        <v>453</v>
      </c>
      <c r="F239" s="252" t="s">
        <v>454</v>
      </c>
      <c r="G239" s="253" t="s">
        <v>209</v>
      </c>
      <c r="H239" s="254">
        <v>2598.48</v>
      </c>
      <c r="I239" s="255"/>
      <c r="J239" s="256">
        <f>ROUND(I239*H239,2)</f>
        <v>0</v>
      </c>
      <c r="K239" s="257"/>
      <c r="L239" s="43"/>
      <c r="M239" s="258" t="s">
        <v>1</v>
      </c>
      <c r="N239" s="259" t="s">
        <v>48</v>
      </c>
      <c r="O239" s="93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62" t="s">
        <v>150</v>
      </c>
      <c r="AT239" s="262" t="s">
        <v>146</v>
      </c>
      <c r="AU239" s="262" t="s">
        <v>93</v>
      </c>
      <c r="AY239" s="17" t="s">
        <v>145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91</v>
      </c>
      <c r="BK239" s="145">
        <f>ROUND(I239*H239,2)</f>
        <v>0</v>
      </c>
      <c r="BL239" s="17" t="s">
        <v>150</v>
      </c>
      <c r="BM239" s="262" t="s">
        <v>652</v>
      </c>
    </row>
    <row r="240" spans="1:47" s="2" customFormat="1" ht="12">
      <c r="A240" s="40"/>
      <c r="B240" s="41"/>
      <c r="C240" s="42"/>
      <c r="D240" s="263" t="s">
        <v>152</v>
      </c>
      <c r="E240" s="42"/>
      <c r="F240" s="264" t="s">
        <v>456</v>
      </c>
      <c r="G240" s="42"/>
      <c r="H240" s="42"/>
      <c r="I240" s="161"/>
      <c r="J240" s="42"/>
      <c r="K240" s="42"/>
      <c r="L240" s="43"/>
      <c r="M240" s="265"/>
      <c r="N240" s="266"/>
      <c r="O240" s="93"/>
      <c r="P240" s="93"/>
      <c r="Q240" s="93"/>
      <c r="R240" s="93"/>
      <c r="S240" s="93"/>
      <c r="T240" s="94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7" t="s">
        <v>152</v>
      </c>
      <c r="AU240" s="17" t="s">
        <v>93</v>
      </c>
    </row>
    <row r="241" spans="1:51" s="13" customFormat="1" ht="12">
      <c r="A241" s="13"/>
      <c r="B241" s="267"/>
      <c r="C241" s="268"/>
      <c r="D241" s="263" t="s">
        <v>154</v>
      </c>
      <c r="E241" s="269" t="s">
        <v>1</v>
      </c>
      <c r="F241" s="270" t="s">
        <v>653</v>
      </c>
      <c r="G241" s="268"/>
      <c r="H241" s="271">
        <v>2414.48</v>
      </c>
      <c r="I241" s="272"/>
      <c r="J241" s="268"/>
      <c r="K241" s="268"/>
      <c r="L241" s="273"/>
      <c r="M241" s="274"/>
      <c r="N241" s="275"/>
      <c r="O241" s="275"/>
      <c r="P241" s="275"/>
      <c r="Q241" s="275"/>
      <c r="R241" s="275"/>
      <c r="S241" s="275"/>
      <c r="T241" s="27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7" t="s">
        <v>154</v>
      </c>
      <c r="AU241" s="277" t="s">
        <v>93</v>
      </c>
      <c r="AV241" s="13" t="s">
        <v>93</v>
      </c>
      <c r="AW241" s="13" t="s">
        <v>36</v>
      </c>
      <c r="AX241" s="13" t="s">
        <v>83</v>
      </c>
      <c r="AY241" s="277" t="s">
        <v>145</v>
      </c>
    </row>
    <row r="242" spans="1:51" s="13" customFormat="1" ht="12">
      <c r="A242" s="13"/>
      <c r="B242" s="267"/>
      <c r="C242" s="268"/>
      <c r="D242" s="263" t="s">
        <v>154</v>
      </c>
      <c r="E242" s="269" t="s">
        <v>1</v>
      </c>
      <c r="F242" s="270" t="s">
        <v>654</v>
      </c>
      <c r="G242" s="268"/>
      <c r="H242" s="271">
        <v>40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7" t="s">
        <v>154</v>
      </c>
      <c r="AU242" s="277" t="s">
        <v>93</v>
      </c>
      <c r="AV242" s="13" t="s">
        <v>93</v>
      </c>
      <c r="AW242" s="13" t="s">
        <v>36</v>
      </c>
      <c r="AX242" s="13" t="s">
        <v>83</v>
      </c>
      <c r="AY242" s="277" t="s">
        <v>145</v>
      </c>
    </row>
    <row r="243" spans="1:51" s="13" customFormat="1" ht="12">
      <c r="A243" s="13"/>
      <c r="B243" s="267"/>
      <c r="C243" s="268"/>
      <c r="D243" s="263" t="s">
        <v>154</v>
      </c>
      <c r="E243" s="269" t="s">
        <v>1</v>
      </c>
      <c r="F243" s="270" t="s">
        <v>459</v>
      </c>
      <c r="G243" s="268"/>
      <c r="H243" s="271">
        <v>144</v>
      </c>
      <c r="I243" s="272"/>
      <c r="J243" s="268"/>
      <c r="K243" s="268"/>
      <c r="L243" s="273"/>
      <c r="M243" s="274"/>
      <c r="N243" s="275"/>
      <c r="O243" s="275"/>
      <c r="P243" s="275"/>
      <c r="Q243" s="275"/>
      <c r="R243" s="275"/>
      <c r="S243" s="275"/>
      <c r="T243" s="27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7" t="s">
        <v>154</v>
      </c>
      <c r="AU243" s="277" t="s">
        <v>93</v>
      </c>
      <c r="AV243" s="13" t="s">
        <v>93</v>
      </c>
      <c r="AW243" s="13" t="s">
        <v>36</v>
      </c>
      <c r="AX243" s="13" t="s">
        <v>83</v>
      </c>
      <c r="AY243" s="277" t="s">
        <v>145</v>
      </c>
    </row>
    <row r="244" spans="1:51" s="14" customFormat="1" ht="12">
      <c r="A244" s="14"/>
      <c r="B244" s="278"/>
      <c r="C244" s="279"/>
      <c r="D244" s="263" t="s">
        <v>154</v>
      </c>
      <c r="E244" s="280" t="s">
        <v>1</v>
      </c>
      <c r="F244" s="281" t="s">
        <v>156</v>
      </c>
      <c r="G244" s="279"/>
      <c r="H244" s="282">
        <v>2598.48</v>
      </c>
      <c r="I244" s="283"/>
      <c r="J244" s="279"/>
      <c r="K244" s="279"/>
      <c r="L244" s="284"/>
      <c r="M244" s="285"/>
      <c r="N244" s="286"/>
      <c r="O244" s="286"/>
      <c r="P244" s="286"/>
      <c r="Q244" s="286"/>
      <c r="R244" s="286"/>
      <c r="S244" s="286"/>
      <c r="T244" s="28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8" t="s">
        <v>154</v>
      </c>
      <c r="AU244" s="288" t="s">
        <v>93</v>
      </c>
      <c r="AV244" s="14" t="s">
        <v>150</v>
      </c>
      <c r="AW244" s="14" t="s">
        <v>4</v>
      </c>
      <c r="AX244" s="14" t="s">
        <v>91</v>
      </c>
      <c r="AY244" s="288" t="s">
        <v>145</v>
      </c>
    </row>
    <row r="245" spans="1:65" s="2" customFormat="1" ht="16.5" customHeight="1">
      <c r="A245" s="40"/>
      <c r="B245" s="41"/>
      <c r="C245" s="250" t="s">
        <v>351</v>
      </c>
      <c r="D245" s="250" t="s">
        <v>146</v>
      </c>
      <c r="E245" s="251" t="s">
        <v>444</v>
      </c>
      <c r="F245" s="252" t="s">
        <v>445</v>
      </c>
      <c r="G245" s="253" t="s">
        <v>209</v>
      </c>
      <c r="H245" s="254">
        <v>2504.73</v>
      </c>
      <c r="I245" s="255"/>
      <c r="J245" s="256">
        <f>ROUND(I245*H245,2)</f>
        <v>0</v>
      </c>
      <c r="K245" s="257"/>
      <c r="L245" s="43"/>
      <c r="M245" s="258" t="s">
        <v>1</v>
      </c>
      <c r="N245" s="259" t="s">
        <v>48</v>
      </c>
      <c r="O245" s="93"/>
      <c r="P245" s="260">
        <f>O245*H245</f>
        <v>0</v>
      </c>
      <c r="Q245" s="260">
        <v>0</v>
      </c>
      <c r="R245" s="260">
        <f>Q245*H245</f>
        <v>0</v>
      </c>
      <c r="S245" s="260">
        <v>0</v>
      </c>
      <c r="T245" s="261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62" t="s">
        <v>150</v>
      </c>
      <c r="AT245" s="262" t="s">
        <v>146</v>
      </c>
      <c r="AU245" s="262" t="s">
        <v>93</v>
      </c>
      <c r="AY245" s="17" t="s">
        <v>145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91</v>
      </c>
      <c r="BK245" s="145">
        <f>ROUND(I245*H245,2)</f>
        <v>0</v>
      </c>
      <c r="BL245" s="17" t="s">
        <v>150</v>
      </c>
      <c r="BM245" s="262" t="s">
        <v>655</v>
      </c>
    </row>
    <row r="246" spans="1:47" s="2" customFormat="1" ht="12">
      <c r="A246" s="40"/>
      <c r="B246" s="41"/>
      <c r="C246" s="42"/>
      <c r="D246" s="263" t="s">
        <v>152</v>
      </c>
      <c r="E246" s="42"/>
      <c r="F246" s="264" t="s">
        <v>447</v>
      </c>
      <c r="G246" s="42"/>
      <c r="H246" s="42"/>
      <c r="I246" s="161"/>
      <c r="J246" s="42"/>
      <c r="K246" s="42"/>
      <c r="L246" s="43"/>
      <c r="M246" s="265"/>
      <c r="N246" s="266"/>
      <c r="O246" s="93"/>
      <c r="P246" s="93"/>
      <c r="Q246" s="93"/>
      <c r="R246" s="93"/>
      <c r="S246" s="93"/>
      <c r="T246" s="9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152</v>
      </c>
      <c r="AU246" s="17" t="s">
        <v>93</v>
      </c>
    </row>
    <row r="247" spans="1:51" s="13" customFormat="1" ht="12">
      <c r="A247" s="13"/>
      <c r="B247" s="267"/>
      <c r="C247" s="268"/>
      <c r="D247" s="263" t="s">
        <v>154</v>
      </c>
      <c r="E247" s="269" t="s">
        <v>1</v>
      </c>
      <c r="F247" s="270" t="s">
        <v>656</v>
      </c>
      <c r="G247" s="268"/>
      <c r="H247" s="271">
        <v>2320.73</v>
      </c>
      <c r="I247" s="272"/>
      <c r="J247" s="268"/>
      <c r="K247" s="268"/>
      <c r="L247" s="273"/>
      <c r="M247" s="274"/>
      <c r="N247" s="275"/>
      <c r="O247" s="275"/>
      <c r="P247" s="275"/>
      <c r="Q247" s="275"/>
      <c r="R247" s="275"/>
      <c r="S247" s="275"/>
      <c r="T247" s="27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7" t="s">
        <v>154</v>
      </c>
      <c r="AU247" s="277" t="s">
        <v>93</v>
      </c>
      <c r="AV247" s="13" t="s">
        <v>93</v>
      </c>
      <c r="AW247" s="13" t="s">
        <v>36</v>
      </c>
      <c r="AX247" s="13" t="s">
        <v>83</v>
      </c>
      <c r="AY247" s="277" t="s">
        <v>145</v>
      </c>
    </row>
    <row r="248" spans="1:51" s="13" customFormat="1" ht="12">
      <c r="A248" s="13"/>
      <c r="B248" s="267"/>
      <c r="C248" s="268"/>
      <c r="D248" s="263" t="s">
        <v>154</v>
      </c>
      <c r="E248" s="269" t="s">
        <v>1</v>
      </c>
      <c r="F248" s="270" t="s">
        <v>654</v>
      </c>
      <c r="G248" s="268"/>
      <c r="H248" s="271">
        <v>40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7" t="s">
        <v>154</v>
      </c>
      <c r="AU248" s="277" t="s">
        <v>93</v>
      </c>
      <c r="AV248" s="13" t="s">
        <v>93</v>
      </c>
      <c r="AW248" s="13" t="s">
        <v>36</v>
      </c>
      <c r="AX248" s="13" t="s">
        <v>83</v>
      </c>
      <c r="AY248" s="277" t="s">
        <v>145</v>
      </c>
    </row>
    <row r="249" spans="1:51" s="13" customFormat="1" ht="12">
      <c r="A249" s="13"/>
      <c r="B249" s="267"/>
      <c r="C249" s="268"/>
      <c r="D249" s="263" t="s">
        <v>154</v>
      </c>
      <c r="E249" s="269" t="s">
        <v>1</v>
      </c>
      <c r="F249" s="270" t="s">
        <v>459</v>
      </c>
      <c r="G249" s="268"/>
      <c r="H249" s="271">
        <v>144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7" t="s">
        <v>154</v>
      </c>
      <c r="AU249" s="277" t="s">
        <v>93</v>
      </c>
      <c r="AV249" s="13" t="s">
        <v>93</v>
      </c>
      <c r="AW249" s="13" t="s">
        <v>36</v>
      </c>
      <c r="AX249" s="13" t="s">
        <v>83</v>
      </c>
      <c r="AY249" s="277" t="s">
        <v>145</v>
      </c>
    </row>
    <row r="250" spans="1:51" s="14" customFormat="1" ht="12">
      <c r="A250" s="14"/>
      <c r="B250" s="278"/>
      <c r="C250" s="279"/>
      <c r="D250" s="263" t="s">
        <v>154</v>
      </c>
      <c r="E250" s="280" t="s">
        <v>1</v>
      </c>
      <c r="F250" s="281" t="s">
        <v>156</v>
      </c>
      <c r="G250" s="279"/>
      <c r="H250" s="282">
        <v>2504.73</v>
      </c>
      <c r="I250" s="283"/>
      <c r="J250" s="279"/>
      <c r="K250" s="279"/>
      <c r="L250" s="284"/>
      <c r="M250" s="285"/>
      <c r="N250" s="286"/>
      <c r="O250" s="286"/>
      <c r="P250" s="286"/>
      <c r="Q250" s="286"/>
      <c r="R250" s="286"/>
      <c r="S250" s="286"/>
      <c r="T250" s="28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8" t="s">
        <v>154</v>
      </c>
      <c r="AU250" s="288" t="s">
        <v>93</v>
      </c>
      <c r="AV250" s="14" t="s">
        <v>150</v>
      </c>
      <c r="AW250" s="14" t="s">
        <v>4</v>
      </c>
      <c r="AX250" s="14" t="s">
        <v>91</v>
      </c>
      <c r="AY250" s="288" t="s">
        <v>145</v>
      </c>
    </row>
    <row r="251" spans="1:65" s="2" customFormat="1" ht="21.75" customHeight="1">
      <c r="A251" s="40"/>
      <c r="B251" s="41"/>
      <c r="C251" s="250" t="s">
        <v>357</v>
      </c>
      <c r="D251" s="250" t="s">
        <v>146</v>
      </c>
      <c r="E251" s="251" t="s">
        <v>464</v>
      </c>
      <c r="F251" s="252" t="s">
        <v>465</v>
      </c>
      <c r="G251" s="253" t="s">
        <v>209</v>
      </c>
      <c r="H251" s="254">
        <v>2504.73</v>
      </c>
      <c r="I251" s="255"/>
      <c r="J251" s="256">
        <f>ROUND(I251*H251,2)</f>
        <v>0</v>
      </c>
      <c r="K251" s="257"/>
      <c r="L251" s="43"/>
      <c r="M251" s="258" t="s">
        <v>1</v>
      </c>
      <c r="N251" s="259" t="s">
        <v>48</v>
      </c>
      <c r="O251" s="93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62" t="s">
        <v>150</v>
      </c>
      <c r="AT251" s="262" t="s">
        <v>146</v>
      </c>
      <c r="AU251" s="262" t="s">
        <v>93</v>
      </c>
      <c r="AY251" s="17" t="s">
        <v>145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91</v>
      </c>
      <c r="BK251" s="145">
        <f>ROUND(I251*H251,2)</f>
        <v>0</v>
      </c>
      <c r="BL251" s="17" t="s">
        <v>150</v>
      </c>
      <c r="BM251" s="262" t="s">
        <v>657</v>
      </c>
    </row>
    <row r="252" spans="1:47" s="2" customFormat="1" ht="12">
      <c r="A252" s="40"/>
      <c r="B252" s="41"/>
      <c r="C252" s="42"/>
      <c r="D252" s="263" t="s">
        <v>152</v>
      </c>
      <c r="E252" s="42"/>
      <c r="F252" s="264" t="s">
        <v>467</v>
      </c>
      <c r="G252" s="42"/>
      <c r="H252" s="42"/>
      <c r="I252" s="161"/>
      <c r="J252" s="42"/>
      <c r="K252" s="42"/>
      <c r="L252" s="43"/>
      <c r="M252" s="265"/>
      <c r="N252" s="266"/>
      <c r="O252" s="93"/>
      <c r="P252" s="93"/>
      <c r="Q252" s="93"/>
      <c r="R252" s="93"/>
      <c r="S252" s="93"/>
      <c r="T252" s="94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7" t="s">
        <v>152</v>
      </c>
      <c r="AU252" s="17" t="s">
        <v>93</v>
      </c>
    </row>
    <row r="253" spans="1:51" s="13" customFormat="1" ht="12">
      <c r="A253" s="13"/>
      <c r="B253" s="267"/>
      <c r="C253" s="268"/>
      <c r="D253" s="263" t="s">
        <v>154</v>
      </c>
      <c r="E253" s="269" t="s">
        <v>1</v>
      </c>
      <c r="F253" s="270" t="s">
        <v>656</v>
      </c>
      <c r="G253" s="268"/>
      <c r="H253" s="271">
        <v>2320.73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7" t="s">
        <v>154</v>
      </c>
      <c r="AU253" s="277" t="s">
        <v>93</v>
      </c>
      <c r="AV253" s="13" t="s">
        <v>93</v>
      </c>
      <c r="AW253" s="13" t="s">
        <v>36</v>
      </c>
      <c r="AX253" s="13" t="s">
        <v>83</v>
      </c>
      <c r="AY253" s="277" t="s">
        <v>145</v>
      </c>
    </row>
    <row r="254" spans="1:51" s="13" customFormat="1" ht="12">
      <c r="A254" s="13"/>
      <c r="B254" s="267"/>
      <c r="C254" s="268"/>
      <c r="D254" s="263" t="s">
        <v>154</v>
      </c>
      <c r="E254" s="269" t="s">
        <v>1</v>
      </c>
      <c r="F254" s="270" t="s">
        <v>654</v>
      </c>
      <c r="G254" s="268"/>
      <c r="H254" s="271">
        <v>40</v>
      </c>
      <c r="I254" s="272"/>
      <c r="J254" s="268"/>
      <c r="K254" s="268"/>
      <c r="L254" s="273"/>
      <c r="M254" s="274"/>
      <c r="N254" s="275"/>
      <c r="O254" s="275"/>
      <c r="P254" s="275"/>
      <c r="Q254" s="275"/>
      <c r="R254" s="275"/>
      <c r="S254" s="275"/>
      <c r="T254" s="27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7" t="s">
        <v>154</v>
      </c>
      <c r="AU254" s="277" t="s">
        <v>93</v>
      </c>
      <c r="AV254" s="13" t="s">
        <v>93</v>
      </c>
      <c r="AW254" s="13" t="s">
        <v>36</v>
      </c>
      <c r="AX254" s="13" t="s">
        <v>83</v>
      </c>
      <c r="AY254" s="277" t="s">
        <v>145</v>
      </c>
    </row>
    <row r="255" spans="1:51" s="13" customFormat="1" ht="12">
      <c r="A255" s="13"/>
      <c r="B255" s="267"/>
      <c r="C255" s="268"/>
      <c r="D255" s="263" t="s">
        <v>154</v>
      </c>
      <c r="E255" s="269" t="s">
        <v>1</v>
      </c>
      <c r="F255" s="270" t="s">
        <v>459</v>
      </c>
      <c r="G255" s="268"/>
      <c r="H255" s="271">
        <v>144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7" t="s">
        <v>154</v>
      </c>
      <c r="AU255" s="277" t="s">
        <v>93</v>
      </c>
      <c r="AV255" s="13" t="s">
        <v>93</v>
      </c>
      <c r="AW255" s="13" t="s">
        <v>36</v>
      </c>
      <c r="AX255" s="13" t="s">
        <v>83</v>
      </c>
      <c r="AY255" s="277" t="s">
        <v>145</v>
      </c>
    </row>
    <row r="256" spans="1:51" s="14" customFormat="1" ht="12">
      <c r="A256" s="14"/>
      <c r="B256" s="278"/>
      <c r="C256" s="279"/>
      <c r="D256" s="263" t="s">
        <v>154</v>
      </c>
      <c r="E256" s="280" t="s">
        <v>1</v>
      </c>
      <c r="F256" s="281" t="s">
        <v>156</v>
      </c>
      <c r="G256" s="279"/>
      <c r="H256" s="282">
        <v>2504.73</v>
      </c>
      <c r="I256" s="283"/>
      <c r="J256" s="279"/>
      <c r="K256" s="279"/>
      <c r="L256" s="284"/>
      <c r="M256" s="285"/>
      <c r="N256" s="286"/>
      <c r="O256" s="286"/>
      <c r="P256" s="286"/>
      <c r="Q256" s="286"/>
      <c r="R256" s="286"/>
      <c r="S256" s="286"/>
      <c r="T256" s="28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8" t="s">
        <v>154</v>
      </c>
      <c r="AU256" s="288" t="s">
        <v>93</v>
      </c>
      <c r="AV256" s="14" t="s">
        <v>150</v>
      </c>
      <c r="AW256" s="14" t="s">
        <v>4</v>
      </c>
      <c r="AX256" s="14" t="s">
        <v>91</v>
      </c>
      <c r="AY256" s="288" t="s">
        <v>145</v>
      </c>
    </row>
    <row r="257" spans="1:65" s="2" customFormat="1" ht="21.75" customHeight="1">
      <c r="A257" s="40"/>
      <c r="B257" s="41"/>
      <c r="C257" s="250" t="s">
        <v>365</v>
      </c>
      <c r="D257" s="250" t="s">
        <v>146</v>
      </c>
      <c r="E257" s="251" t="s">
        <v>469</v>
      </c>
      <c r="F257" s="252" t="s">
        <v>470</v>
      </c>
      <c r="G257" s="253" t="s">
        <v>209</v>
      </c>
      <c r="H257" s="254">
        <v>2443.12</v>
      </c>
      <c r="I257" s="255"/>
      <c r="J257" s="256">
        <f>ROUND(I257*H257,2)</f>
        <v>0</v>
      </c>
      <c r="K257" s="257"/>
      <c r="L257" s="43"/>
      <c r="M257" s="258" t="s">
        <v>1</v>
      </c>
      <c r="N257" s="259" t="s">
        <v>48</v>
      </c>
      <c r="O257" s="93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62" t="s">
        <v>150</v>
      </c>
      <c r="AT257" s="262" t="s">
        <v>146</v>
      </c>
      <c r="AU257" s="262" t="s">
        <v>93</v>
      </c>
      <c r="AY257" s="17" t="s">
        <v>145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91</v>
      </c>
      <c r="BK257" s="145">
        <f>ROUND(I257*H257,2)</f>
        <v>0</v>
      </c>
      <c r="BL257" s="17" t="s">
        <v>150</v>
      </c>
      <c r="BM257" s="262" t="s">
        <v>658</v>
      </c>
    </row>
    <row r="258" spans="1:47" s="2" customFormat="1" ht="12">
      <c r="A258" s="40"/>
      <c r="B258" s="41"/>
      <c r="C258" s="42"/>
      <c r="D258" s="263" t="s">
        <v>152</v>
      </c>
      <c r="E258" s="42"/>
      <c r="F258" s="264" t="s">
        <v>472</v>
      </c>
      <c r="G258" s="42"/>
      <c r="H258" s="42"/>
      <c r="I258" s="161"/>
      <c r="J258" s="42"/>
      <c r="K258" s="42"/>
      <c r="L258" s="43"/>
      <c r="M258" s="265"/>
      <c r="N258" s="266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7" t="s">
        <v>152</v>
      </c>
      <c r="AU258" s="17" t="s">
        <v>93</v>
      </c>
    </row>
    <row r="259" spans="1:51" s="13" customFormat="1" ht="12">
      <c r="A259" s="13"/>
      <c r="B259" s="267"/>
      <c r="C259" s="268"/>
      <c r="D259" s="263" t="s">
        <v>154</v>
      </c>
      <c r="E259" s="269" t="s">
        <v>1</v>
      </c>
      <c r="F259" s="270" t="s">
        <v>659</v>
      </c>
      <c r="G259" s="268"/>
      <c r="H259" s="271">
        <v>2259.12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7" t="s">
        <v>154</v>
      </c>
      <c r="AU259" s="277" t="s">
        <v>93</v>
      </c>
      <c r="AV259" s="13" t="s">
        <v>93</v>
      </c>
      <c r="AW259" s="13" t="s">
        <v>36</v>
      </c>
      <c r="AX259" s="13" t="s">
        <v>83</v>
      </c>
      <c r="AY259" s="277" t="s">
        <v>145</v>
      </c>
    </row>
    <row r="260" spans="1:51" s="13" customFormat="1" ht="12">
      <c r="A260" s="13"/>
      <c r="B260" s="267"/>
      <c r="C260" s="268"/>
      <c r="D260" s="263" t="s">
        <v>154</v>
      </c>
      <c r="E260" s="269" t="s">
        <v>1</v>
      </c>
      <c r="F260" s="270" t="s">
        <v>654</v>
      </c>
      <c r="G260" s="268"/>
      <c r="H260" s="271">
        <v>40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7" t="s">
        <v>154</v>
      </c>
      <c r="AU260" s="277" t="s">
        <v>93</v>
      </c>
      <c r="AV260" s="13" t="s">
        <v>93</v>
      </c>
      <c r="AW260" s="13" t="s">
        <v>36</v>
      </c>
      <c r="AX260" s="13" t="s">
        <v>83</v>
      </c>
      <c r="AY260" s="277" t="s">
        <v>145</v>
      </c>
    </row>
    <row r="261" spans="1:51" s="13" customFormat="1" ht="12">
      <c r="A261" s="13"/>
      <c r="B261" s="267"/>
      <c r="C261" s="268"/>
      <c r="D261" s="263" t="s">
        <v>154</v>
      </c>
      <c r="E261" s="269" t="s">
        <v>1</v>
      </c>
      <c r="F261" s="270" t="s">
        <v>459</v>
      </c>
      <c r="G261" s="268"/>
      <c r="H261" s="271">
        <v>144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154</v>
      </c>
      <c r="AU261" s="277" t="s">
        <v>93</v>
      </c>
      <c r="AV261" s="13" t="s">
        <v>93</v>
      </c>
      <c r="AW261" s="13" t="s">
        <v>36</v>
      </c>
      <c r="AX261" s="13" t="s">
        <v>83</v>
      </c>
      <c r="AY261" s="277" t="s">
        <v>145</v>
      </c>
    </row>
    <row r="262" spans="1:51" s="14" customFormat="1" ht="12">
      <c r="A262" s="14"/>
      <c r="B262" s="278"/>
      <c r="C262" s="279"/>
      <c r="D262" s="263" t="s">
        <v>154</v>
      </c>
      <c r="E262" s="280" t="s">
        <v>1</v>
      </c>
      <c r="F262" s="281" t="s">
        <v>156</v>
      </c>
      <c r="G262" s="279"/>
      <c r="H262" s="282">
        <v>2443.12</v>
      </c>
      <c r="I262" s="283"/>
      <c r="J262" s="279"/>
      <c r="K262" s="279"/>
      <c r="L262" s="284"/>
      <c r="M262" s="285"/>
      <c r="N262" s="286"/>
      <c r="O262" s="286"/>
      <c r="P262" s="286"/>
      <c r="Q262" s="286"/>
      <c r="R262" s="286"/>
      <c r="S262" s="286"/>
      <c r="T262" s="28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8" t="s">
        <v>154</v>
      </c>
      <c r="AU262" s="288" t="s">
        <v>93</v>
      </c>
      <c r="AV262" s="14" t="s">
        <v>150</v>
      </c>
      <c r="AW262" s="14" t="s">
        <v>4</v>
      </c>
      <c r="AX262" s="14" t="s">
        <v>91</v>
      </c>
      <c r="AY262" s="288" t="s">
        <v>145</v>
      </c>
    </row>
    <row r="263" spans="1:65" s="2" customFormat="1" ht="16.5" customHeight="1">
      <c r="A263" s="40"/>
      <c r="B263" s="41"/>
      <c r="C263" s="250" t="s">
        <v>370</v>
      </c>
      <c r="D263" s="250" t="s">
        <v>146</v>
      </c>
      <c r="E263" s="251" t="s">
        <v>475</v>
      </c>
      <c r="F263" s="252" t="s">
        <v>476</v>
      </c>
      <c r="G263" s="253" t="s">
        <v>209</v>
      </c>
      <c r="H263" s="254">
        <v>2443.12</v>
      </c>
      <c r="I263" s="255"/>
      <c r="J263" s="256">
        <f>ROUND(I263*H263,2)</f>
        <v>0</v>
      </c>
      <c r="K263" s="257"/>
      <c r="L263" s="43"/>
      <c r="M263" s="258" t="s">
        <v>1</v>
      </c>
      <c r="N263" s="259" t="s">
        <v>48</v>
      </c>
      <c r="O263" s="93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62" t="s">
        <v>150</v>
      </c>
      <c r="AT263" s="262" t="s">
        <v>146</v>
      </c>
      <c r="AU263" s="262" t="s">
        <v>93</v>
      </c>
      <c r="AY263" s="17" t="s">
        <v>145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91</v>
      </c>
      <c r="BK263" s="145">
        <f>ROUND(I263*H263,2)</f>
        <v>0</v>
      </c>
      <c r="BL263" s="17" t="s">
        <v>150</v>
      </c>
      <c r="BM263" s="262" t="s">
        <v>660</v>
      </c>
    </row>
    <row r="264" spans="1:47" s="2" customFormat="1" ht="12">
      <c r="A264" s="40"/>
      <c r="B264" s="41"/>
      <c r="C264" s="42"/>
      <c r="D264" s="263" t="s">
        <v>152</v>
      </c>
      <c r="E264" s="42"/>
      <c r="F264" s="264" t="s">
        <v>478</v>
      </c>
      <c r="G264" s="42"/>
      <c r="H264" s="42"/>
      <c r="I264" s="161"/>
      <c r="J264" s="42"/>
      <c r="K264" s="42"/>
      <c r="L264" s="43"/>
      <c r="M264" s="265"/>
      <c r="N264" s="266"/>
      <c r="O264" s="93"/>
      <c r="P264" s="93"/>
      <c r="Q264" s="93"/>
      <c r="R264" s="93"/>
      <c r="S264" s="93"/>
      <c r="T264" s="94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7" t="s">
        <v>152</v>
      </c>
      <c r="AU264" s="17" t="s">
        <v>93</v>
      </c>
    </row>
    <row r="265" spans="1:51" s="13" customFormat="1" ht="12">
      <c r="A265" s="13"/>
      <c r="B265" s="267"/>
      <c r="C265" s="268"/>
      <c r="D265" s="263" t="s">
        <v>154</v>
      </c>
      <c r="E265" s="269" t="s">
        <v>1</v>
      </c>
      <c r="F265" s="270" t="s">
        <v>659</v>
      </c>
      <c r="G265" s="268"/>
      <c r="H265" s="271">
        <v>2259.12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7" t="s">
        <v>154</v>
      </c>
      <c r="AU265" s="277" t="s">
        <v>93</v>
      </c>
      <c r="AV265" s="13" t="s">
        <v>93</v>
      </c>
      <c r="AW265" s="13" t="s">
        <v>36</v>
      </c>
      <c r="AX265" s="13" t="s">
        <v>83</v>
      </c>
      <c r="AY265" s="277" t="s">
        <v>145</v>
      </c>
    </row>
    <row r="266" spans="1:51" s="13" customFormat="1" ht="12">
      <c r="A266" s="13"/>
      <c r="B266" s="267"/>
      <c r="C266" s="268"/>
      <c r="D266" s="263" t="s">
        <v>154</v>
      </c>
      <c r="E266" s="269" t="s">
        <v>1</v>
      </c>
      <c r="F266" s="270" t="s">
        <v>654</v>
      </c>
      <c r="G266" s="268"/>
      <c r="H266" s="271">
        <v>40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7" t="s">
        <v>154</v>
      </c>
      <c r="AU266" s="277" t="s">
        <v>93</v>
      </c>
      <c r="AV266" s="13" t="s">
        <v>93</v>
      </c>
      <c r="AW266" s="13" t="s">
        <v>36</v>
      </c>
      <c r="AX266" s="13" t="s">
        <v>83</v>
      </c>
      <c r="AY266" s="277" t="s">
        <v>145</v>
      </c>
    </row>
    <row r="267" spans="1:51" s="13" customFormat="1" ht="12">
      <c r="A267" s="13"/>
      <c r="B267" s="267"/>
      <c r="C267" s="268"/>
      <c r="D267" s="263" t="s">
        <v>154</v>
      </c>
      <c r="E267" s="269" t="s">
        <v>1</v>
      </c>
      <c r="F267" s="270" t="s">
        <v>459</v>
      </c>
      <c r="G267" s="268"/>
      <c r="H267" s="271">
        <v>144</v>
      </c>
      <c r="I267" s="272"/>
      <c r="J267" s="268"/>
      <c r="K267" s="268"/>
      <c r="L267" s="273"/>
      <c r="M267" s="274"/>
      <c r="N267" s="275"/>
      <c r="O267" s="275"/>
      <c r="P267" s="275"/>
      <c r="Q267" s="275"/>
      <c r="R267" s="275"/>
      <c r="S267" s="275"/>
      <c r="T267" s="27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7" t="s">
        <v>154</v>
      </c>
      <c r="AU267" s="277" t="s">
        <v>93</v>
      </c>
      <c r="AV267" s="13" t="s">
        <v>93</v>
      </c>
      <c r="AW267" s="13" t="s">
        <v>36</v>
      </c>
      <c r="AX267" s="13" t="s">
        <v>83</v>
      </c>
      <c r="AY267" s="277" t="s">
        <v>145</v>
      </c>
    </row>
    <row r="268" spans="1:51" s="14" customFormat="1" ht="12">
      <c r="A268" s="14"/>
      <c r="B268" s="278"/>
      <c r="C268" s="279"/>
      <c r="D268" s="263" t="s">
        <v>154</v>
      </c>
      <c r="E268" s="280" t="s">
        <v>1</v>
      </c>
      <c r="F268" s="281" t="s">
        <v>156</v>
      </c>
      <c r="G268" s="279"/>
      <c r="H268" s="282">
        <v>2443.12</v>
      </c>
      <c r="I268" s="283"/>
      <c r="J268" s="279"/>
      <c r="K268" s="279"/>
      <c r="L268" s="284"/>
      <c r="M268" s="285"/>
      <c r="N268" s="286"/>
      <c r="O268" s="286"/>
      <c r="P268" s="286"/>
      <c r="Q268" s="286"/>
      <c r="R268" s="286"/>
      <c r="S268" s="286"/>
      <c r="T268" s="28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8" t="s">
        <v>154</v>
      </c>
      <c r="AU268" s="288" t="s">
        <v>93</v>
      </c>
      <c r="AV268" s="14" t="s">
        <v>150</v>
      </c>
      <c r="AW268" s="14" t="s">
        <v>4</v>
      </c>
      <c r="AX268" s="14" t="s">
        <v>91</v>
      </c>
      <c r="AY268" s="288" t="s">
        <v>145</v>
      </c>
    </row>
    <row r="269" spans="1:65" s="2" customFormat="1" ht="21.75" customHeight="1">
      <c r="A269" s="40"/>
      <c r="B269" s="41"/>
      <c r="C269" s="250" t="s">
        <v>377</v>
      </c>
      <c r="D269" s="250" t="s">
        <v>146</v>
      </c>
      <c r="E269" s="251" t="s">
        <v>480</v>
      </c>
      <c r="F269" s="252" t="s">
        <v>481</v>
      </c>
      <c r="G269" s="253" t="s">
        <v>209</v>
      </c>
      <c r="H269" s="254">
        <v>2410.98</v>
      </c>
      <c r="I269" s="255"/>
      <c r="J269" s="256">
        <f>ROUND(I269*H269,2)</f>
        <v>0</v>
      </c>
      <c r="K269" s="257"/>
      <c r="L269" s="43"/>
      <c r="M269" s="258" t="s">
        <v>1</v>
      </c>
      <c r="N269" s="259" t="s">
        <v>48</v>
      </c>
      <c r="O269" s="93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62" t="s">
        <v>150</v>
      </c>
      <c r="AT269" s="262" t="s">
        <v>146</v>
      </c>
      <c r="AU269" s="262" t="s">
        <v>93</v>
      </c>
      <c r="AY269" s="17" t="s">
        <v>145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91</v>
      </c>
      <c r="BK269" s="145">
        <f>ROUND(I269*H269,2)</f>
        <v>0</v>
      </c>
      <c r="BL269" s="17" t="s">
        <v>150</v>
      </c>
      <c r="BM269" s="262" t="s">
        <v>661</v>
      </c>
    </row>
    <row r="270" spans="1:47" s="2" customFormat="1" ht="12">
      <c r="A270" s="40"/>
      <c r="B270" s="41"/>
      <c r="C270" s="42"/>
      <c r="D270" s="263" t="s">
        <v>152</v>
      </c>
      <c r="E270" s="42"/>
      <c r="F270" s="264" t="s">
        <v>483</v>
      </c>
      <c r="G270" s="42"/>
      <c r="H270" s="42"/>
      <c r="I270" s="161"/>
      <c r="J270" s="42"/>
      <c r="K270" s="42"/>
      <c r="L270" s="43"/>
      <c r="M270" s="265"/>
      <c r="N270" s="266"/>
      <c r="O270" s="93"/>
      <c r="P270" s="93"/>
      <c r="Q270" s="93"/>
      <c r="R270" s="93"/>
      <c r="S270" s="93"/>
      <c r="T270" s="94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7" t="s">
        <v>152</v>
      </c>
      <c r="AU270" s="17" t="s">
        <v>93</v>
      </c>
    </row>
    <row r="271" spans="1:51" s="13" customFormat="1" ht="12">
      <c r="A271" s="13"/>
      <c r="B271" s="267"/>
      <c r="C271" s="268"/>
      <c r="D271" s="263" t="s">
        <v>154</v>
      </c>
      <c r="E271" s="269" t="s">
        <v>1</v>
      </c>
      <c r="F271" s="270" t="s">
        <v>662</v>
      </c>
      <c r="G271" s="268"/>
      <c r="H271" s="271">
        <v>2226.98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7" t="s">
        <v>154</v>
      </c>
      <c r="AU271" s="277" t="s">
        <v>93</v>
      </c>
      <c r="AV271" s="13" t="s">
        <v>93</v>
      </c>
      <c r="AW271" s="13" t="s">
        <v>36</v>
      </c>
      <c r="AX271" s="13" t="s">
        <v>83</v>
      </c>
      <c r="AY271" s="277" t="s">
        <v>145</v>
      </c>
    </row>
    <row r="272" spans="1:51" s="13" customFormat="1" ht="12">
      <c r="A272" s="13"/>
      <c r="B272" s="267"/>
      <c r="C272" s="268"/>
      <c r="D272" s="263" t="s">
        <v>154</v>
      </c>
      <c r="E272" s="269" t="s">
        <v>1</v>
      </c>
      <c r="F272" s="270" t="s">
        <v>654</v>
      </c>
      <c r="G272" s="268"/>
      <c r="H272" s="271">
        <v>40</v>
      </c>
      <c r="I272" s="272"/>
      <c r="J272" s="268"/>
      <c r="K272" s="268"/>
      <c r="L272" s="273"/>
      <c r="M272" s="274"/>
      <c r="N272" s="275"/>
      <c r="O272" s="275"/>
      <c r="P272" s="275"/>
      <c r="Q272" s="275"/>
      <c r="R272" s="275"/>
      <c r="S272" s="275"/>
      <c r="T272" s="27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7" t="s">
        <v>154</v>
      </c>
      <c r="AU272" s="277" t="s">
        <v>93</v>
      </c>
      <c r="AV272" s="13" t="s">
        <v>93</v>
      </c>
      <c r="AW272" s="13" t="s">
        <v>36</v>
      </c>
      <c r="AX272" s="13" t="s">
        <v>83</v>
      </c>
      <c r="AY272" s="277" t="s">
        <v>145</v>
      </c>
    </row>
    <row r="273" spans="1:51" s="13" customFormat="1" ht="12">
      <c r="A273" s="13"/>
      <c r="B273" s="267"/>
      <c r="C273" s="268"/>
      <c r="D273" s="263" t="s">
        <v>154</v>
      </c>
      <c r="E273" s="269" t="s">
        <v>1</v>
      </c>
      <c r="F273" s="270" t="s">
        <v>459</v>
      </c>
      <c r="G273" s="268"/>
      <c r="H273" s="271">
        <v>144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7" t="s">
        <v>154</v>
      </c>
      <c r="AU273" s="277" t="s">
        <v>93</v>
      </c>
      <c r="AV273" s="13" t="s">
        <v>93</v>
      </c>
      <c r="AW273" s="13" t="s">
        <v>36</v>
      </c>
      <c r="AX273" s="13" t="s">
        <v>83</v>
      </c>
      <c r="AY273" s="277" t="s">
        <v>145</v>
      </c>
    </row>
    <row r="274" spans="1:51" s="14" customFormat="1" ht="12">
      <c r="A274" s="14"/>
      <c r="B274" s="278"/>
      <c r="C274" s="279"/>
      <c r="D274" s="263" t="s">
        <v>154</v>
      </c>
      <c r="E274" s="280" t="s">
        <v>1</v>
      </c>
      <c r="F274" s="281" t="s">
        <v>156</v>
      </c>
      <c r="G274" s="279"/>
      <c r="H274" s="282">
        <v>2410.98</v>
      </c>
      <c r="I274" s="283"/>
      <c r="J274" s="279"/>
      <c r="K274" s="279"/>
      <c r="L274" s="284"/>
      <c r="M274" s="285"/>
      <c r="N274" s="286"/>
      <c r="O274" s="286"/>
      <c r="P274" s="286"/>
      <c r="Q274" s="286"/>
      <c r="R274" s="286"/>
      <c r="S274" s="286"/>
      <c r="T274" s="28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8" t="s">
        <v>154</v>
      </c>
      <c r="AU274" s="288" t="s">
        <v>93</v>
      </c>
      <c r="AV274" s="14" t="s">
        <v>150</v>
      </c>
      <c r="AW274" s="14" t="s">
        <v>4</v>
      </c>
      <c r="AX274" s="14" t="s">
        <v>91</v>
      </c>
      <c r="AY274" s="288" t="s">
        <v>145</v>
      </c>
    </row>
    <row r="275" spans="1:65" s="2" customFormat="1" ht="16.5" customHeight="1">
      <c r="A275" s="40"/>
      <c r="B275" s="41"/>
      <c r="C275" s="250" t="s">
        <v>383</v>
      </c>
      <c r="D275" s="250" t="s">
        <v>146</v>
      </c>
      <c r="E275" s="251" t="s">
        <v>486</v>
      </c>
      <c r="F275" s="252" t="s">
        <v>487</v>
      </c>
      <c r="G275" s="253" t="s">
        <v>209</v>
      </c>
      <c r="H275" s="254">
        <v>267.872</v>
      </c>
      <c r="I275" s="255"/>
      <c r="J275" s="256">
        <f>ROUND(I275*H275,2)</f>
        <v>0</v>
      </c>
      <c r="K275" s="257"/>
      <c r="L275" s="43"/>
      <c r="M275" s="258" t="s">
        <v>1</v>
      </c>
      <c r="N275" s="259" t="s">
        <v>48</v>
      </c>
      <c r="O275" s="93"/>
      <c r="P275" s="260">
        <f>O275*H275</f>
        <v>0</v>
      </c>
      <c r="Q275" s="260">
        <v>0.2916</v>
      </c>
      <c r="R275" s="260">
        <f>Q275*H275</f>
        <v>78.11147520000002</v>
      </c>
      <c r="S275" s="260">
        <v>0</v>
      </c>
      <c r="T275" s="261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62" t="s">
        <v>150</v>
      </c>
      <c r="AT275" s="262" t="s">
        <v>146</v>
      </c>
      <c r="AU275" s="262" t="s">
        <v>93</v>
      </c>
      <c r="AY275" s="17" t="s">
        <v>145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91</v>
      </c>
      <c r="BK275" s="145">
        <f>ROUND(I275*H275,2)</f>
        <v>0</v>
      </c>
      <c r="BL275" s="17" t="s">
        <v>150</v>
      </c>
      <c r="BM275" s="262" t="s">
        <v>663</v>
      </c>
    </row>
    <row r="276" spans="1:47" s="2" customFormat="1" ht="12">
      <c r="A276" s="40"/>
      <c r="B276" s="41"/>
      <c r="C276" s="42"/>
      <c r="D276" s="263" t="s">
        <v>152</v>
      </c>
      <c r="E276" s="42"/>
      <c r="F276" s="264" t="s">
        <v>489</v>
      </c>
      <c r="G276" s="42"/>
      <c r="H276" s="42"/>
      <c r="I276" s="161"/>
      <c r="J276" s="42"/>
      <c r="K276" s="42"/>
      <c r="L276" s="43"/>
      <c r="M276" s="265"/>
      <c r="N276" s="266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7" t="s">
        <v>152</v>
      </c>
      <c r="AU276" s="17" t="s">
        <v>93</v>
      </c>
    </row>
    <row r="277" spans="1:51" s="13" customFormat="1" ht="12">
      <c r="A277" s="13"/>
      <c r="B277" s="267"/>
      <c r="C277" s="268"/>
      <c r="D277" s="263" t="s">
        <v>154</v>
      </c>
      <c r="E277" s="269" t="s">
        <v>1</v>
      </c>
      <c r="F277" s="270" t="s">
        <v>664</v>
      </c>
      <c r="G277" s="268"/>
      <c r="H277" s="271">
        <v>267.872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7" t="s">
        <v>154</v>
      </c>
      <c r="AU277" s="277" t="s">
        <v>93</v>
      </c>
      <c r="AV277" s="13" t="s">
        <v>93</v>
      </c>
      <c r="AW277" s="13" t="s">
        <v>36</v>
      </c>
      <c r="AX277" s="13" t="s">
        <v>83</v>
      </c>
      <c r="AY277" s="277" t="s">
        <v>145</v>
      </c>
    </row>
    <row r="278" spans="1:65" s="2" customFormat="1" ht="16.5" customHeight="1">
      <c r="A278" s="40"/>
      <c r="B278" s="41"/>
      <c r="C278" s="250" t="s">
        <v>387</v>
      </c>
      <c r="D278" s="250" t="s">
        <v>146</v>
      </c>
      <c r="E278" s="251" t="s">
        <v>492</v>
      </c>
      <c r="F278" s="252" t="s">
        <v>493</v>
      </c>
      <c r="G278" s="253" t="s">
        <v>216</v>
      </c>
      <c r="H278" s="254">
        <v>120.006</v>
      </c>
      <c r="I278" s="255"/>
      <c r="J278" s="256">
        <f>ROUND(I278*H278,2)</f>
        <v>0</v>
      </c>
      <c r="K278" s="257"/>
      <c r="L278" s="43"/>
      <c r="M278" s="258" t="s">
        <v>1</v>
      </c>
      <c r="N278" s="259" t="s">
        <v>48</v>
      </c>
      <c r="O278" s="93"/>
      <c r="P278" s="260">
        <f>O278*H278</f>
        <v>0</v>
      </c>
      <c r="Q278" s="260">
        <v>0</v>
      </c>
      <c r="R278" s="260">
        <f>Q278*H278</f>
        <v>0</v>
      </c>
      <c r="S278" s="260">
        <v>0</v>
      </c>
      <c r="T278" s="261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62" t="s">
        <v>150</v>
      </c>
      <c r="AT278" s="262" t="s">
        <v>146</v>
      </c>
      <c r="AU278" s="262" t="s">
        <v>93</v>
      </c>
      <c r="AY278" s="17" t="s">
        <v>145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91</v>
      </c>
      <c r="BK278" s="145">
        <f>ROUND(I278*H278,2)</f>
        <v>0</v>
      </c>
      <c r="BL278" s="17" t="s">
        <v>150</v>
      </c>
      <c r="BM278" s="262" t="s">
        <v>665</v>
      </c>
    </row>
    <row r="279" spans="1:47" s="2" customFormat="1" ht="12">
      <c r="A279" s="40"/>
      <c r="B279" s="41"/>
      <c r="C279" s="42"/>
      <c r="D279" s="263" t="s">
        <v>152</v>
      </c>
      <c r="E279" s="42"/>
      <c r="F279" s="264" t="s">
        <v>495</v>
      </c>
      <c r="G279" s="42"/>
      <c r="H279" s="42"/>
      <c r="I279" s="161"/>
      <c r="J279" s="42"/>
      <c r="K279" s="42"/>
      <c r="L279" s="43"/>
      <c r="M279" s="265"/>
      <c r="N279" s="266"/>
      <c r="O279" s="93"/>
      <c r="P279" s="93"/>
      <c r="Q279" s="93"/>
      <c r="R279" s="93"/>
      <c r="S279" s="93"/>
      <c r="T279" s="94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7" t="s">
        <v>152</v>
      </c>
      <c r="AU279" s="17" t="s">
        <v>93</v>
      </c>
    </row>
    <row r="280" spans="1:51" s="13" customFormat="1" ht="12">
      <c r="A280" s="13"/>
      <c r="B280" s="267"/>
      <c r="C280" s="268"/>
      <c r="D280" s="263" t="s">
        <v>154</v>
      </c>
      <c r="E280" s="269" t="s">
        <v>1</v>
      </c>
      <c r="F280" s="270" t="s">
        <v>666</v>
      </c>
      <c r="G280" s="268"/>
      <c r="H280" s="271">
        <v>120.006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7" t="s">
        <v>154</v>
      </c>
      <c r="AU280" s="277" t="s">
        <v>93</v>
      </c>
      <c r="AV280" s="13" t="s">
        <v>93</v>
      </c>
      <c r="AW280" s="13" t="s">
        <v>36</v>
      </c>
      <c r="AX280" s="13" t="s">
        <v>83</v>
      </c>
      <c r="AY280" s="277" t="s">
        <v>145</v>
      </c>
    </row>
    <row r="281" spans="1:63" s="12" customFormat="1" ht="22.8" customHeight="1">
      <c r="A281" s="12"/>
      <c r="B281" s="236"/>
      <c r="C281" s="237"/>
      <c r="D281" s="238" t="s">
        <v>82</v>
      </c>
      <c r="E281" s="311" t="s">
        <v>189</v>
      </c>
      <c r="F281" s="311" t="s">
        <v>497</v>
      </c>
      <c r="G281" s="237"/>
      <c r="H281" s="237"/>
      <c r="I281" s="240"/>
      <c r="J281" s="312">
        <f>BK281</f>
        <v>0</v>
      </c>
      <c r="K281" s="237"/>
      <c r="L281" s="242"/>
      <c r="M281" s="243"/>
      <c r="N281" s="244"/>
      <c r="O281" s="244"/>
      <c r="P281" s="245">
        <f>SUM(P282:P288)</f>
        <v>0</v>
      </c>
      <c r="Q281" s="244"/>
      <c r="R281" s="245">
        <f>SUM(R282:R288)</f>
        <v>0.042768</v>
      </c>
      <c r="S281" s="244"/>
      <c r="T281" s="246">
        <f>SUM(T282:T288)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47" t="s">
        <v>91</v>
      </c>
      <c r="AT281" s="248" t="s">
        <v>82</v>
      </c>
      <c r="AU281" s="248" t="s">
        <v>91</v>
      </c>
      <c r="AY281" s="247" t="s">
        <v>145</v>
      </c>
      <c r="BK281" s="249">
        <f>SUM(BK282:BK288)</f>
        <v>0</v>
      </c>
    </row>
    <row r="282" spans="1:65" s="2" customFormat="1" ht="21.75" customHeight="1">
      <c r="A282" s="40"/>
      <c r="B282" s="41"/>
      <c r="C282" s="250" t="s">
        <v>392</v>
      </c>
      <c r="D282" s="250" t="s">
        <v>146</v>
      </c>
      <c r="E282" s="251" t="s">
        <v>667</v>
      </c>
      <c r="F282" s="252" t="s">
        <v>668</v>
      </c>
      <c r="G282" s="253" t="s">
        <v>360</v>
      </c>
      <c r="H282" s="254">
        <v>81</v>
      </c>
      <c r="I282" s="255"/>
      <c r="J282" s="256">
        <f>ROUND(I282*H282,2)</f>
        <v>0</v>
      </c>
      <c r="K282" s="257"/>
      <c r="L282" s="43"/>
      <c r="M282" s="258" t="s">
        <v>1</v>
      </c>
      <c r="N282" s="259" t="s">
        <v>48</v>
      </c>
      <c r="O282" s="93"/>
      <c r="P282" s="260">
        <f>O282*H282</f>
        <v>0</v>
      </c>
      <c r="Q282" s="260">
        <v>0</v>
      </c>
      <c r="R282" s="260">
        <f>Q282*H282</f>
        <v>0</v>
      </c>
      <c r="S282" s="260">
        <v>0</v>
      </c>
      <c r="T282" s="261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62" t="s">
        <v>150</v>
      </c>
      <c r="AT282" s="262" t="s">
        <v>146</v>
      </c>
      <c r="AU282" s="262" t="s">
        <v>93</v>
      </c>
      <c r="AY282" s="17" t="s">
        <v>145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91</v>
      </c>
      <c r="BK282" s="145">
        <f>ROUND(I282*H282,2)</f>
        <v>0</v>
      </c>
      <c r="BL282" s="17" t="s">
        <v>150</v>
      </c>
      <c r="BM282" s="262" t="s">
        <v>669</v>
      </c>
    </row>
    <row r="283" spans="1:47" s="2" customFormat="1" ht="12">
      <c r="A283" s="40"/>
      <c r="B283" s="41"/>
      <c r="C283" s="42"/>
      <c r="D283" s="263" t="s">
        <v>152</v>
      </c>
      <c r="E283" s="42"/>
      <c r="F283" s="264" t="s">
        <v>670</v>
      </c>
      <c r="G283" s="42"/>
      <c r="H283" s="42"/>
      <c r="I283" s="161"/>
      <c r="J283" s="42"/>
      <c r="K283" s="42"/>
      <c r="L283" s="43"/>
      <c r="M283" s="265"/>
      <c r="N283" s="266"/>
      <c r="O283" s="93"/>
      <c r="P283" s="93"/>
      <c r="Q283" s="93"/>
      <c r="R283" s="93"/>
      <c r="S283" s="93"/>
      <c r="T283" s="94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7" t="s">
        <v>152</v>
      </c>
      <c r="AU283" s="17" t="s">
        <v>93</v>
      </c>
    </row>
    <row r="284" spans="1:51" s="13" customFormat="1" ht="12">
      <c r="A284" s="13"/>
      <c r="B284" s="267"/>
      <c r="C284" s="268"/>
      <c r="D284" s="263" t="s">
        <v>154</v>
      </c>
      <c r="E284" s="269" t="s">
        <v>1</v>
      </c>
      <c r="F284" s="270" t="s">
        <v>671</v>
      </c>
      <c r="G284" s="268"/>
      <c r="H284" s="271">
        <v>81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7" t="s">
        <v>154</v>
      </c>
      <c r="AU284" s="277" t="s">
        <v>93</v>
      </c>
      <c r="AV284" s="13" t="s">
        <v>93</v>
      </c>
      <c r="AW284" s="13" t="s">
        <v>36</v>
      </c>
      <c r="AX284" s="13" t="s">
        <v>83</v>
      </c>
      <c r="AY284" s="277" t="s">
        <v>145</v>
      </c>
    </row>
    <row r="285" spans="1:51" s="14" customFormat="1" ht="12">
      <c r="A285" s="14"/>
      <c r="B285" s="278"/>
      <c r="C285" s="279"/>
      <c r="D285" s="263" t="s">
        <v>154</v>
      </c>
      <c r="E285" s="280" t="s">
        <v>1</v>
      </c>
      <c r="F285" s="281" t="s">
        <v>156</v>
      </c>
      <c r="G285" s="279"/>
      <c r="H285" s="282">
        <v>81</v>
      </c>
      <c r="I285" s="283"/>
      <c r="J285" s="279"/>
      <c r="K285" s="279"/>
      <c r="L285" s="284"/>
      <c r="M285" s="285"/>
      <c r="N285" s="286"/>
      <c r="O285" s="286"/>
      <c r="P285" s="286"/>
      <c r="Q285" s="286"/>
      <c r="R285" s="286"/>
      <c r="S285" s="286"/>
      <c r="T285" s="28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8" t="s">
        <v>154</v>
      </c>
      <c r="AU285" s="288" t="s">
        <v>93</v>
      </c>
      <c r="AV285" s="14" t="s">
        <v>150</v>
      </c>
      <c r="AW285" s="14" t="s">
        <v>36</v>
      </c>
      <c r="AX285" s="14" t="s">
        <v>91</v>
      </c>
      <c r="AY285" s="288" t="s">
        <v>145</v>
      </c>
    </row>
    <row r="286" spans="1:65" s="2" customFormat="1" ht="16.5" customHeight="1">
      <c r="A286" s="40"/>
      <c r="B286" s="41"/>
      <c r="C286" s="299" t="s">
        <v>400</v>
      </c>
      <c r="D286" s="299" t="s">
        <v>185</v>
      </c>
      <c r="E286" s="300" t="s">
        <v>672</v>
      </c>
      <c r="F286" s="301" t="s">
        <v>673</v>
      </c>
      <c r="G286" s="302" t="s">
        <v>360</v>
      </c>
      <c r="H286" s="303">
        <v>89.1</v>
      </c>
      <c r="I286" s="304"/>
      <c r="J286" s="305">
        <f>ROUND(I286*H286,2)</f>
        <v>0</v>
      </c>
      <c r="K286" s="306"/>
      <c r="L286" s="307"/>
      <c r="M286" s="308" t="s">
        <v>1</v>
      </c>
      <c r="N286" s="309" t="s">
        <v>48</v>
      </c>
      <c r="O286" s="93"/>
      <c r="P286" s="260">
        <f>O286*H286</f>
        <v>0</v>
      </c>
      <c r="Q286" s="260">
        <v>0.00048</v>
      </c>
      <c r="R286" s="260">
        <f>Q286*H286</f>
        <v>0.042768</v>
      </c>
      <c r="S286" s="260">
        <v>0</v>
      </c>
      <c r="T286" s="261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62" t="s">
        <v>189</v>
      </c>
      <c r="AT286" s="262" t="s">
        <v>185</v>
      </c>
      <c r="AU286" s="262" t="s">
        <v>93</v>
      </c>
      <c r="AY286" s="17" t="s">
        <v>145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91</v>
      </c>
      <c r="BK286" s="145">
        <f>ROUND(I286*H286,2)</f>
        <v>0</v>
      </c>
      <c r="BL286" s="17" t="s">
        <v>150</v>
      </c>
      <c r="BM286" s="262" t="s">
        <v>674</v>
      </c>
    </row>
    <row r="287" spans="1:47" s="2" customFormat="1" ht="12">
      <c r="A287" s="40"/>
      <c r="B287" s="41"/>
      <c r="C287" s="42"/>
      <c r="D287" s="263" t="s">
        <v>152</v>
      </c>
      <c r="E287" s="42"/>
      <c r="F287" s="264" t="s">
        <v>673</v>
      </c>
      <c r="G287" s="42"/>
      <c r="H287" s="42"/>
      <c r="I287" s="161"/>
      <c r="J287" s="42"/>
      <c r="K287" s="42"/>
      <c r="L287" s="43"/>
      <c r="M287" s="265"/>
      <c r="N287" s="266"/>
      <c r="O287" s="93"/>
      <c r="P287" s="93"/>
      <c r="Q287" s="93"/>
      <c r="R287" s="93"/>
      <c r="S287" s="93"/>
      <c r="T287" s="94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7" t="s">
        <v>152</v>
      </c>
      <c r="AU287" s="17" t="s">
        <v>93</v>
      </c>
    </row>
    <row r="288" spans="1:51" s="13" customFormat="1" ht="12">
      <c r="A288" s="13"/>
      <c r="B288" s="267"/>
      <c r="C288" s="268"/>
      <c r="D288" s="263" t="s">
        <v>154</v>
      </c>
      <c r="E288" s="269" t="s">
        <v>1</v>
      </c>
      <c r="F288" s="270" t="s">
        <v>675</v>
      </c>
      <c r="G288" s="268"/>
      <c r="H288" s="271">
        <v>89.1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7" t="s">
        <v>154</v>
      </c>
      <c r="AU288" s="277" t="s">
        <v>93</v>
      </c>
      <c r="AV288" s="13" t="s">
        <v>93</v>
      </c>
      <c r="AW288" s="13" t="s">
        <v>36</v>
      </c>
      <c r="AX288" s="13" t="s">
        <v>83</v>
      </c>
      <c r="AY288" s="277" t="s">
        <v>145</v>
      </c>
    </row>
    <row r="289" spans="1:63" s="12" customFormat="1" ht="22.8" customHeight="1">
      <c r="A289" s="12"/>
      <c r="B289" s="236"/>
      <c r="C289" s="237"/>
      <c r="D289" s="238" t="s">
        <v>82</v>
      </c>
      <c r="E289" s="311" t="s">
        <v>200</v>
      </c>
      <c r="F289" s="311" t="s">
        <v>498</v>
      </c>
      <c r="G289" s="237"/>
      <c r="H289" s="237"/>
      <c r="I289" s="240"/>
      <c r="J289" s="312">
        <f>BK289</f>
        <v>0</v>
      </c>
      <c r="K289" s="237"/>
      <c r="L289" s="242"/>
      <c r="M289" s="243"/>
      <c r="N289" s="244"/>
      <c r="O289" s="244"/>
      <c r="P289" s="245">
        <f>SUM(P290:P331)</f>
        <v>0</v>
      </c>
      <c r="Q289" s="244"/>
      <c r="R289" s="245">
        <f>SUM(R290:R331)</f>
        <v>58.125025836</v>
      </c>
      <c r="S289" s="244"/>
      <c r="T289" s="246">
        <f>SUM(T290:T331)</f>
        <v>154.77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47" t="s">
        <v>91</v>
      </c>
      <c r="AT289" s="248" t="s">
        <v>82</v>
      </c>
      <c r="AU289" s="248" t="s">
        <v>91</v>
      </c>
      <c r="AY289" s="247" t="s">
        <v>145</v>
      </c>
      <c r="BK289" s="249">
        <f>SUM(BK290:BK331)</f>
        <v>0</v>
      </c>
    </row>
    <row r="290" spans="1:65" s="2" customFormat="1" ht="21.75" customHeight="1">
      <c r="A290" s="40"/>
      <c r="B290" s="41"/>
      <c r="C290" s="250" t="s">
        <v>408</v>
      </c>
      <c r="D290" s="250" t="s">
        <v>146</v>
      </c>
      <c r="E290" s="251" t="s">
        <v>500</v>
      </c>
      <c r="F290" s="252" t="s">
        <v>501</v>
      </c>
      <c r="G290" s="253" t="s">
        <v>360</v>
      </c>
      <c r="H290" s="254">
        <v>72</v>
      </c>
      <c r="I290" s="255"/>
      <c r="J290" s="256">
        <f>ROUND(I290*H290,2)</f>
        <v>0</v>
      </c>
      <c r="K290" s="257"/>
      <c r="L290" s="43"/>
      <c r="M290" s="258" t="s">
        <v>1</v>
      </c>
      <c r="N290" s="259" t="s">
        <v>48</v>
      </c>
      <c r="O290" s="93"/>
      <c r="P290" s="260">
        <f>O290*H290</f>
        <v>0</v>
      </c>
      <c r="Q290" s="260">
        <v>0.15539952</v>
      </c>
      <c r="R290" s="260">
        <f>Q290*H290</f>
        <v>11.188765440000001</v>
      </c>
      <c r="S290" s="260">
        <v>0</v>
      </c>
      <c r="T290" s="261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62" t="s">
        <v>150</v>
      </c>
      <c r="AT290" s="262" t="s">
        <v>146</v>
      </c>
      <c r="AU290" s="262" t="s">
        <v>93</v>
      </c>
      <c r="AY290" s="17" t="s">
        <v>145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91</v>
      </c>
      <c r="BK290" s="145">
        <f>ROUND(I290*H290,2)</f>
        <v>0</v>
      </c>
      <c r="BL290" s="17" t="s">
        <v>150</v>
      </c>
      <c r="BM290" s="262" t="s">
        <v>676</v>
      </c>
    </row>
    <row r="291" spans="1:47" s="2" customFormat="1" ht="12">
      <c r="A291" s="40"/>
      <c r="B291" s="41"/>
      <c r="C291" s="42"/>
      <c r="D291" s="263" t="s">
        <v>152</v>
      </c>
      <c r="E291" s="42"/>
      <c r="F291" s="264" t="s">
        <v>501</v>
      </c>
      <c r="G291" s="42"/>
      <c r="H291" s="42"/>
      <c r="I291" s="161"/>
      <c r="J291" s="42"/>
      <c r="K291" s="42"/>
      <c r="L291" s="43"/>
      <c r="M291" s="265"/>
      <c r="N291" s="266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7" t="s">
        <v>152</v>
      </c>
      <c r="AU291" s="17" t="s">
        <v>93</v>
      </c>
    </row>
    <row r="292" spans="1:47" s="2" customFormat="1" ht="12">
      <c r="A292" s="40"/>
      <c r="B292" s="41"/>
      <c r="C292" s="42"/>
      <c r="D292" s="263" t="s">
        <v>197</v>
      </c>
      <c r="E292" s="42"/>
      <c r="F292" s="310" t="s">
        <v>677</v>
      </c>
      <c r="G292" s="42"/>
      <c r="H292" s="42"/>
      <c r="I292" s="161"/>
      <c r="J292" s="42"/>
      <c r="K292" s="42"/>
      <c r="L292" s="43"/>
      <c r="M292" s="265"/>
      <c r="N292" s="266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7" t="s">
        <v>197</v>
      </c>
      <c r="AU292" s="17" t="s">
        <v>93</v>
      </c>
    </row>
    <row r="293" spans="1:51" s="13" customFormat="1" ht="12">
      <c r="A293" s="13"/>
      <c r="B293" s="267"/>
      <c r="C293" s="268"/>
      <c r="D293" s="263" t="s">
        <v>154</v>
      </c>
      <c r="E293" s="269" t="s">
        <v>1</v>
      </c>
      <c r="F293" s="270" t="s">
        <v>503</v>
      </c>
      <c r="G293" s="268"/>
      <c r="H293" s="271">
        <v>72</v>
      </c>
      <c r="I293" s="272"/>
      <c r="J293" s="268"/>
      <c r="K293" s="268"/>
      <c r="L293" s="273"/>
      <c r="M293" s="274"/>
      <c r="N293" s="275"/>
      <c r="O293" s="275"/>
      <c r="P293" s="275"/>
      <c r="Q293" s="275"/>
      <c r="R293" s="275"/>
      <c r="S293" s="275"/>
      <c r="T293" s="27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7" t="s">
        <v>154</v>
      </c>
      <c r="AU293" s="277" t="s">
        <v>93</v>
      </c>
      <c r="AV293" s="13" t="s">
        <v>93</v>
      </c>
      <c r="AW293" s="13" t="s">
        <v>36</v>
      </c>
      <c r="AX293" s="13" t="s">
        <v>83</v>
      </c>
      <c r="AY293" s="277" t="s">
        <v>145</v>
      </c>
    </row>
    <row r="294" spans="1:51" s="14" customFormat="1" ht="12">
      <c r="A294" s="14"/>
      <c r="B294" s="278"/>
      <c r="C294" s="279"/>
      <c r="D294" s="263" t="s">
        <v>154</v>
      </c>
      <c r="E294" s="280" t="s">
        <v>1</v>
      </c>
      <c r="F294" s="281" t="s">
        <v>156</v>
      </c>
      <c r="G294" s="279"/>
      <c r="H294" s="282">
        <v>72</v>
      </c>
      <c r="I294" s="283"/>
      <c r="J294" s="279"/>
      <c r="K294" s="279"/>
      <c r="L294" s="284"/>
      <c r="M294" s="285"/>
      <c r="N294" s="286"/>
      <c r="O294" s="286"/>
      <c r="P294" s="286"/>
      <c r="Q294" s="286"/>
      <c r="R294" s="286"/>
      <c r="S294" s="286"/>
      <c r="T294" s="28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8" t="s">
        <v>154</v>
      </c>
      <c r="AU294" s="288" t="s">
        <v>93</v>
      </c>
      <c r="AV294" s="14" t="s">
        <v>150</v>
      </c>
      <c r="AW294" s="14" t="s">
        <v>36</v>
      </c>
      <c r="AX294" s="14" t="s">
        <v>91</v>
      </c>
      <c r="AY294" s="288" t="s">
        <v>145</v>
      </c>
    </row>
    <row r="295" spans="1:65" s="2" customFormat="1" ht="16.5" customHeight="1">
      <c r="A295" s="40"/>
      <c r="B295" s="41"/>
      <c r="C295" s="299" t="s">
        <v>414</v>
      </c>
      <c r="D295" s="299" t="s">
        <v>185</v>
      </c>
      <c r="E295" s="300" t="s">
        <v>505</v>
      </c>
      <c r="F295" s="301" t="s">
        <v>506</v>
      </c>
      <c r="G295" s="302" t="s">
        <v>360</v>
      </c>
      <c r="H295" s="303">
        <v>72</v>
      </c>
      <c r="I295" s="304"/>
      <c r="J295" s="305">
        <f>ROUND(I295*H295,2)</f>
        <v>0</v>
      </c>
      <c r="K295" s="306"/>
      <c r="L295" s="307"/>
      <c r="M295" s="308" t="s">
        <v>1</v>
      </c>
      <c r="N295" s="309" t="s">
        <v>48</v>
      </c>
      <c r="O295" s="93"/>
      <c r="P295" s="260">
        <f>O295*H295</f>
        <v>0</v>
      </c>
      <c r="Q295" s="260">
        <v>0.08</v>
      </c>
      <c r="R295" s="260">
        <f>Q295*H295</f>
        <v>5.76</v>
      </c>
      <c r="S295" s="260">
        <v>0</v>
      </c>
      <c r="T295" s="261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62" t="s">
        <v>189</v>
      </c>
      <c r="AT295" s="262" t="s">
        <v>185</v>
      </c>
      <c r="AU295" s="262" t="s">
        <v>93</v>
      </c>
      <c r="AY295" s="17" t="s">
        <v>145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91</v>
      </c>
      <c r="BK295" s="145">
        <f>ROUND(I295*H295,2)</f>
        <v>0</v>
      </c>
      <c r="BL295" s="17" t="s">
        <v>150</v>
      </c>
      <c r="BM295" s="262" t="s">
        <v>678</v>
      </c>
    </row>
    <row r="296" spans="1:47" s="2" customFormat="1" ht="12">
      <c r="A296" s="40"/>
      <c r="B296" s="41"/>
      <c r="C296" s="42"/>
      <c r="D296" s="263" t="s">
        <v>152</v>
      </c>
      <c r="E296" s="42"/>
      <c r="F296" s="264" t="s">
        <v>506</v>
      </c>
      <c r="G296" s="42"/>
      <c r="H296" s="42"/>
      <c r="I296" s="161"/>
      <c r="J296" s="42"/>
      <c r="K296" s="42"/>
      <c r="L296" s="43"/>
      <c r="M296" s="265"/>
      <c r="N296" s="266"/>
      <c r="O296" s="93"/>
      <c r="P296" s="93"/>
      <c r="Q296" s="93"/>
      <c r="R296" s="93"/>
      <c r="S296" s="93"/>
      <c r="T296" s="94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7" t="s">
        <v>152</v>
      </c>
      <c r="AU296" s="17" t="s">
        <v>93</v>
      </c>
    </row>
    <row r="297" spans="1:51" s="13" customFormat="1" ht="12">
      <c r="A297" s="13"/>
      <c r="B297" s="267"/>
      <c r="C297" s="268"/>
      <c r="D297" s="263" t="s">
        <v>154</v>
      </c>
      <c r="E297" s="269" t="s">
        <v>1</v>
      </c>
      <c r="F297" s="270" t="s">
        <v>503</v>
      </c>
      <c r="G297" s="268"/>
      <c r="H297" s="271">
        <v>72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7" t="s">
        <v>154</v>
      </c>
      <c r="AU297" s="277" t="s">
        <v>93</v>
      </c>
      <c r="AV297" s="13" t="s">
        <v>93</v>
      </c>
      <c r="AW297" s="13" t="s">
        <v>36</v>
      </c>
      <c r="AX297" s="13" t="s">
        <v>83</v>
      </c>
      <c r="AY297" s="277" t="s">
        <v>145</v>
      </c>
    </row>
    <row r="298" spans="1:51" s="14" customFormat="1" ht="12">
      <c r="A298" s="14"/>
      <c r="B298" s="278"/>
      <c r="C298" s="279"/>
      <c r="D298" s="263" t="s">
        <v>154</v>
      </c>
      <c r="E298" s="280" t="s">
        <v>1</v>
      </c>
      <c r="F298" s="281" t="s">
        <v>156</v>
      </c>
      <c r="G298" s="279"/>
      <c r="H298" s="282">
        <v>72</v>
      </c>
      <c r="I298" s="283"/>
      <c r="J298" s="279"/>
      <c r="K298" s="279"/>
      <c r="L298" s="284"/>
      <c r="M298" s="285"/>
      <c r="N298" s="286"/>
      <c r="O298" s="286"/>
      <c r="P298" s="286"/>
      <c r="Q298" s="286"/>
      <c r="R298" s="286"/>
      <c r="S298" s="286"/>
      <c r="T298" s="28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8" t="s">
        <v>154</v>
      </c>
      <c r="AU298" s="288" t="s">
        <v>93</v>
      </c>
      <c r="AV298" s="14" t="s">
        <v>150</v>
      </c>
      <c r="AW298" s="14" t="s">
        <v>36</v>
      </c>
      <c r="AX298" s="14" t="s">
        <v>91</v>
      </c>
      <c r="AY298" s="288" t="s">
        <v>145</v>
      </c>
    </row>
    <row r="299" spans="1:65" s="2" customFormat="1" ht="21.75" customHeight="1">
      <c r="A299" s="40"/>
      <c r="B299" s="41"/>
      <c r="C299" s="250" t="s">
        <v>420</v>
      </c>
      <c r="D299" s="250" t="s">
        <v>146</v>
      </c>
      <c r="E299" s="251" t="s">
        <v>679</v>
      </c>
      <c r="F299" s="252" t="s">
        <v>680</v>
      </c>
      <c r="G299" s="253" t="s">
        <v>149</v>
      </c>
      <c r="H299" s="254">
        <v>4</v>
      </c>
      <c r="I299" s="255"/>
      <c r="J299" s="256">
        <f>ROUND(I299*H299,2)</f>
        <v>0</v>
      </c>
      <c r="K299" s="257"/>
      <c r="L299" s="43"/>
      <c r="M299" s="258" t="s">
        <v>1</v>
      </c>
      <c r="N299" s="259" t="s">
        <v>48</v>
      </c>
      <c r="O299" s="93"/>
      <c r="P299" s="260">
        <f>O299*H299</f>
        <v>0</v>
      </c>
      <c r="Q299" s="260">
        <v>6.261551094</v>
      </c>
      <c r="R299" s="260">
        <f>Q299*H299</f>
        <v>25.046204376</v>
      </c>
      <c r="S299" s="260">
        <v>0</v>
      </c>
      <c r="T299" s="261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62" t="s">
        <v>150</v>
      </c>
      <c r="AT299" s="262" t="s">
        <v>146</v>
      </c>
      <c r="AU299" s="262" t="s">
        <v>93</v>
      </c>
      <c r="AY299" s="17" t="s">
        <v>145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91</v>
      </c>
      <c r="BK299" s="145">
        <f>ROUND(I299*H299,2)</f>
        <v>0</v>
      </c>
      <c r="BL299" s="17" t="s">
        <v>150</v>
      </c>
      <c r="BM299" s="262" t="s">
        <v>681</v>
      </c>
    </row>
    <row r="300" spans="1:47" s="2" customFormat="1" ht="12">
      <c r="A300" s="40"/>
      <c r="B300" s="41"/>
      <c r="C300" s="42"/>
      <c r="D300" s="263" t="s">
        <v>152</v>
      </c>
      <c r="E300" s="42"/>
      <c r="F300" s="264" t="s">
        <v>682</v>
      </c>
      <c r="G300" s="42"/>
      <c r="H300" s="42"/>
      <c r="I300" s="161"/>
      <c r="J300" s="42"/>
      <c r="K300" s="42"/>
      <c r="L300" s="43"/>
      <c r="M300" s="265"/>
      <c r="N300" s="266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7" t="s">
        <v>152</v>
      </c>
      <c r="AU300" s="17" t="s">
        <v>93</v>
      </c>
    </row>
    <row r="301" spans="1:51" s="13" customFormat="1" ht="12">
      <c r="A301" s="13"/>
      <c r="B301" s="267"/>
      <c r="C301" s="268"/>
      <c r="D301" s="263" t="s">
        <v>154</v>
      </c>
      <c r="E301" s="269" t="s">
        <v>1</v>
      </c>
      <c r="F301" s="270" t="s">
        <v>683</v>
      </c>
      <c r="G301" s="268"/>
      <c r="H301" s="271">
        <v>2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7" t="s">
        <v>154</v>
      </c>
      <c r="AU301" s="277" t="s">
        <v>93</v>
      </c>
      <c r="AV301" s="13" t="s">
        <v>93</v>
      </c>
      <c r="AW301" s="13" t="s">
        <v>36</v>
      </c>
      <c r="AX301" s="13" t="s">
        <v>83</v>
      </c>
      <c r="AY301" s="277" t="s">
        <v>145</v>
      </c>
    </row>
    <row r="302" spans="1:51" s="13" customFormat="1" ht="12">
      <c r="A302" s="13"/>
      <c r="B302" s="267"/>
      <c r="C302" s="268"/>
      <c r="D302" s="263" t="s">
        <v>154</v>
      </c>
      <c r="E302" s="269" t="s">
        <v>1</v>
      </c>
      <c r="F302" s="270" t="s">
        <v>684</v>
      </c>
      <c r="G302" s="268"/>
      <c r="H302" s="271">
        <v>2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7" t="s">
        <v>154</v>
      </c>
      <c r="AU302" s="277" t="s">
        <v>93</v>
      </c>
      <c r="AV302" s="13" t="s">
        <v>93</v>
      </c>
      <c r="AW302" s="13" t="s">
        <v>36</v>
      </c>
      <c r="AX302" s="13" t="s">
        <v>83</v>
      </c>
      <c r="AY302" s="277" t="s">
        <v>145</v>
      </c>
    </row>
    <row r="303" spans="1:51" s="14" customFormat="1" ht="12">
      <c r="A303" s="14"/>
      <c r="B303" s="278"/>
      <c r="C303" s="279"/>
      <c r="D303" s="263" t="s">
        <v>154</v>
      </c>
      <c r="E303" s="280" t="s">
        <v>1</v>
      </c>
      <c r="F303" s="281" t="s">
        <v>156</v>
      </c>
      <c r="G303" s="279"/>
      <c r="H303" s="282">
        <v>4</v>
      </c>
      <c r="I303" s="283"/>
      <c r="J303" s="279"/>
      <c r="K303" s="279"/>
      <c r="L303" s="284"/>
      <c r="M303" s="285"/>
      <c r="N303" s="286"/>
      <c r="O303" s="286"/>
      <c r="P303" s="286"/>
      <c r="Q303" s="286"/>
      <c r="R303" s="286"/>
      <c r="S303" s="286"/>
      <c r="T303" s="28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8" t="s">
        <v>154</v>
      </c>
      <c r="AU303" s="288" t="s">
        <v>93</v>
      </c>
      <c r="AV303" s="14" t="s">
        <v>150</v>
      </c>
      <c r="AW303" s="14" t="s">
        <v>36</v>
      </c>
      <c r="AX303" s="14" t="s">
        <v>91</v>
      </c>
      <c r="AY303" s="288" t="s">
        <v>145</v>
      </c>
    </row>
    <row r="304" spans="1:65" s="2" customFormat="1" ht="21.75" customHeight="1">
      <c r="A304" s="40"/>
      <c r="B304" s="41"/>
      <c r="C304" s="250" t="s">
        <v>426</v>
      </c>
      <c r="D304" s="250" t="s">
        <v>146</v>
      </c>
      <c r="E304" s="251" t="s">
        <v>523</v>
      </c>
      <c r="F304" s="252" t="s">
        <v>524</v>
      </c>
      <c r="G304" s="253" t="s">
        <v>216</v>
      </c>
      <c r="H304" s="254">
        <v>6.48</v>
      </c>
      <c r="I304" s="255"/>
      <c r="J304" s="256">
        <f>ROUND(I304*H304,2)</f>
        <v>0</v>
      </c>
      <c r="K304" s="257"/>
      <c r="L304" s="43"/>
      <c r="M304" s="258" t="s">
        <v>1</v>
      </c>
      <c r="N304" s="259" t="s">
        <v>48</v>
      </c>
      <c r="O304" s="93"/>
      <c r="P304" s="260">
        <f>O304*H304</f>
        <v>0</v>
      </c>
      <c r="Q304" s="260">
        <v>2.4636735</v>
      </c>
      <c r="R304" s="260">
        <f>Q304*H304</f>
        <v>15.964604280000001</v>
      </c>
      <c r="S304" s="260">
        <v>0</v>
      </c>
      <c r="T304" s="261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62" t="s">
        <v>150</v>
      </c>
      <c r="AT304" s="262" t="s">
        <v>146</v>
      </c>
      <c r="AU304" s="262" t="s">
        <v>93</v>
      </c>
      <c r="AY304" s="17" t="s">
        <v>145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7" t="s">
        <v>91</v>
      </c>
      <c r="BK304" s="145">
        <f>ROUND(I304*H304,2)</f>
        <v>0</v>
      </c>
      <c r="BL304" s="17" t="s">
        <v>150</v>
      </c>
      <c r="BM304" s="262" t="s">
        <v>685</v>
      </c>
    </row>
    <row r="305" spans="1:47" s="2" customFormat="1" ht="12">
      <c r="A305" s="40"/>
      <c r="B305" s="41"/>
      <c r="C305" s="42"/>
      <c r="D305" s="263" t="s">
        <v>152</v>
      </c>
      <c r="E305" s="42"/>
      <c r="F305" s="264" t="s">
        <v>526</v>
      </c>
      <c r="G305" s="42"/>
      <c r="H305" s="42"/>
      <c r="I305" s="161"/>
      <c r="J305" s="42"/>
      <c r="K305" s="42"/>
      <c r="L305" s="43"/>
      <c r="M305" s="265"/>
      <c r="N305" s="266"/>
      <c r="O305" s="93"/>
      <c r="P305" s="93"/>
      <c r="Q305" s="93"/>
      <c r="R305" s="93"/>
      <c r="S305" s="93"/>
      <c r="T305" s="94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7" t="s">
        <v>152</v>
      </c>
      <c r="AU305" s="17" t="s">
        <v>93</v>
      </c>
    </row>
    <row r="306" spans="1:51" s="13" customFormat="1" ht="12">
      <c r="A306" s="13"/>
      <c r="B306" s="267"/>
      <c r="C306" s="268"/>
      <c r="D306" s="263" t="s">
        <v>154</v>
      </c>
      <c r="E306" s="269" t="s">
        <v>1</v>
      </c>
      <c r="F306" s="270" t="s">
        <v>686</v>
      </c>
      <c r="G306" s="268"/>
      <c r="H306" s="271">
        <v>4.32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7" t="s">
        <v>154</v>
      </c>
      <c r="AU306" s="277" t="s">
        <v>93</v>
      </c>
      <c r="AV306" s="13" t="s">
        <v>93</v>
      </c>
      <c r="AW306" s="13" t="s">
        <v>36</v>
      </c>
      <c r="AX306" s="13" t="s">
        <v>83</v>
      </c>
      <c r="AY306" s="277" t="s">
        <v>145</v>
      </c>
    </row>
    <row r="307" spans="1:51" s="13" customFormat="1" ht="12">
      <c r="A307" s="13"/>
      <c r="B307" s="267"/>
      <c r="C307" s="268"/>
      <c r="D307" s="263" t="s">
        <v>154</v>
      </c>
      <c r="E307" s="269" t="s">
        <v>1</v>
      </c>
      <c r="F307" s="270" t="s">
        <v>687</v>
      </c>
      <c r="G307" s="268"/>
      <c r="H307" s="271">
        <v>2.16</v>
      </c>
      <c r="I307" s="272"/>
      <c r="J307" s="268"/>
      <c r="K307" s="268"/>
      <c r="L307" s="273"/>
      <c r="M307" s="274"/>
      <c r="N307" s="275"/>
      <c r="O307" s="275"/>
      <c r="P307" s="275"/>
      <c r="Q307" s="275"/>
      <c r="R307" s="275"/>
      <c r="S307" s="275"/>
      <c r="T307" s="27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7" t="s">
        <v>154</v>
      </c>
      <c r="AU307" s="277" t="s">
        <v>93</v>
      </c>
      <c r="AV307" s="13" t="s">
        <v>93</v>
      </c>
      <c r="AW307" s="13" t="s">
        <v>36</v>
      </c>
      <c r="AX307" s="13" t="s">
        <v>83</v>
      </c>
      <c r="AY307" s="277" t="s">
        <v>145</v>
      </c>
    </row>
    <row r="308" spans="1:51" s="14" customFormat="1" ht="12">
      <c r="A308" s="14"/>
      <c r="B308" s="278"/>
      <c r="C308" s="279"/>
      <c r="D308" s="263" t="s">
        <v>154</v>
      </c>
      <c r="E308" s="280" t="s">
        <v>1</v>
      </c>
      <c r="F308" s="281" t="s">
        <v>156</v>
      </c>
      <c r="G308" s="279"/>
      <c r="H308" s="282">
        <v>6.48</v>
      </c>
      <c r="I308" s="283"/>
      <c r="J308" s="279"/>
      <c r="K308" s="279"/>
      <c r="L308" s="284"/>
      <c r="M308" s="285"/>
      <c r="N308" s="286"/>
      <c r="O308" s="286"/>
      <c r="P308" s="286"/>
      <c r="Q308" s="286"/>
      <c r="R308" s="286"/>
      <c r="S308" s="286"/>
      <c r="T308" s="28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8" t="s">
        <v>154</v>
      </c>
      <c r="AU308" s="288" t="s">
        <v>93</v>
      </c>
      <c r="AV308" s="14" t="s">
        <v>150</v>
      </c>
      <c r="AW308" s="14" t="s">
        <v>36</v>
      </c>
      <c r="AX308" s="14" t="s">
        <v>91</v>
      </c>
      <c r="AY308" s="288" t="s">
        <v>145</v>
      </c>
    </row>
    <row r="309" spans="1:65" s="2" customFormat="1" ht="21.75" customHeight="1">
      <c r="A309" s="40"/>
      <c r="B309" s="41"/>
      <c r="C309" s="250" t="s">
        <v>432</v>
      </c>
      <c r="D309" s="250" t="s">
        <v>146</v>
      </c>
      <c r="E309" s="251" t="s">
        <v>517</v>
      </c>
      <c r="F309" s="252" t="s">
        <v>518</v>
      </c>
      <c r="G309" s="253" t="s">
        <v>360</v>
      </c>
      <c r="H309" s="254">
        <v>18</v>
      </c>
      <c r="I309" s="255"/>
      <c r="J309" s="256">
        <f>ROUND(I309*H309,2)</f>
        <v>0</v>
      </c>
      <c r="K309" s="257"/>
      <c r="L309" s="43"/>
      <c r="M309" s="258" t="s">
        <v>1</v>
      </c>
      <c r="N309" s="259" t="s">
        <v>48</v>
      </c>
      <c r="O309" s="93"/>
      <c r="P309" s="260">
        <f>O309*H309</f>
        <v>0</v>
      </c>
      <c r="Q309" s="260">
        <v>0</v>
      </c>
      <c r="R309" s="260">
        <f>Q309*H309</f>
        <v>0</v>
      </c>
      <c r="S309" s="260">
        <v>0</v>
      </c>
      <c r="T309" s="261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62" t="s">
        <v>150</v>
      </c>
      <c r="AT309" s="262" t="s">
        <v>146</v>
      </c>
      <c r="AU309" s="262" t="s">
        <v>93</v>
      </c>
      <c r="AY309" s="17" t="s">
        <v>145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7" t="s">
        <v>91</v>
      </c>
      <c r="BK309" s="145">
        <f>ROUND(I309*H309,2)</f>
        <v>0</v>
      </c>
      <c r="BL309" s="17" t="s">
        <v>150</v>
      </c>
      <c r="BM309" s="262" t="s">
        <v>688</v>
      </c>
    </row>
    <row r="310" spans="1:47" s="2" customFormat="1" ht="12">
      <c r="A310" s="40"/>
      <c r="B310" s="41"/>
      <c r="C310" s="42"/>
      <c r="D310" s="263" t="s">
        <v>152</v>
      </c>
      <c r="E310" s="42"/>
      <c r="F310" s="264" t="s">
        <v>520</v>
      </c>
      <c r="G310" s="42"/>
      <c r="H310" s="42"/>
      <c r="I310" s="161"/>
      <c r="J310" s="42"/>
      <c r="K310" s="42"/>
      <c r="L310" s="43"/>
      <c r="M310" s="265"/>
      <c r="N310" s="266"/>
      <c r="O310" s="93"/>
      <c r="P310" s="93"/>
      <c r="Q310" s="93"/>
      <c r="R310" s="93"/>
      <c r="S310" s="93"/>
      <c r="T310" s="94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7" t="s">
        <v>152</v>
      </c>
      <c r="AU310" s="17" t="s">
        <v>93</v>
      </c>
    </row>
    <row r="311" spans="1:51" s="13" customFormat="1" ht="12">
      <c r="A311" s="13"/>
      <c r="B311" s="267"/>
      <c r="C311" s="268"/>
      <c r="D311" s="263" t="s">
        <v>154</v>
      </c>
      <c r="E311" s="269" t="s">
        <v>1</v>
      </c>
      <c r="F311" s="270" t="s">
        <v>689</v>
      </c>
      <c r="G311" s="268"/>
      <c r="H311" s="271">
        <v>12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7" t="s">
        <v>154</v>
      </c>
      <c r="AU311" s="277" t="s">
        <v>93</v>
      </c>
      <c r="AV311" s="13" t="s">
        <v>93</v>
      </c>
      <c r="AW311" s="13" t="s">
        <v>36</v>
      </c>
      <c r="AX311" s="13" t="s">
        <v>83</v>
      </c>
      <c r="AY311" s="277" t="s">
        <v>145</v>
      </c>
    </row>
    <row r="312" spans="1:51" s="13" customFormat="1" ht="12">
      <c r="A312" s="13"/>
      <c r="B312" s="267"/>
      <c r="C312" s="268"/>
      <c r="D312" s="263" t="s">
        <v>154</v>
      </c>
      <c r="E312" s="269" t="s">
        <v>1</v>
      </c>
      <c r="F312" s="270" t="s">
        <v>690</v>
      </c>
      <c r="G312" s="268"/>
      <c r="H312" s="271">
        <v>6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7" t="s">
        <v>154</v>
      </c>
      <c r="AU312" s="277" t="s">
        <v>93</v>
      </c>
      <c r="AV312" s="13" t="s">
        <v>93</v>
      </c>
      <c r="AW312" s="13" t="s">
        <v>36</v>
      </c>
      <c r="AX312" s="13" t="s">
        <v>83</v>
      </c>
      <c r="AY312" s="277" t="s">
        <v>145</v>
      </c>
    </row>
    <row r="313" spans="1:51" s="14" customFormat="1" ht="12">
      <c r="A313" s="14"/>
      <c r="B313" s="278"/>
      <c r="C313" s="279"/>
      <c r="D313" s="263" t="s">
        <v>154</v>
      </c>
      <c r="E313" s="280" t="s">
        <v>1</v>
      </c>
      <c r="F313" s="281" t="s">
        <v>156</v>
      </c>
      <c r="G313" s="279"/>
      <c r="H313" s="282">
        <v>18</v>
      </c>
      <c r="I313" s="283"/>
      <c r="J313" s="279"/>
      <c r="K313" s="279"/>
      <c r="L313" s="284"/>
      <c r="M313" s="285"/>
      <c r="N313" s="286"/>
      <c r="O313" s="286"/>
      <c r="P313" s="286"/>
      <c r="Q313" s="286"/>
      <c r="R313" s="286"/>
      <c r="S313" s="286"/>
      <c r="T313" s="28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8" t="s">
        <v>154</v>
      </c>
      <c r="AU313" s="288" t="s">
        <v>93</v>
      </c>
      <c r="AV313" s="14" t="s">
        <v>150</v>
      </c>
      <c r="AW313" s="14" t="s">
        <v>36</v>
      </c>
      <c r="AX313" s="14" t="s">
        <v>91</v>
      </c>
      <c r="AY313" s="288" t="s">
        <v>145</v>
      </c>
    </row>
    <row r="314" spans="1:65" s="2" customFormat="1" ht="21.75" customHeight="1">
      <c r="A314" s="40"/>
      <c r="B314" s="41"/>
      <c r="C314" s="299" t="s">
        <v>437</v>
      </c>
      <c r="D314" s="299" t="s">
        <v>185</v>
      </c>
      <c r="E314" s="300" t="s">
        <v>529</v>
      </c>
      <c r="F314" s="301" t="s">
        <v>530</v>
      </c>
      <c r="G314" s="302" t="s">
        <v>360</v>
      </c>
      <c r="H314" s="303">
        <v>18</v>
      </c>
      <c r="I314" s="304"/>
      <c r="J314" s="305">
        <f>ROUND(I314*H314,2)</f>
        <v>0</v>
      </c>
      <c r="K314" s="306"/>
      <c r="L314" s="307"/>
      <c r="M314" s="308" t="s">
        <v>1</v>
      </c>
      <c r="N314" s="309" t="s">
        <v>48</v>
      </c>
      <c r="O314" s="93"/>
      <c r="P314" s="260">
        <f>O314*H314</f>
        <v>0</v>
      </c>
      <c r="Q314" s="260">
        <v>0.00818</v>
      </c>
      <c r="R314" s="260">
        <f>Q314*H314</f>
        <v>0.14723999999999998</v>
      </c>
      <c r="S314" s="260">
        <v>0</v>
      </c>
      <c r="T314" s="261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62" t="s">
        <v>189</v>
      </c>
      <c r="AT314" s="262" t="s">
        <v>185</v>
      </c>
      <c r="AU314" s="262" t="s">
        <v>93</v>
      </c>
      <c r="AY314" s="17" t="s">
        <v>145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7" t="s">
        <v>91</v>
      </c>
      <c r="BK314" s="145">
        <f>ROUND(I314*H314,2)</f>
        <v>0</v>
      </c>
      <c r="BL314" s="17" t="s">
        <v>150</v>
      </c>
      <c r="BM314" s="262" t="s">
        <v>691</v>
      </c>
    </row>
    <row r="315" spans="1:47" s="2" customFormat="1" ht="12">
      <c r="A315" s="40"/>
      <c r="B315" s="41"/>
      <c r="C315" s="42"/>
      <c r="D315" s="263" t="s">
        <v>152</v>
      </c>
      <c r="E315" s="42"/>
      <c r="F315" s="264" t="s">
        <v>530</v>
      </c>
      <c r="G315" s="42"/>
      <c r="H315" s="42"/>
      <c r="I315" s="161"/>
      <c r="J315" s="42"/>
      <c r="K315" s="42"/>
      <c r="L315" s="43"/>
      <c r="M315" s="265"/>
      <c r="N315" s="266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7" t="s">
        <v>152</v>
      </c>
      <c r="AU315" s="17" t="s">
        <v>93</v>
      </c>
    </row>
    <row r="316" spans="1:51" s="13" customFormat="1" ht="12">
      <c r="A316" s="13"/>
      <c r="B316" s="267"/>
      <c r="C316" s="268"/>
      <c r="D316" s="263" t="s">
        <v>154</v>
      </c>
      <c r="E316" s="269" t="s">
        <v>1</v>
      </c>
      <c r="F316" s="270" t="s">
        <v>689</v>
      </c>
      <c r="G316" s="268"/>
      <c r="H316" s="271">
        <v>12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77" t="s">
        <v>154</v>
      </c>
      <c r="AU316" s="277" t="s">
        <v>93</v>
      </c>
      <c r="AV316" s="13" t="s">
        <v>93</v>
      </c>
      <c r="AW316" s="13" t="s">
        <v>36</v>
      </c>
      <c r="AX316" s="13" t="s">
        <v>83</v>
      </c>
      <c r="AY316" s="277" t="s">
        <v>145</v>
      </c>
    </row>
    <row r="317" spans="1:51" s="13" customFormat="1" ht="12">
      <c r="A317" s="13"/>
      <c r="B317" s="267"/>
      <c r="C317" s="268"/>
      <c r="D317" s="263" t="s">
        <v>154</v>
      </c>
      <c r="E317" s="269" t="s">
        <v>1</v>
      </c>
      <c r="F317" s="270" t="s">
        <v>690</v>
      </c>
      <c r="G317" s="268"/>
      <c r="H317" s="271">
        <v>6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7" t="s">
        <v>154</v>
      </c>
      <c r="AU317" s="277" t="s">
        <v>93</v>
      </c>
      <c r="AV317" s="13" t="s">
        <v>93</v>
      </c>
      <c r="AW317" s="13" t="s">
        <v>36</v>
      </c>
      <c r="AX317" s="13" t="s">
        <v>83</v>
      </c>
      <c r="AY317" s="277" t="s">
        <v>145</v>
      </c>
    </row>
    <row r="318" spans="1:51" s="14" customFormat="1" ht="12">
      <c r="A318" s="14"/>
      <c r="B318" s="278"/>
      <c r="C318" s="279"/>
      <c r="D318" s="263" t="s">
        <v>154</v>
      </c>
      <c r="E318" s="280" t="s">
        <v>1</v>
      </c>
      <c r="F318" s="281" t="s">
        <v>156</v>
      </c>
      <c r="G318" s="279"/>
      <c r="H318" s="282">
        <v>18</v>
      </c>
      <c r="I318" s="283"/>
      <c r="J318" s="279"/>
      <c r="K318" s="279"/>
      <c r="L318" s="284"/>
      <c r="M318" s="285"/>
      <c r="N318" s="286"/>
      <c r="O318" s="286"/>
      <c r="P318" s="286"/>
      <c r="Q318" s="286"/>
      <c r="R318" s="286"/>
      <c r="S318" s="286"/>
      <c r="T318" s="28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8" t="s">
        <v>154</v>
      </c>
      <c r="AU318" s="288" t="s">
        <v>93</v>
      </c>
      <c r="AV318" s="14" t="s">
        <v>150</v>
      </c>
      <c r="AW318" s="14" t="s">
        <v>36</v>
      </c>
      <c r="AX318" s="14" t="s">
        <v>91</v>
      </c>
      <c r="AY318" s="288" t="s">
        <v>145</v>
      </c>
    </row>
    <row r="319" spans="1:65" s="2" customFormat="1" ht="21.75" customHeight="1">
      <c r="A319" s="40"/>
      <c r="B319" s="41"/>
      <c r="C319" s="250" t="s">
        <v>443</v>
      </c>
      <c r="D319" s="250" t="s">
        <v>146</v>
      </c>
      <c r="E319" s="251" t="s">
        <v>540</v>
      </c>
      <c r="F319" s="252" t="s">
        <v>541</v>
      </c>
      <c r="G319" s="253" t="s">
        <v>360</v>
      </c>
      <c r="H319" s="254">
        <v>30</v>
      </c>
      <c r="I319" s="255"/>
      <c r="J319" s="256">
        <f>ROUND(I319*H319,2)</f>
        <v>0</v>
      </c>
      <c r="K319" s="257"/>
      <c r="L319" s="43"/>
      <c r="M319" s="258" t="s">
        <v>1</v>
      </c>
      <c r="N319" s="259" t="s">
        <v>48</v>
      </c>
      <c r="O319" s="93"/>
      <c r="P319" s="260">
        <f>O319*H319</f>
        <v>0</v>
      </c>
      <c r="Q319" s="260">
        <v>0.000605063</v>
      </c>
      <c r="R319" s="260">
        <f>Q319*H319</f>
        <v>0.01815189</v>
      </c>
      <c r="S319" s="260">
        <v>0</v>
      </c>
      <c r="T319" s="261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62" t="s">
        <v>150</v>
      </c>
      <c r="AT319" s="262" t="s">
        <v>146</v>
      </c>
      <c r="AU319" s="262" t="s">
        <v>93</v>
      </c>
      <c r="AY319" s="17" t="s">
        <v>145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7" t="s">
        <v>91</v>
      </c>
      <c r="BK319" s="145">
        <f>ROUND(I319*H319,2)</f>
        <v>0</v>
      </c>
      <c r="BL319" s="17" t="s">
        <v>150</v>
      </c>
      <c r="BM319" s="262" t="s">
        <v>692</v>
      </c>
    </row>
    <row r="320" spans="1:47" s="2" customFormat="1" ht="12">
      <c r="A320" s="40"/>
      <c r="B320" s="41"/>
      <c r="C320" s="42"/>
      <c r="D320" s="263" t="s">
        <v>152</v>
      </c>
      <c r="E320" s="42"/>
      <c r="F320" s="264" t="s">
        <v>543</v>
      </c>
      <c r="G320" s="42"/>
      <c r="H320" s="42"/>
      <c r="I320" s="161"/>
      <c r="J320" s="42"/>
      <c r="K320" s="42"/>
      <c r="L320" s="43"/>
      <c r="M320" s="265"/>
      <c r="N320" s="266"/>
      <c r="O320" s="93"/>
      <c r="P320" s="93"/>
      <c r="Q320" s="93"/>
      <c r="R320" s="93"/>
      <c r="S320" s="93"/>
      <c r="T320" s="94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7" t="s">
        <v>152</v>
      </c>
      <c r="AU320" s="17" t="s">
        <v>93</v>
      </c>
    </row>
    <row r="321" spans="1:51" s="13" customFormat="1" ht="12">
      <c r="A321" s="13"/>
      <c r="B321" s="267"/>
      <c r="C321" s="268"/>
      <c r="D321" s="263" t="s">
        <v>154</v>
      </c>
      <c r="E321" s="269" t="s">
        <v>1</v>
      </c>
      <c r="F321" s="270" t="s">
        <v>693</v>
      </c>
      <c r="G321" s="268"/>
      <c r="H321" s="271">
        <v>30</v>
      </c>
      <c r="I321" s="272"/>
      <c r="J321" s="268"/>
      <c r="K321" s="268"/>
      <c r="L321" s="273"/>
      <c r="M321" s="274"/>
      <c r="N321" s="275"/>
      <c r="O321" s="275"/>
      <c r="P321" s="275"/>
      <c r="Q321" s="275"/>
      <c r="R321" s="275"/>
      <c r="S321" s="275"/>
      <c r="T321" s="27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77" t="s">
        <v>154</v>
      </c>
      <c r="AU321" s="277" t="s">
        <v>93</v>
      </c>
      <c r="AV321" s="13" t="s">
        <v>93</v>
      </c>
      <c r="AW321" s="13" t="s">
        <v>36</v>
      </c>
      <c r="AX321" s="13" t="s">
        <v>83</v>
      </c>
      <c r="AY321" s="277" t="s">
        <v>145</v>
      </c>
    </row>
    <row r="322" spans="1:51" s="14" customFormat="1" ht="12">
      <c r="A322" s="14"/>
      <c r="B322" s="278"/>
      <c r="C322" s="279"/>
      <c r="D322" s="263" t="s">
        <v>154</v>
      </c>
      <c r="E322" s="280" t="s">
        <v>1</v>
      </c>
      <c r="F322" s="281" t="s">
        <v>156</v>
      </c>
      <c r="G322" s="279"/>
      <c r="H322" s="282">
        <v>30</v>
      </c>
      <c r="I322" s="283"/>
      <c r="J322" s="279"/>
      <c r="K322" s="279"/>
      <c r="L322" s="284"/>
      <c r="M322" s="285"/>
      <c r="N322" s="286"/>
      <c r="O322" s="286"/>
      <c r="P322" s="286"/>
      <c r="Q322" s="286"/>
      <c r="R322" s="286"/>
      <c r="S322" s="286"/>
      <c r="T322" s="28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8" t="s">
        <v>154</v>
      </c>
      <c r="AU322" s="288" t="s">
        <v>93</v>
      </c>
      <c r="AV322" s="14" t="s">
        <v>150</v>
      </c>
      <c r="AW322" s="14" t="s">
        <v>36</v>
      </c>
      <c r="AX322" s="14" t="s">
        <v>91</v>
      </c>
      <c r="AY322" s="288" t="s">
        <v>145</v>
      </c>
    </row>
    <row r="323" spans="1:65" s="2" customFormat="1" ht="16.5" customHeight="1">
      <c r="A323" s="40"/>
      <c r="B323" s="41"/>
      <c r="C323" s="250" t="s">
        <v>452</v>
      </c>
      <c r="D323" s="250" t="s">
        <v>146</v>
      </c>
      <c r="E323" s="251" t="s">
        <v>534</v>
      </c>
      <c r="F323" s="252" t="s">
        <v>535</v>
      </c>
      <c r="G323" s="253" t="s">
        <v>360</v>
      </c>
      <c r="H323" s="254">
        <v>30</v>
      </c>
      <c r="I323" s="255"/>
      <c r="J323" s="256">
        <f>ROUND(I323*H323,2)</f>
        <v>0</v>
      </c>
      <c r="K323" s="257"/>
      <c r="L323" s="43"/>
      <c r="M323" s="258" t="s">
        <v>1</v>
      </c>
      <c r="N323" s="259" t="s">
        <v>48</v>
      </c>
      <c r="O323" s="93"/>
      <c r="P323" s="260">
        <f>O323*H323</f>
        <v>0</v>
      </c>
      <c r="Q323" s="260">
        <v>1.995E-06</v>
      </c>
      <c r="R323" s="260">
        <f>Q323*H323</f>
        <v>5.985E-05</v>
      </c>
      <c r="S323" s="260">
        <v>0</v>
      </c>
      <c r="T323" s="261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62" t="s">
        <v>150</v>
      </c>
      <c r="AT323" s="262" t="s">
        <v>146</v>
      </c>
      <c r="AU323" s="262" t="s">
        <v>93</v>
      </c>
      <c r="AY323" s="17" t="s">
        <v>145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7" t="s">
        <v>91</v>
      </c>
      <c r="BK323" s="145">
        <f>ROUND(I323*H323,2)</f>
        <v>0</v>
      </c>
      <c r="BL323" s="17" t="s">
        <v>150</v>
      </c>
      <c r="BM323" s="262" t="s">
        <v>694</v>
      </c>
    </row>
    <row r="324" spans="1:47" s="2" customFormat="1" ht="12">
      <c r="A324" s="40"/>
      <c r="B324" s="41"/>
      <c r="C324" s="42"/>
      <c r="D324" s="263" t="s">
        <v>152</v>
      </c>
      <c r="E324" s="42"/>
      <c r="F324" s="264" t="s">
        <v>537</v>
      </c>
      <c r="G324" s="42"/>
      <c r="H324" s="42"/>
      <c r="I324" s="161"/>
      <c r="J324" s="42"/>
      <c r="K324" s="42"/>
      <c r="L324" s="43"/>
      <c r="M324" s="265"/>
      <c r="N324" s="266"/>
      <c r="O324" s="93"/>
      <c r="P324" s="93"/>
      <c r="Q324" s="93"/>
      <c r="R324" s="93"/>
      <c r="S324" s="93"/>
      <c r="T324" s="94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7" t="s">
        <v>152</v>
      </c>
      <c r="AU324" s="17" t="s">
        <v>93</v>
      </c>
    </row>
    <row r="325" spans="1:51" s="13" customFormat="1" ht="12">
      <c r="A325" s="13"/>
      <c r="B325" s="267"/>
      <c r="C325" s="268"/>
      <c r="D325" s="263" t="s">
        <v>154</v>
      </c>
      <c r="E325" s="269" t="s">
        <v>1</v>
      </c>
      <c r="F325" s="270" t="s">
        <v>693</v>
      </c>
      <c r="G325" s="268"/>
      <c r="H325" s="271">
        <v>30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7" t="s">
        <v>154</v>
      </c>
      <c r="AU325" s="277" t="s">
        <v>93</v>
      </c>
      <c r="AV325" s="13" t="s">
        <v>93</v>
      </c>
      <c r="AW325" s="13" t="s">
        <v>36</v>
      </c>
      <c r="AX325" s="13" t="s">
        <v>83</v>
      </c>
      <c r="AY325" s="277" t="s">
        <v>145</v>
      </c>
    </row>
    <row r="326" spans="1:51" s="14" customFormat="1" ht="12">
      <c r="A326" s="14"/>
      <c r="B326" s="278"/>
      <c r="C326" s="279"/>
      <c r="D326" s="263" t="s">
        <v>154</v>
      </c>
      <c r="E326" s="280" t="s">
        <v>1</v>
      </c>
      <c r="F326" s="281" t="s">
        <v>156</v>
      </c>
      <c r="G326" s="279"/>
      <c r="H326" s="282">
        <v>30</v>
      </c>
      <c r="I326" s="283"/>
      <c r="J326" s="279"/>
      <c r="K326" s="279"/>
      <c r="L326" s="284"/>
      <c r="M326" s="285"/>
      <c r="N326" s="286"/>
      <c r="O326" s="286"/>
      <c r="P326" s="286"/>
      <c r="Q326" s="286"/>
      <c r="R326" s="286"/>
      <c r="S326" s="286"/>
      <c r="T326" s="28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8" t="s">
        <v>154</v>
      </c>
      <c r="AU326" s="288" t="s">
        <v>93</v>
      </c>
      <c r="AV326" s="14" t="s">
        <v>150</v>
      </c>
      <c r="AW326" s="14" t="s">
        <v>36</v>
      </c>
      <c r="AX326" s="14" t="s">
        <v>91</v>
      </c>
      <c r="AY326" s="288" t="s">
        <v>145</v>
      </c>
    </row>
    <row r="327" spans="1:65" s="2" customFormat="1" ht="21.75" customHeight="1">
      <c r="A327" s="40"/>
      <c r="B327" s="41"/>
      <c r="C327" s="250" t="s">
        <v>460</v>
      </c>
      <c r="D327" s="250" t="s">
        <v>146</v>
      </c>
      <c r="E327" s="251" t="s">
        <v>545</v>
      </c>
      <c r="F327" s="252" t="s">
        <v>546</v>
      </c>
      <c r="G327" s="253" t="s">
        <v>360</v>
      </c>
      <c r="H327" s="254">
        <v>455</v>
      </c>
      <c r="I327" s="255"/>
      <c r="J327" s="256">
        <f>ROUND(I327*H327,2)</f>
        <v>0</v>
      </c>
      <c r="K327" s="257"/>
      <c r="L327" s="43"/>
      <c r="M327" s="258" t="s">
        <v>1</v>
      </c>
      <c r="N327" s="259" t="s">
        <v>48</v>
      </c>
      <c r="O327" s="93"/>
      <c r="P327" s="260">
        <f>O327*H327</f>
        <v>0</v>
      </c>
      <c r="Q327" s="260">
        <v>0</v>
      </c>
      <c r="R327" s="260">
        <f>Q327*H327</f>
        <v>0</v>
      </c>
      <c r="S327" s="260">
        <v>0.324</v>
      </c>
      <c r="T327" s="261">
        <f>S327*H327</f>
        <v>147.42000000000002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62" t="s">
        <v>150</v>
      </c>
      <c r="AT327" s="262" t="s">
        <v>146</v>
      </c>
      <c r="AU327" s="262" t="s">
        <v>93</v>
      </c>
      <c r="AY327" s="17" t="s">
        <v>145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7" t="s">
        <v>91</v>
      </c>
      <c r="BK327" s="145">
        <f>ROUND(I327*H327,2)</f>
        <v>0</v>
      </c>
      <c r="BL327" s="17" t="s">
        <v>150</v>
      </c>
      <c r="BM327" s="262" t="s">
        <v>695</v>
      </c>
    </row>
    <row r="328" spans="1:47" s="2" customFormat="1" ht="12">
      <c r="A328" s="40"/>
      <c r="B328" s="41"/>
      <c r="C328" s="42"/>
      <c r="D328" s="263" t="s">
        <v>152</v>
      </c>
      <c r="E328" s="42"/>
      <c r="F328" s="264" t="s">
        <v>696</v>
      </c>
      <c r="G328" s="42"/>
      <c r="H328" s="42"/>
      <c r="I328" s="161"/>
      <c r="J328" s="42"/>
      <c r="K328" s="42"/>
      <c r="L328" s="43"/>
      <c r="M328" s="265"/>
      <c r="N328" s="266"/>
      <c r="O328" s="93"/>
      <c r="P328" s="93"/>
      <c r="Q328" s="93"/>
      <c r="R328" s="93"/>
      <c r="S328" s="93"/>
      <c r="T328" s="94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7" t="s">
        <v>152</v>
      </c>
      <c r="AU328" s="17" t="s">
        <v>93</v>
      </c>
    </row>
    <row r="329" spans="1:51" s="13" customFormat="1" ht="12">
      <c r="A329" s="13"/>
      <c r="B329" s="267"/>
      <c r="C329" s="268"/>
      <c r="D329" s="263" t="s">
        <v>154</v>
      </c>
      <c r="E329" s="269" t="s">
        <v>1</v>
      </c>
      <c r="F329" s="270" t="s">
        <v>697</v>
      </c>
      <c r="G329" s="268"/>
      <c r="H329" s="271">
        <v>455</v>
      </c>
      <c r="I329" s="272"/>
      <c r="J329" s="268"/>
      <c r="K329" s="268"/>
      <c r="L329" s="273"/>
      <c r="M329" s="274"/>
      <c r="N329" s="275"/>
      <c r="O329" s="275"/>
      <c r="P329" s="275"/>
      <c r="Q329" s="275"/>
      <c r="R329" s="275"/>
      <c r="S329" s="275"/>
      <c r="T329" s="27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7" t="s">
        <v>154</v>
      </c>
      <c r="AU329" s="277" t="s">
        <v>93</v>
      </c>
      <c r="AV329" s="13" t="s">
        <v>93</v>
      </c>
      <c r="AW329" s="13" t="s">
        <v>36</v>
      </c>
      <c r="AX329" s="13" t="s">
        <v>91</v>
      </c>
      <c r="AY329" s="277" t="s">
        <v>145</v>
      </c>
    </row>
    <row r="330" spans="1:65" s="2" customFormat="1" ht="16.5" customHeight="1">
      <c r="A330" s="40"/>
      <c r="B330" s="41"/>
      <c r="C330" s="250" t="s">
        <v>463</v>
      </c>
      <c r="D330" s="250" t="s">
        <v>146</v>
      </c>
      <c r="E330" s="251" t="s">
        <v>698</v>
      </c>
      <c r="F330" s="252" t="s">
        <v>699</v>
      </c>
      <c r="G330" s="253" t="s">
        <v>360</v>
      </c>
      <c r="H330" s="254">
        <v>7.5</v>
      </c>
      <c r="I330" s="255"/>
      <c r="J330" s="256">
        <f>ROUND(I330*H330,2)</f>
        <v>0</v>
      </c>
      <c r="K330" s="257"/>
      <c r="L330" s="43"/>
      <c r="M330" s="258" t="s">
        <v>1</v>
      </c>
      <c r="N330" s="259" t="s">
        <v>48</v>
      </c>
      <c r="O330" s="93"/>
      <c r="P330" s="260">
        <f>O330*H330</f>
        <v>0</v>
      </c>
      <c r="Q330" s="260">
        <v>0</v>
      </c>
      <c r="R330" s="260">
        <f>Q330*H330</f>
        <v>0</v>
      </c>
      <c r="S330" s="260">
        <v>0.98</v>
      </c>
      <c r="T330" s="261">
        <f>S330*H330</f>
        <v>7.35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62" t="s">
        <v>150</v>
      </c>
      <c r="AT330" s="262" t="s">
        <v>146</v>
      </c>
      <c r="AU330" s="262" t="s">
        <v>93</v>
      </c>
      <c r="AY330" s="17" t="s">
        <v>145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91</v>
      </c>
      <c r="BK330" s="145">
        <f>ROUND(I330*H330,2)</f>
        <v>0</v>
      </c>
      <c r="BL330" s="17" t="s">
        <v>150</v>
      </c>
      <c r="BM330" s="262" t="s">
        <v>700</v>
      </c>
    </row>
    <row r="331" spans="1:47" s="2" customFormat="1" ht="12">
      <c r="A331" s="40"/>
      <c r="B331" s="41"/>
      <c r="C331" s="42"/>
      <c r="D331" s="263" t="s">
        <v>152</v>
      </c>
      <c r="E331" s="42"/>
      <c r="F331" s="264" t="s">
        <v>701</v>
      </c>
      <c r="G331" s="42"/>
      <c r="H331" s="42"/>
      <c r="I331" s="161"/>
      <c r="J331" s="42"/>
      <c r="K331" s="42"/>
      <c r="L331" s="43"/>
      <c r="M331" s="265"/>
      <c r="N331" s="266"/>
      <c r="O331" s="93"/>
      <c r="P331" s="93"/>
      <c r="Q331" s="93"/>
      <c r="R331" s="93"/>
      <c r="S331" s="93"/>
      <c r="T331" s="94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7" t="s">
        <v>152</v>
      </c>
      <c r="AU331" s="17" t="s">
        <v>93</v>
      </c>
    </row>
    <row r="332" spans="1:63" s="12" customFormat="1" ht="22.8" customHeight="1">
      <c r="A332" s="12"/>
      <c r="B332" s="236"/>
      <c r="C332" s="237"/>
      <c r="D332" s="238" t="s">
        <v>82</v>
      </c>
      <c r="E332" s="311" t="s">
        <v>702</v>
      </c>
      <c r="F332" s="311" t="s">
        <v>703</v>
      </c>
      <c r="G332" s="237"/>
      <c r="H332" s="237"/>
      <c r="I332" s="240"/>
      <c r="J332" s="312">
        <f>BK332</f>
        <v>0</v>
      </c>
      <c r="K332" s="237"/>
      <c r="L332" s="242"/>
      <c r="M332" s="243"/>
      <c r="N332" s="244"/>
      <c r="O332" s="244"/>
      <c r="P332" s="245">
        <f>SUM(P333:P339)</f>
        <v>0</v>
      </c>
      <c r="Q332" s="244"/>
      <c r="R332" s="245">
        <f>SUM(R333:R339)</f>
        <v>0</v>
      </c>
      <c r="S332" s="244"/>
      <c r="T332" s="246">
        <f>SUM(T333:T339)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47" t="s">
        <v>91</v>
      </c>
      <c r="AT332" s="248" t="s">
        <v>82</v>
      </c>
      <c r="AU332" s="248" t="s">
        <v>91</v>
      </c>
      <c r="AY332" s="247" t="s">
        <v>145</v>
      </c>
      <c r="BK332" s="249">
        <f>SUM(BK333:BK339)</f>
        <v>0</v>
      </c>
    </row>
    <row r="333" spans="1:65" s="2" customFormat="1" ht="21.75" customHeight="1">
      <c r="A333" s="40"/>
      <c r="B333" s="41"/>
      <c r="C333" s="250" t="s">
        <v>468</v>
      </c>
      <c r="D333" s="250" t="s">
        <v>146</v>
      </c>
      <c r="E333" s="251" t="s">
        <v>704</v>
      </c>
      <c r="F333" s="252" t="s">
        <v>705</v>
      </c>
      <c r="G333" s="253" t="s">
        <v>318</v>
      </c>
      <c r="H333" s="254">
        <v>154.77</v>
      </c>
      <c r="I333" s="255"/>
      <c r="J333" s="256">
        <f>ROUND(I333*H333,2)</f>
        <v>0</v>
      </c>
      <c r="K333" s="257"/>
      <c r="L333" s="43"/>
      <c r="M333" s="258" t="s">
        <v>1</v>
      </c>
      <c r="N333" s="259" t="s">
        <v>48</v>
      </c>
      <c r="O333" s="93"/>
      <c r="P333" s="260">
        <f>O333*H333</f>
        <v>0</v>
      </c>
      <c r="Q333" s="260">
        <v>0</v>
      </c>
      <c r="R333" s="260">
        <f>Q333*H333</f>
        <v>0</v>
      </c>
      <c r="S333" s="260">
        <v>0</v>
      </c>
      <c r="T333" s="261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62" t="s">
        <v>150</v>
      </c>
      <c r="AT333" s="262" t="s">
        <v>146</v>
      </c>
      <c r="AU333" s="262" t="s">
        <v>93</v>
      </c>
      <c r="AY333" s="17" t="s">
        <v>145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7" t="s">
        <v>91</v>
      </c>
      <c r="BK333" s="145">
        <f>ROUND(I333*H333,2)</f>
        <v>0</v>
      </c>
      <c r="BL333" s="17" t="s">
        <v>150</v>
      </c>
      <c r="BM333" s="262" t="s">
        <v>706</v>
      </c>
    </row>
    <row r="334" spans="1:47" s="2" customFormat="1" ht="12">
      <c r="A334" s="40"/>
      <c r="B334" s="41"/>
      <c r="C334" s="42"/>
      <c r="D334" s="263" t="s">
        <v>152</v>
      </c>
      <c r="E334" s="42"/>
      <c r="F334" s="264" t="s">
        <v>707</v>
      </c>
      <c r="G334" s="42"/>
      <c r="H334" s="42"/>
      <c r="I334" s="161"/>
      <c r="J334" s="42"/>
      <c r="K334" s="42"/>
      <c r="L334" s="43"/>
      <c r="M334" s="265"/>
      <c r="N334" s="266"/>
      <c r="O334" s="93"/>
      <c r="P334" s="93"/>
      <c r="Q334" s="93"/>
      <c r="R334" s="93"/>
      <c r="S334" s="93"/>
      <c r="T334" s="94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7" t="s">
        <v>152</v>
      </c>
      <c r="AU334" s="17" t="s">
        <v>93</v>
      </c>
    </row>
    <row r="335" spans="1:65" s="2" customFormat="1" ht="21.75" customHeight="1">
      <c r="A335" s="40"/>
      <c r="B335" s="41"/>
      <c r="C335" s="250" t="s">
        <v>474</v>
      </c>
      <c r="D335" s="250" t="s">
        <v>146</v>
      </c>
      <c r="E335" s="251" t="s">
        <v>708</v>
      </c>
      <c r="F335" s="252" t="s">
        <v>709</v>
      </c>
      <c r="G335" s="253" t="s">
        <v>318</v>
      </c>
      <c r="H335" s="254">
        <v>3559.71</v>
      </c>
      <c r="I335" s="255"/>
      <c r="J335" s="256">
        <f>ROUND(I335*H335,2)</f>
        <v>0</v>
      </c>
      <c r="K335" s="257"/>
      <c r="L335" s="43"/>
      <c r="M335" s="258" t="s">
        <v>1</v>
      </c>
      <c r="N335" s="259" t="s">
        <v>48</v>
      </c>
      <c r="O335" s="93"/>
      <c r="P335" s="260">
        <f>O335*H335</f>
        <v>0</v>
      </c>
      <c r="Q335" s="260">
        <v>0</v>
      </c>
      <c r="R335" s="260">
        <f>Q335*H335</f>
        <v>0</v>
      </c>
      <c r="S335" s="260">
        <v>0</v>
      </c>
      <c r="T335" s="261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62" t="s">
        <v>150</v>
      </c>
      <c r="AT335" s="262" t="s">
        <v>146</v>
      </c>
      <c r="AU335" s="262" t="s">
        <v>93</v>
      </c>
      <c r="AY335" s="17" t="s">
        <v>145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7" t="s">
        <v>91</v>
      </c>
      <c r="BK335" s="145">
        <f>ROUND(I335*H335,2)</f>
        <v>0</v>
      </c>
      <c r="BL335" s="17" t="s">
        <v>150</v>
      </c>
      <c r="BM335" s="262" t="s">
        <v>710</v>
      </c>
    </row>
    <row r="336" spans="1:47" s="2" customFormat="1" ht="12">
      <c r="A336" s="40"/>
      <c r="B336" s="41"/>
      <c r="C336" s="42"/>
      <c r="D336" s="263" t="s">
        <v>152</v>
      </c>
      <c r="E336" s="42"/>
      <c r="F336" s="264" t="s">
        <v>711</v>
      </c>
      <c r="G336" s="42"/>
      <c r="H336" s="42"/>
      <c r="I336" s="161"/>
      <c r="J336" s="42"/>
      <c r="K336" s="42"/>
      <c r="L336" s="43"/>
      <c r="M336" s="265"/>
      <c r="N336" s="266"/>
      <c r="O336" s="93"/>
      <c r="P336" s="93"/>
      <c r="Q336" s="93"/>
      <c r="R336" s="93"/>
      <c r="S336" s="93"/>
      <c r="T336" s="94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7" t="s">
        <v>152</v>
      </c>
      <c r="AU336" s="17" t="s">
        <v>93</v>
      </c>
    </row>
    <row r="337" spans="1:51" s="13" customFormat="1" ht="12">
      <c r="A337" s="13"/>
      <c r="B337" s="267"/>
      <c r="C337" s="268"/>
      <c r="D337" s="263" t="s">
        <v>154</v>
      </c>
      <c r="E337" s="269" t="s">
        <v>1</v>
      </c>
      <c r="F337" s="270" t="s">
        <v>712</v>
      </c>
      <c r="G337" s="268"/>
      <c r="H337" s="271">
        <v>3559.71</v>
      </c>
      <c r="I337" s="272"/>
      <c r="J337" s="268"/>
      <c r="K337" s="268"/>
      <c r="L337" s="273"/>
      <c r="M337" s="274"/>
      <c r="N337" s="275"/>
      <c r="O337" s="275"/>
      <c r="P337" s="275"/>
      <c r="Q337" s="275"/>
      <c r="R337" s="275"/>
      <c r="S337" s="275"/>
      <c r="T337" s="27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77" t="s">
        <v>154</v>
      </c>
      <c r="AU337" s="277" t="s">
        <v>93</v>
      </c>
      <c r="AV337" s="13" t="s">
        <v>93</v>
      </c>
      <c r="AW337" s="13" t="s">
        <v>36</v>
      </c>
      <c r="AX337" s="13" t="s">
        <v>91</v>
      </c>
      <c r="AY337" s="277" t="s">
        <v>145</v>
      </c>
    </row>
    <row r="338" spans="1:65" s="2" customFormat="1" ht="21.75" customHeight="1">
      <c r="A338" s="40"/>
      <c r="B338" s="41"/>
      <c r="C338" s="250" t="s">
        <v>479</v>
      </c>
      <c r="D338" s="250" t="s">
        <v>146</v>
      </c>
      <c r="E338" s="251" t="s">
        <v>713</v>
      </c>
      <c r="F338" s="252" t="s">
        <v>714</v>
      </c>
      <c r="G338" s="253" t="s">
        <v>318</v>
      </c>
      <c r="H338" s="254">
        <v>154.77</v>
      </c>
      <c r="I338" s="255"/>
      <c r="J338" s="256">
        <f>ROUND(I338*H338,2)</f>
        <v>0</v>
      </c>
      <c r="K338" s="257"/>
      <c r="L338" s="43"/>
      <c r="M338" s="258" t="s">
        <v>1</v>
      </c>
      <c r="N338" s="259" t="s">
        <v>48</v>
      </c>
      <c r="O338" s="93"/>
      <c r="P338" s="260">
        <f>O338*H338</f>
        <v>0</v>
      </c>
      <c r="Q338" s="260">
        <v>0</v>
      </c>
      <c r="R338" s="260">
        <f>Q338*H338</f>
        <v>0</v>
      </c>
      <c r="S338" s="260">
        <v>0</v>
      </c>
      <c r="T338" s="261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62" t="s">
        <v>150</v>
      </c>
      <c r="AT338" s="262" t="s">
        <v>146</v>
      </c>
      <c r="AU338" s="262" t="s">
        <v>93</v>
      </c>
      <c r="AY338" s="17" t="s">
        <v>145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7" t="s">
        <v>91</v>
      </c>
      <c r="BK338" s="145">
        <f>ROUND(I338*H338,2)</f>
        <v>0</v>
      </c>
      <c r="BL338" s="17" t="s">
        <v>150</v>
      </c>
      <c r="BM338" s="262" t="s">
        <v>715</v>
      </c>
    </row>
    <row r="339" spans="1:47" s="2" customFormat="1" ht="12">
      <c r="A339" s="40"/>
      <c r="B339" s="41"/>
      <c r="C339" s="42"/>
      <c r="D339" s="263" t="s">
        <v>152</v>
      </c>
      <c r="E339" s="42"/>
      <c r="F339" s="264" t="s">
        <v>716</v>
      </c>
      <c r="G339" s="42"/>
      <c r="H339" s="42"/>
      <c r="I339" s="161"/>
      <c r="J339" s="42"/>
      <c r="K339" s="42"/>
      <c r="L339" s="43"/>
      <c r="M339" s="265"/>
      <c r="N339" s="266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7" t="s">
        <v>152</v>
      </c>
      <c r="AU339" s="17" t="s">
        <v>93</v>
      </c>
    </row>
    <row r="340" spans="1:63" s="12" customFormat="1" ht="22.8" customHeight="1">
      <c r="A340" s="12"/>
      <c r="B340" s="236"/>
      <c r="C340" s="237"/>
      <c r="D340" s="238" t="s">
        <v>82</v>
      </c>
      <c r="E340" s="311" t="s">
        <v>550</v>
      </c>
      <c r="F340" s="311" t="s">
        <v>551</v>
      </c>
      <c r="G340" s="237"/>
      <c r="H340" s="237"/>
      <c r="I340" s="240"/>
      <c r="J340" s="312">
        <f>BK340</f>
        <v>0</v>
      </c>
      <c r="K340" s="237"/>
      <c r="L340" s="242"/>
      <c r="M340" s="243"/>
      <c r="N340" s="244"/>
      <c r="O340" s="244"/>
      <c r="P340" s="245">
        <f>SUM(P341:P342)</f>
        <v>0</v>
      </c>
      <c r="Q340" s="244"/>
      <c r="R340" s="245">
        <f>SUM(R341:R342)</f>
        <v>0</v>
      </c>
      <c r="S340" s="244"/>
      <c r="T340" s="246">
        <f>SUM(T341:T342)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47" t="s">
        <v>91</v>
      </c>
      <c r="AT340" s="248" t="s">
        <v>82</v>
      </c>
      <c r="AU340" s="248" t="s">
        <v>91</v>
      </c>
      <c r="AY340" s="247" t="s">
        <v>145</v>
      </c>
      <c r="BK340" s="249">
        <f>SUM(BK341:BK342)</f>
        <v>0</v>
      </c>
    </row>
    <row r="341" spans="1:65" s="2" customFormat="1" ht="21.75" customHeight="1">
      <c r="A341" s="40"/>
      <c r="B341" s="41"/>
      <c r="C341" s="250" t="s">
        <v>485</v>
      </c>
      <c r="D341" s="250" t="s">
        <v>146</v>
      </c>
      <c r="E341" s="251" t="s">
        <v>553</v>
      </c>
      <c r="F341" s="252" t="s">
        <v>554</v>
      </c>
      <c r="G341" s="253" t="s">
        <v>318</v>
      </c>
      <c r="H341" s="254">
        <v>149.929</v>
      </c>
      <c r="I341" s="255"/>
      <c r="J341" s="256">
        <f>ROUND(I341*H341,2)</f>
        <v>0</v>
      </c>
      <c r="K341" s="257"/>
      <c r="L341" s="43"/>
      <c r="M341" s="258" t="s">
        <v>1</v>
      </c>
      <c r="N341" s="259" t="s">
        <v>48</v>
      </c>
      <c r="O341" s="93"/>
      <c r="P341" s="260">
        <f>O341*H341</f>
        <v>0</v>
      </c>
      <c r="Q341" s="260">
        <v>0</v>
      </c>
      <c r="R341" s="260">
        <f>Q341*H341</f>
        <v>0</v>
      </c>
      <c r="S341" s="260">
        <v>0</v>
      </c>
      <c r="T341" s="261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62" t="s">
        <v>150</v>
      </c>
      <c r="AT341" s="262" t="s">
        <v>146</v>
      </c>
      <c r="AU341" s="262" t="s">
        <v>93</v>
      </c>
      <c r="AY341" s="17" t="s">
        <v>145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7" t="s">
        <v>91</v>
      </c>
      <c r="BK341" s="145">
        <f>ROUND(I341*H341,2)</f>
        <v>0</v>
      </c>
      <c r="BL341" s="17" t="s">
        <v>150</v>
      </c>
      <c r="BM341" s="262" t="s">
        <v>717</v>
      </c>
    </row>
    <row r="342" spans="1:47" s="2" customFormat="1" ht="12">
      <c r="A342" s="40"/>
      <c r="B342" s="41"/>
      <c r="C342" s="42"/>
      <c r="D342" s="263" t="s">
        <v>152</v>
      </c>
      <c r="E342" s="42"/>
      <c r="F342" s="264" t="s">
        <v>556</v>
      </c>
      <c r="G342" s="42"/>
      <c r="H342" s="42"/>
      <c r="I342" s="161"/>
      <c r="J342" s="42"/>
      <c r="K342" s="42"/>
      <c r="L342" s="43"/>
      <c r="M342" s="313"/>
      <c r="N342" s="314"/>
      <c r="O342" s="315"/>
      <c r="P342" s="315"/>
      <c r="Q342" s="315"/>
      <c r="R342" s="315"/>
      <c r="S342" s="315"/>
      <c r="T342" s="316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7" t="s">
        <v>152</v>
      </c>
      <c r="AU342" s="17" t="s">
        <v>93</v>
      </c>
    </row>
    <row r="343" spans="1:31" s="2" customFormat="1" ht="6.95" customHeight="1">
      <c r="A343" s="40"/>
      <c r="B343" s="68"/>
      <c r="C343" s="69"/>
      <c r="D343" s="69"/>
      <c r="E343" s="69"/>
      <c r="F343" s="69"/>
      <c r="G343" s="69"/>
      <c r="H343" s="69"/>
      <c r="I343" s="200"/>
      <c r="J343" s="69"/>
      <c r="K343" s="69"/>
      <c r="L343" s="43"/>
      <c r="M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</sheetData>
  <sheetProtection password="CC35" sheet="1" objects="1" scenarios="1" formatColumns="0" formatRows="0" autoFilter="0"/>
  <autoFilter ref="C124:K34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93</v>
      </c>
    </row>
    <row r="4" spans="2:46" s="1" customFormat="1" ht="24.95" customHeight="1">
      <c r="B4" s="20"/>
      <c r="D4" s="157" t="s">
        <v>112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POLNÍ CESTA SÚ6, SÚ7 A SÚ9 V K.Ú. MEZIŘÍČÍ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113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718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3. 6. 2020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">
        <v>27</v>
      </c>
      <c r="F15" s="40"/>
      <c r="G15" s="40"/>
      <c r="H15" s="40"/>
      <c r="I15" s="164" t="s">
        <v>28</v>
      </c>
      <c r="J15" s="163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30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32</v>
      </c>
      <c r="E20" s="40"/>
      <c r="F20" s="40"/>
      <c r="G20" s="40"/>
      <c r="H20" s="40"/>
      <c r="I20" s="164" t="s">
        <v>25</v>
      </c>
      <c r="J20" s="163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34</v>
      </c>
      <c r="F21" s="40"/>
      <c r="G21" s="40"/>
      <c r="H21" s="40"/>
      <c r="I21" s="164" t="s">
        <v>28</v>
      </c>
      <c r="J21" s="163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37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38</v>
      </c>
      <c r="F24" s="40"/>
      <c r="G24" s="40"/>
      <c r="H24" s="40"/>
      <c r="I24" s="164" t="s">
        <v>28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39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66"/>
      <c r="B27" s="167"/>
      <c r="C27" s="166"/>
      <c r="D27" s="166"/>
      <c r="E27" s="168" t="s">
        <v>115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73" t="s">
        <v>43</v>
      </c>
      <c r="E30" s="40"/>
      <c r="F30" s="40"/>
      <c r="G30" s="40"/>
      <c r="H30" s="40"/>
      <c r="I30" s="161"/>
      <c r="J30" s="174">
        <f>ROUND(J124,2)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1"/>
      <c r="E31" s="171"/>
      <c r="F31" s="171"/>
      <c r="G31" s="171"/>
      <c r="H31" s="171"/>
      <c r="I31" s="172"/>
      <c r="J31" s="171"/>
      <c r="K31" s="17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75" t="s">
        <v>45</v>
      </c>
      <c r="G32" s="40"/>
      <c r="H32" s="40"/>
      <c r="I32" s="176" t="s">
        <v>44</v>
      </c>
      <c r="J32" s="17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7" t="s">
        <v>47</v>
      </c>
      <c r="E33" s="159" t="s">
        <v>48</v>
      </c>
      <c r="F33" s="178">
        <f>ROUND((SUM(BE124:BE278)),2)</f>
        <v>0</v>
      </c>
      <c r="G33" s="40"/>
      <c r="H33" s="40"/>
      <c r="I33" s="179">
        <v>0.21</v>
      </c>
      <c r="J33" s="178">
        <f>ROUND(((SUM(BE124:BE278))*I33),2)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9" t="s">
        <v>49</v>
      </c>
      <c r="F34" s="178">
        <f>ROUND((SUM(BF124:BF278)),2)</f>
        <v>0</v>
      </c>
      <c r="G34" s="40"/>
      <c r="H34" s="40"/>
      <c r="I34" s="179">
        <v>0.15</v>
      </c>
      <c r="J34" s="178">
        <f>ROUND(((SUM(BF124:BF278))*I34),2)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9" t="s">
        <v>50</v>
      </c>
      <c r="F35" s="178">
        <f>ROUND((SUM(BG124:BG278)),2)</f>
        <v>0</v>
      </c>
      <c r="G35" s="40"/>
      <c r="H35" s="40"/>
      <c r="I35" s="179">
        <v>0.21</v>
      </c>
      <c r="J35" s="178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9" t="s">
        <v>51</v>
      </c>
      <c r="F36" s="178">
        <f>ROUND((SUM(BH124:BH278)),2)</f>
        <v>0</v>
      </c>
      <c r="G36" s="40"/>
      <c r="H36" s="40"/>
      <c r="I36" s="179">
        <v>0.15</v>
      </c>
      <c r="J36" s="178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52</v>
      </c>
      <c r="F37" s="178">
        <f>ROUND((SUM(BI124:BI278)),2)</f>
        <v>0</v>
      </c>
      <c r="G37" s="40"/>
      <c r="H37" s="40"/>
      <c r="I37" s="179">
        <v>0</v>
      </c>
      <c r="J37" s="178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161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80"/>
      <c r="D39" s="181" t="s">
        <v>53</v>
      </c>
      <c r="E39" s="182"/>
      <c r="F39" s="182"/>
      <c r="G39" s="183" t="s">
        <v>54</v>
      </c>
      <c r="H39" s="184" t="s">
        <v>55</v>
      </c>
      <c r="I39" s="185"/>
      <c r="J39" s="186">
        <f>SUM(J30:J37)</f>
        <v>0</v>
      </c>
      <c r="K39" s="18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I41" s="153"/>
      <c r="L41" s="20"/>
    </row>
    <row r="42" spans="2:12" s="1" customFormat="1" ht="14.4" customHeight="1">
      <c r="B42" s="20"/>
      <c r="I42" s="153"/>
      <c r="L42" s="2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88" t="s">
        <v>56</v>
      </c>
      <c r="E50" s="189"/>
      <c r="F50" s="189"/>
      <c r="G50" s="188" t="s">
        <v>57</v>
      </c>
      <c r="H50" s="189"/>
      <c r="I50" s="190"/>
      <c r="J50" s="189"/>
      <c r="K50" s="189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58</v>
      </c>
      <c r="E61" s="192"/>
      <c r="F61" s="193" t="s">
        <v>59</v>
      </c>
      <c r="G61" s="191" t="s">
        <v>58</v>
      </c>
      <c r="H61" s="192"/>
      <c r="I61" s="194"/>
      <c r="J61" s="195" t="s">
        <v>59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8" t="s">
        <v>60</v>
      </c>
      <c r="E65" s="196"/>
      <c r="F65" s="196"/>
      <c r="G65" s="188" t="s">
        <v>61</v>
      </c>
      <c r="H65" s="196"/>
      <c r="I65" s="197"/>
      <c r="J65" s="196"/>
      <c r="K65" s="19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58</v>
      </c>
      <c r="E76" s="192"/>
      <c r="F76" s="193" t="s">
        <v>59</v>
      </c>
      <c r="G76" s="191" t="s">
        <v>58</v>
      </c>
      <c r="H76" s="192"/>
      <c r="I76" s="194"/>
      <c r="J76" s="195" t="s">
        <v>59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8"/>
      <c r="C77" s="199"/>
      <c r="D77" s="199"/>
      <c r="E77" s="199"/>
      <c r="F77" s="199"/>
      <c r="G77" s="199"/>
      <c r="H77" s="199"/>
      <c r="I77" s="200"/>
      <c r="J77" s="199"/>
      <c r="K77" s="199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 hidden="1">
      <c r="A81" s="40"/>
      <c r="B81" s="201"/>
      <c r="C81" s="202"/>
      <c r="D81" s="202"/>
      <c r="E81" s="202"/>
      <c r="F81" s="202"/>
      <c r="G81" s="202"/>
      <c r="H81" s="202"/>
      <c r="I81" s="203"/>
      <c r="J81" s="202"/>
      <c r="K81" s="20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 hidden="1">
      <c r="A82" s="40"/>
      <c r="B82" s="41"/>
      <c r="C82" s="23" t="s">
        <v>116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 hidden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 hidden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 hidden="1">
      <c r="A85" s="40"/>
      <c r="B85" s="41"/>
      <c r="C85" s="42"/>
      <c r="D85" s="42"/>
      <c r="E85" s="204" t="str">
        <f>E7</f>
        <v>POLNÍ CESTA SÚ6, SÚ7 A SÚ9 V K.Ú. MEZIŘÍČÍ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 hidden="1">
      <c r="A86" s="40"/>
      <c r="B86" s="41"/>
      <c r="C86" s="32" t="s">
        <v>113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 hidden="1">
      <c r="A87" s="40"/>
      <c r="B87" s="41"/>
      <c r="C87" s="42"/>
      <c r="D87" s="42"/>
      <c r="E87" s="78" t="str">
        <f>E9</f>
        <v>SO3 - POLNÍ CESTA SÚ9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 hidden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 hidden="1">
      <c r="A89" s="40"/>
      <c r="B89" s="41"/>
      <c r="C89" s="32" t="s">
        <v>20</v>
      </c>
      <c r="D89" s="42"/>
      <c r="E89" s="42"/>
      <c r="F89" s="27" t="str">
        <f>F12</f>
        <v>MEZIŘÍČÍ</v>
      </c>
      <c r="G89" s="42"/>
      <c r="H89" s="42"/>
      <c r="I89" s="164" t="s">
        <v>22</v>
      </c>
      <c r="J89" s="81" t="str">
        <f>IF(J12="","",J12)</f>
        <v>3. 6. 2020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 hidden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 hidden="1">
      <c r="A91" s="40"/>
      <c r="B91" s="41"/>
      <c r="C91" s="32" t="s">
        <v>24</v>
      </c>
      <c r="D91" s="42"/>
      <c r="E91" s="42"/>
      <c r="F91" s="27" t="str">
        <f>E15</f>
        <v>ČR - Státní pozemkový úřad</v>
      </c>
      <c r="G91" s="42"/>
      <c r="H91" s="42"/>
      <c r="I91" s="164" t="s">
        <v>32</v>
      </c>
      <c r="J91" s="36" t="str">
        <f>E21</f>
        <v>AGROPROJEKT PSO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 hidden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164" t="s">
        <v>37</v>
      </c>
      <c r="J92" s="36" t="str">
        <f>E24</f>
        <v>ING. DIVINOVÁ HANA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 hidden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 hidden="1">
      <c r="A94" s="40"/>
      <c r="B94" s="41"/>
      <c r="C94" s="205" t="s">
        <v>117</v>
      </c>
      <c r="D94" s="151"/>
      <c r="E94" s="151"/>
      <c r="F94" s="151"/>
      <c r="G94" s="151"/>
      <c r="H94" s="151"/>
      <c r="I94" s="206"/>
      <c r="J94" s="207" t="s">
        <v>118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 hidden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 hidden="1">
      <c r="A96" s="40"/>
      <c r="B96" s="41"/>
      <c r="C96" s="208" t="s">
        <v>119</v>
      </c>
      <c r="D96" s="42"/>
      <c r="E96" s="42"/>
      <c r="F96" s="42"/>
      <c r="G96" s="42"/>
      <c r="H96" s="42"/>
      <c r="I96" s="161"/>
      <c r="J96" s="112">
        <f>J124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120</v>
      </c>
    </row>
    <row r="97" spans="1:31" s="9" customFormat="1" ht="24.95" customHeight="1" hidden="1">
      <c r="A97" s="9"/>
      <c r="B97" s="209"/>
      <c r="C97" s="210"/>
      <c r="D97" s="211" t="s">
        <v>121</v>
      </c>
      <c r="E97" s="212"/>
      <c r="F97" s="212"/>
      <c r="G97" s="212"/>
      <c r="H97" s="212"/>
      <c r="I97" s="213"/>
      <c r="J97" s="214">
        <f>J125</f>
        <v>0</v>
      </c>
      <c r="K97" s="210"/>
      <c r="L97" s="2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16"/>
      <c r="C98" s="217"/>
      <c r="D98" s="218" t="s">
        <v>122</v>
      </c>
      <c r="E98" s="219"/>
      <c r="F98" s="219"/>
      <c r="G98" s="219"/>
      <c r="H98" s="219"/>
      <c r="I98" s="220"/>
      <c r="J98" s="221">
        <f>J126</f>
        <v>0</v>
      </c>
      <c r="K98" s="217"/>
      <c r="L98" s="22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216"/>
      <c r="C99" s="217"/>
      <c r="D99" s="218" t="s">
        <v>123</v>
      </c>
      <c r="E99" s="219"/>
      <c r="F99" s="219"/>
      <c r="G99" s="219"/>
      <c r="H99" s="219"/>
      <c r="I99" s="220"/>
      <c r="J99" s="221">
        <f>J177</f>
        <v>0</v>
      </c>
      <c r="K99" s="217"/>
      <c r="L99" s="22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216"/>
      <c r="C100" s="217"/>
      <c r="D100" s="218" t="s">
        <v>125</v>
      </c>
      <c r="E100" s="219"/>
      <c r="F100" s="219"/>
      <c r="G100" s="219"/>
      <c r="H100" s="219"/>
      <c r="I100" s="220"/>
      <c r="J100" s="221">
        <f>J194</f>
        <v>0</v>
      </c>
      <c r="K100" s="217"/>
      <c r="L100" s="22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16"/>
      <c r="C101" s="217"/>
      <c r="D101" s="218" t="s">
        <v>126</v>
      </c>
      <c r="E101" s="219"/>
      <c r="F101" s="219"/>
      <c r="G101" s="219"/>
      <c r="H101" s="219"/>
      <c r="I101" s="220"/>
      <c r="J101" s="221">
        <f>J195</f>
        <v>0</v>
      </c>
      <c r="K101" s="217"/>
      <c r="L101" s="22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16"/>
      <c r="C102" s="217"/>
      <c r="D102" s="218" t="s">
        <v>127</v>
      </c>
      <c r="E102" s="219"/>
      <c r="F102" s="219"/>
      <c r="G102" s="219"/>
      <c r="H102" s="219"/>
      <c r="I102" s="220"/>
      <c r="J102" s="221">
        <f>J258</f>
        <v>0</v>
      </c>
      <c r="K102" s="217"/>
      <c r="L102" s="22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16"/>
      <c r="C103" s="217"/>
      <c r="D103" s="218" t="s">
        <v>128</v>
      </c>
      <c r="E103" s="219"/>
      <c r="F103" s="219"/>
      <c r="G103" s="219"/>
      <c r="H103" s="219"/>
      <c r="I103" s="220"/>
      <c r="J103" s="221">
        <f>J266</f>
        <v>0</v>
      </c>
      <c r="K103" s="217"/>
      <c r="L103" s="22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16"/>
      <c r="C104" s="217"/>
      <c r="D104" s="218" t="s">
        <v>129</v>
      </c>
      <c r="E104" s="219"/>
      <c r="F104" s="219"/>
      <c r="G104" s="219"/>
      <c r="H104" s="219"/>
      <c r="I104" s="220"/>
      <c r="J104" s="221">
        <f>J276</f>
        <v>0</v>
      </c>
      <c r="K104" s="217"/>
      <c r="L104" s="22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40"/>
      <c r="B105" s="41"/>
      <c r="C105" s="42"/>
      <c r="D105" s="42"/>
      <c r="E105" s="42"/>
      <c r="F105" s="42"/>
      <c r="G105" s="42"/>
      <c r="H105" s="42"/>
      <c r="I105" s="161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 hidden="1">
      <c r="A106" s="40"/>
      <c r="B106" s="68"/>
      <c r="C106" s="69"/>
      <c r="D106" s="69"/>
      <c r="E106" s="69"/>
      <c r="F106" s="69"/>
      <c r="G106" s="69"/>
      <c r="H106" s="69"/>
      <c r="I106" s="200"/>
      <c r="J106" s="69"/>
      <c r="K106" s="69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ht="12" hidden="1"/>
    <row r="108" ht="12" hidden="1"/>
    <row r="109" ht="12" hidden="1"/>
    <row r="110" spans="1:31" s="2" customFormat="1" ht="6.95" customHeight="1">
      <c r="A110" s="40"/>
      <c r="B110" s="70"/>
      <c r="C110" s="71"/>
      <c r="D110" s="71"/>
      <c r="E110" s="71"/>
      <c r="F110" s="71"/>
      <c r="G110" s="71"/>
      <c r="H110" s="71"/>
      <c r="I110" s="203"/>
      <c r="J110" s="71"/>
      <c r="K110" s="71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4.95" customHeight="1">
      <c r="A111" s="40"/>
      <c r="B111" s="41"/>
      <c r="C111" s="23" t="s">
        <v>130</v>
      </c>
      <c r="D111" s="42"/>
      <c r="E111" s="42"/>
      <c r="F111" s="42"/>
      <c r="G111" s="42"/>
      <c r="H111" s="42"/>
      <c r="I111" s="161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161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2" t="s">
        <v>16</v>
      </c>
      <c r="D113" s="42"/>
      <c r="E113" s="42"/>
      <c r="F113" s="42"/>
      <c r="G113" s="42"/>
      <c r="H113" s="42"/>
      <c r="I113" s="161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204" t="str">
        <f>E7</f>
        <v>POLNÍ CESTA SÚ6, SÚ7 A SÚ9 V K.Ú. MEZIŘÍČÍ</v>
      </c>
      <c r="F114" s="32"/>
      <c r="G114" s="32"/>
      <c r="H114" s="3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2" t="s">
        <v>113</v>
      </c>
      <c r="D115" s="42"/>
      <c r="E115" s="42"/>
      <c r="F115" s="42"/>
      <c r="G115" s="42"/>
      <c r="H115" s="42"/>
      <c r="I115" s="161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78" t="str">
        <f>E9</f>
        <v>SO3 - POLNÍ CESTA SÚ9</v>
      </c>
      <c r="F116" s="42"/>
      <c r="G116" s="42"/>
      <c r="H116" s="42"/>
      <c r="I116" s="161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161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2" t="s">
        <v>20</v>
      </c>
      <c r="D118" s="42"/>
      <c r="E118" s="42"/>
      <c r="F118" s="27" t="str">
        <f>F12</f>
        <v>MEZIŘÍČÍ</v>
      </c>
      <c r="G118" s="42"/>
      <c r="H118" s="42"/>
      <c r="I118" s="164" t="s">
        <v>22</v>
      </c>
      <c r="J118" s="81" t="str">
        <f>IF(J12="","",J12)</f>
        <v>3. 6. 2020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61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5.65" customHeight="1">
      <c r="A120" s="40"/>
      <c r="B120" s="41"/>
      <c r="C120" s="32" t="s">
        <v>24</v>
      </c>
      <c r="D120" s="42"/>
      <c r="E120" s="42"/>
      <c r="F120" s="27" t="str">
        <f>E15</f>
        <v>ČR - Státní pozemkový úřad</v>
      </c>
      <c r="G120" s="42"/>
      <c r="H120" s="42"/>
      <c r="I120" s="164" t="s">
        <v>32</v>
      </c>
      <c r="J120" s="36" t="str">
        <f>E21</f>
        <v>AGROPROJEKT PSO s.r.o.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5.65" customHeight="1">
      <c r="A121" s="40"/>
      <c r="B121" s="41"/>
      <c r="C121" s="32" t="s">
        <v>30</v>
      </c>
      <c r="D121" s="42"/>
      <c r="E121" s="42"/>
      <c r="F121" s="27" t="str">
        <f>IF(E18="","",E18)</f>
        <v>Vyplň údaj</v>
      </c>
      <c r="G121" s="42"/>
      <c r="H121" s="42"/>
      <c r="I121" s="164" t="s">
        <v>37</v>
      </c>
      <c r="J121" s="36" t="str">
        <f>E24</f>
        <v>ING. DIVINOVÁ HANA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0.3" customHeight="1">
      <c r="A122" s="40"/>
      <c r="B122" s="41"/>
      <c r="C122" s="42"/>
      <c r="D122" s="42"/>
      <c r="E122" s="42"/>
      <c r="F122" s="42"/>
      <c r="G122" s="42"/>
      <c r="H122" s="42"/>
      <c r="I122" s="161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11" customFormat="1" ht="29.25" customHeight="1">
      <c r="A123" s="223"/>
      <c r="B123" s="224"/>
      <c r="C123" s="225" t="s">
        <v>131</v>
      </c>
      <c r="D123" s="226" t="s">
        <v>68</v>
      </c>
      <c r="E123" s="226" t="s">
        <v>64</v>
      </c>
      <c r="F123" s="226" t="s">
        <v>65</v>
      </c>
      <c r="G123" s="226" t="s">
        <v>132</v>
      </c>
      <c r="H123" s="226" t="s">
        <v>133</v>
      </c>
      <c r="I123" s="227" t="s">
        <v>134</v>
      </c>
      <c r="J123" s="228" t="s">
        <v>118</v>
      </c>
      <c r="K123" s="229" t="s">
        <v>135</v>
      </c>
      <c r="L123" s="230"/>
      <c r="M123" s="102" t="s">
        <v>1</v>
      </c>
      <c r="N123" s="103" t="s">
        <v>47</v>
      </c>
      <c r="O123" s="103" t="s">
        <v>136</v>
      </c>
      <c r="P123" s="103" t="s">
        <v>137</v>
      </c>
      <c r="Q123" s="103" t="s">
        <v>138</v>
      </c>
      <c r="R123" s="103" t="s">
        <v>139</v>
      </c>
      <c r="S123" s="103" t="s">
        <v>140</v>
      </c>
      <c r="T123" s="104" t="s">
        <v>141</v>
      </c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</row>
    <row r="124" spans="1:63" s="2" customFormat="1" ht="22.8" customHeight="1">
      <c r="A124" s="40"/>
      <c r="B124" s="41"/>
      <c r="C124" s="109" t="s">
        <v>142</v>
      </c>
      <c r="D124" s="42"/>
      <c r="E124" s="42"/>
      <c r="F124" s="42"/>
      <c r="G124" s="42"/>
      <c r="H124" s="42"/>
      <c r="I124" s="161"/>
      <c r="J124" s="231">
        <f>BK124</f>
        <v>0</v>
      </c>
      <c r="K124" s="42"/>
      <c r="L124" s="43"/>
      <c r="M124" s="105"/>
      <c r="N124" s="232"/>
      <c r="O124" s="106"/>
      <c r="P124" s="233">
        <f>P125</f>
        <v>0</v>
      </c>
      <c r="Q124" s="106"/>
      <c r="R124" s="233">
        <f>R125</f>
        <v>33.91336685</v>
      </c>
      <c r="S124" s="106"/>
      <c r="T124" s="234">
        <f>T125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7" t="s">
        <v>82</v>
      </c>
      <c r="AU124" s="17" t="s">
        <v>120</v>
      </c>
      <c r="BK124" s="235">
        <f>BK125</f>
        <v>0</v>
      </c>
    </row>
    <row r="125" spans="1:63" s="12" customFormat="1" ht="25.9" customHeight="1">
      <c r="A125" s="12"/>
      <c r="B125" s="236"/>
      <c r="C125" s="237"/>
      <c r="D125" s="238" t="s">
        <v>82</v>
      </c>
      <c r="E125" s="239" t="s">
        <v>143</v>
      </c>
      <c r="F125" s="239" t="s">
        <v>144</v>
      </c>
      <c r="G125" s="237"/>
      <c r="H125" s="237"/>
      <c r="I125" s="240"/>
      <c r="J125" s="241">
        <f>BK125</f>
        <v>0</v>
      </c>
      <c r="K125" s="237"/>
      <c r="L125" s="242"/>
      <c r="M125" s="243"/>
      <c r="N125" s="244"/>
      <c r="O125" s="244"/>
      <c r="P125" s="245">
        <f>P126+P177+P194+P195+P258+P266+P276</f>
        <v>0</v>
      </c>
      <c r="Q125" s="244"/>
      <c r="R125" s="245">
        <f>R126+R177+R194+R195+R258+R266+R276</f>
        <v>33.91336685</v>
      </c>
      <c r="S125" s="244"/>
      <c r="T125" s="246">
        <f>T126+T177+T194+T195+T258+T266+T276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7" t="s">
        <v>91</v>
      </c>
      <c r="AT125" s="248" t="s">
        <v>82</v>
      </c>
      <c r="AU125" s="248" t="s">
        <v>83</v>
      </c>
      <c r="AY125" s="247" t="s">
        <v>145</v>
      </c>
      <c r="BK125" s="249">
        <f>BK126+BK177+BK194+BK195+BK258+BK266+BK276</f>
        <v>0</v>
      </c>
    </row>
    <row r="126" spans="1:63" s="12" customFormat="1" ht="22.8" customHeight="1">
      <c r="A126" s="12"/>
      <c r="B126" s="236"/>
      <c r="C126" s="237"/>
      <c r="D126" s="238" t="s">
        <v>82</v>
      </c>
      <c r="E126" s="311" t="s">
        <v>91</v>
      </c>
      <c r="F126" s="311" t="s">
        <v>237</v>
      </c>
      <c r="G126" s="237"/>
      <c r="H126" s="237"/>
      <c r="I126" s="240"/>
      <c r="J126" s="312">
        <f>BK126</f>
        <v>0</v>
      </c>
      <c r="K126" s="237"/>
      <c r="L126" s="242"/>
      <c r="M126" s="243"/>
      <c r="N126" s="244"/>
      <c r="O126" s="244"/>
      <c r="P126" s="245">
        <f>SUM(P127:P176)</f>
        <v>0</v>
      </c>
      <c r="Q126" s="244"/>
      <c r="R126" s="245">
        <f>SUM(R127:R176)</f>
        <v>0.26975877000000004</v>
      </c>
      <c r="S126" s="244"/>
      <c r="T126" s="246">
        <f>SUM(T127:T176)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7" t="s">
        <v>91</v>
      </c>
      <c r="AT126" s="248" t="s">
        <v>82</v>
      </c>
      <c r="AU126" s="248" t="s">
        <v>91</v>
      </c>
      <c r="AY126" s="247" t="s">
        <v>145</v>
      </c>
      <c r="BK126" s="249">
        <f>SUM(BK127:BK176)</f>
        <v>0</v>
      </c>
    </row>
    <row r="127" spans="1:65" s="2" customFormat="1" ht="33" customHeight="1">
      <c r="A127" s="40"/>
      <c r="B127" s="41"/>
      <c r="C127" s="250" t="s">
        <v>91</v>
      </c>
      <c r="D127" s="250" t="s">
        <v>146</v>
      </c>
      <c r="E127" s="251" t="s">
        <v>719</v>
      </c>
      <c r="F127" s="252" t="s">
        <v>720</v>
      </c>
      <c r="G127" s="253" t="s">
        <v>209</v>
      </c>
      <c r="H127" s="254">
        <v>20</v>
      </c>
      <c r="I127" s="255"/>
      <c r="J127" s="256">
        <f>ROUND(I127*H127,2)</f>
        <v>0</v>
      </c>
      <c r="K127" s="257"/>
      <c r="L127" s="43"/>
      <c r="M127" s="258" t="s">
        <v>1</v>
      </c>
      <c r="N127" s="259" t="s">
        <v>48</v>
      </c>
      <c r="O127" s="93"/>
      <c r="P127" s="260">
        <f>O127*H127</f>
        <v>0</v>
      </c>
      <c r="Q127" s="260">
        <v>0</v>
      </c>
      <c r="R127" s="260">
        <f>Q127*H127</f>
        <v>0</v>
      </c>
      <c r="S127" s="260">
        <v>0</v>
      </c>
      <c r="T127" s="261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62" t="s">
        <v>150</v>
      </c>
      <c r="AT127" s="262" t="s">
        <v>146</v>
      </c>
      <c r="AU127" s="262" t="s">
        <v>93</v>
      </c>
      <c r="AY127" s="17" t="s">
        <v>145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91</v>
      </c>
      <c r="BK127" s="145">
        <f>ROUND(I127*H127,2)</f>
        <v>0</v>
      </c>
      <c r="BL127" s="17" t="s">
        <v>150</v>
      </c>
      <c r="BM127" s="262" t="s">
        <v>721</v>
      </c>
    </row>
    <row r="128" spans="1:47" s="2" customFormat="1" ht="12">
      <c r="A128" s="40"/>
      <c r="B128" s="41"/>
      <c r="C128" s="42"/>
      <c r="D128" s="263" t="s">
        <v>152</v>
      </c>
      <c r="E128" s="42"/>
      <c r="F128" s="264" t="s">
        <v>722</v>
      </c>
      <c r="G128" s="42"/>
      <c r="H128" s="42"/>
      <c r="I128" s="161"/>
      <c r="J128" s="42"/>
      <c r="K128" s="42"/>
      <c r="L128" s="43"/>
      <c r="M128" s="265"/>
      <c r="N128" s="266"/>
      <c r="O128" s="93"/>
      <c r="P128" s="93"/>
      <c r="Q128" s="93"/>
      <c r="R128" s="93"/>
      <c r="S128" s="93"/>
      <c r="T128" s="94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152</v>
      </c>
      <c r="AU128" s="17" t="s">
        <v>93</v>
      </c>
    </row>
    <row r="129" spans="1:65" s="2" customFormat="1" ht="16.5" customHeight="1">
      <c r="A129" s="40"/>
      <c r="B129" s="41"/>
      <c r="C129" s="250" t="s">
        <v>93</v>
      </c>
      <c r="D129" s="250" t="s">
        <v>146</v>
      </c>
      <c r="E129" s="251" t="s">
        <v>244</v>
      </c>
      <c r="F129" s="252" t="s">
        <v>245</v>
      </c>
      <c r="G129" s="253" t="s">
        <v>209</v>
      </c>
      <c r="H129" s="254">
        <v>20</v>
      </c>
      <c r="I129" s="255"/>
      <c r="J129" s="256">
        <f>ROUND(I129*H129,2)</f>
        <v>0</v>
      </c>
      <c r="K129" s="257"/>
      <c r="L129" s="43"/>
      <c r="M129" s="258" t="s">
        <v>1</v>
      </c>
      <c r="N129" s="259" t="s">
        <v>48</v>
      </c>
      <c r="O129" s="93"/>
      <c r="P129" s="260">
        <f>O129*H129</f>
        <v>0</v>
      </c>
      <c r="Q129" s="260">
        <v>0.00018</v>
      </c>
      <c r="R129" s="260">
        <f>Q129*H129</f>
        <v>0.0036000000000000003</v>
      </c>
      <c r="S129" s="260">
        <v>0</v>
      </c>
      <c r="T129" s="261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62" t="s">
        <v>150</v>
      </c>
      <c r="AT129" s="262" t="s">
        <v>146</v>
      </c>
      <c r="AU129" s="262" t="s">
        <v>93</v>
      </c>
      <c r="AY129" s="17" t="s">
        <v>145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91</v>
      </c>
      <c r="BK129" s="145">
        <f>ROUND(I129*H129,2)</f>
        <v>0</v>
      </c>
      <c r="BL129" s="17" t="s">
        <v>150</v>
      </c>
      <c r="BM129" s="262" t="s">
        <v>723</v>
      </c>
    </row>
    <row r="130" spans="1:47" s="2" customFormat="1" ht="12">
      <c r="A130" s="40"/>
      <c r="B130" s="41"/>
      <c r="C130" s="42"/>
      <c r="D130" s="263" t="s">
        <v>152</v>
      </c>
      <c r="E130" s="42"/>
      <c r="F130" s="264" t="s">
        <v>247</v>
      </c>
      <c r="G130" s="42"/>
      <c r="H130" s="42"/>
      <c r="I130" s="161"/>
      <c r="J130" s="42"/>
      <c r="K130" s="42"/>
      <c r="L130" s="43"/>
      <c r="M130" s="265"/>
      <c r="N130" s="266"/>
      <c r="O130" s="93"/>
      <c r="P130" s="93"/>
      <c r="Q130" s="93"/>
      <c r="R130" s="93"/>
      <c r="S130" s="93"/>
      <c r="T130" s="94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7" t="s">
        <v>152</v>
      </c>
      <c r="AU130" s="17" t="s">
        <v>93</v>
      </c>
    </row>
    <row r="131" spans="1:65" s="2" customFormat="1" ht="21.75" customHeight="1">
      <c r="A131" s="40"/>
      <c r="B131" s="41"/>
      <c r="C131" s="250" t="s">
        <v>161</v>
      </c>
      <c r="D131" s="250" t="s">
        <v>146</v>
      </c>
      <c r="E131" s="251" t="s">
        <v>724</v>
      </c>
      <c r="F131" s="252" t="s">
        <v>725</v>
      </c>
      <c r="G131" s="253" t="s">
        <v>216</v>
      </c>
      <c r="H131" s="254">
        <v>580.871</v>
      </c>
      <c r="I131" s="255"/>
      <c r="J131" s="256">
        <f>ROUND(I131*H131,2)</f>
        <v>0</v>
      </c>
      <c r="K131" s="257"/>
      <c r="L131" s="43"/>
      <c r="M131" s="258" t="s">
        <v>1</v>
      </c>
      <c r="N131" s="259" t="s">
        <v>48</v>
      </c>
      <c r="O131" s="93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62" t="s">
        <v>150</v>
      </c>
      <c r="AT131" s="262" t="s">
        <v>146</v>
      </c>
      <c r="AU131" s="262" t="s">
        <v>93</v>
      </c>
      <c r="AY131" s="17" t="s">
        <v>145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91</v>
      </c>
      <c r="BK131" s="145">
        <f>ROUND(I131*H131,2)</f>
        <v>0</v>
      </c>
      <c r="BL131" s="17" t="s">
        <v>150</v>
      </c>
      <c r="BM131" s="262" t="s">
        <v>726</v>
      </c>
    </row>
    <row r="132" spans="1:47" s="2" customFormat="1" ht="12">
      <c r="A132" s="40"/>
      <c r="B132" s="41"/>
      <c r="C132" s="42"/>
      <c r="D132" s="263" t="s">
        <v>152</v>
      </c>
      <c r="E132" s="42"/>
      <c r="F132" s="264" t="s">
        <v>727</v>
      </c>
      <c r="G132" s="42"/>
      <c r="H132" s="42"/>
      <c r="I132" s="161"/>
      <c r="J132" s="42"/>
      <c r="K132" s="42"/>
      <c r="L132" s="43"/>
      <c r="M132" s="265"/>
      <c r="N132" s="266"/>
      <c r="O132" s="93"/>
      <c r="P132" s="93"/>
      <c r="Q132" s="93"/>
      <c r="R132" s="93"/>
      <c r="S132" s="93"/>
      <c r="T132" s="94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152</v>
      </c>
      <c r="AU132" s="17" t="s">
        <v>93</v>
      </c>
    </row>
    <row r="133" spans="1:51" s="13" customFormat="1" ht="12">
      <c r="A133" s="13"/>
      <c r="B133" s="267"/>
      <c r="C133" s="268"/>
      <c r="D133" s="263" t="s">
        <v>154</v>
      </c>
      <c r="E133" s="269" t="s">
        <v>1</v>
      </c>
      <c r="F133" s="270" t="s">
        <v>279</v>
      </c>
      <c r="G133" s="268"/>
      <c r="H133" s="271">
        <v>18.8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7" t="s">
        <v>154</v>
      </c>
      <c r="AU133" s="277" t="s">
        <v>93</v>
      </c>
      <c r="AV133" s="13" t="s">
        <v>93</v>
      </c>
      <c r="AW133" s="13" t="s">
        <v>36</v>
      </c>
      <c r="AX133" s="13" t="s">
        <v>83</v>
      </c>
      <c r="AY133" s="277" t="s">
        <v>145</v>
      </c>
    </row>
    <row r="134" spans="1:51" s="13" customFormat="1" ht="12">
      <c r="A134" s="13"/>
      <c r="B134" s="267"/>
      <c r="C134" s="268"/>
      <c r="D134" s="263" t="s">
        <v>154</v>
      </c>
      <c r="E134" s="269" t="s">
        <v>1</v>
      </c>
      <c r="F134" s="270" t="s">
        <v>728</v>
      </c>
      <c r="G134" s="268"/>
      <c r="H134" s="271">
        <v>33.84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7" t="s">
        <v>154</v>
      </c>
      <c r="AU134" s="277" t="s">
        <v>93</v>
      </c>
      <c r="AV134" s="13" t="s">
        <v>93</v>
      </c>
      <c r="AW134" s="13" t="s">
        <v>36</v>
      </c>
      <c r="AX134" s="13" t="s">
        <v>83</v>
      </c>
      <c r="AY134" s="277" t="s">
        <v>145</v>
      </c>
    </row>
    <row r="135" spans="1:51" s="13" customFormat="1" ht="12">
      <c r="A135" s="13"/>
      <c r="B135" s="267"/>
      <c r="C135" s="268"/>
      <c r="D135" s="263" t="s">
        <v>154</v>
      </c>
      <c r="E135" s="269" t="s">
        <v>1</v>
      </c>
      <c r="F135" s="270" t="s">
        <v>729</v>
      </c>
      <c r="G135" s="268"/>
      <c r="H135" s="271">
        <v>298.2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7" t="s">
        <v>154</v>
      </c>
      <c r="AU135" s="277" t="s">
        <v>93</v>
      </c>
      <c r="AV135" s="13" t="s">
        <v>93</v>
      </c>
      <c r="AW135" s="13" t="s">
        <v>36</v>
      </c>
      <c r="AX135" s="13" t="s">
        <v>83</v>
      </c>
      <c r="AY135" s="277" t="s">
        <v>145</v>
      </c>
    </row>
    <row r="136" spans="1:51" s="13" customFormat="1" ht="12">
      <c r="A136" s="13"/>
      <c r="B136" s="267"/>
      <c r="C136" s="268"/>
      <c r="D136" s="263" t="s">
        <v>154</v>
      </c>
      <c r="E136" s="269" t="s">
        <v>1</v>
      </c>
      <c r="F136" s="270" t="s">
        <v>730</v>
      </c>
      <c r="G136" s="268"/>
      <c r="H136" s="271">
        <v>230.031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7" t="s">
        <v>154</v>
      </c>
      <c r="AU136" s="277" t="s">
        <v>93</v>
      </c>
      <c r="AV136" s="13" t="s">
        <v>93</v>
      </c>
      <c r="AW136" s="13" t="s">
        <v>36</v>
      </c>
      <c r="AX136" s="13" t="s">
        <v>83</v>
      </c>
      <c r="AY136" s="277" t="s">
        <v>145</v>
      </c>
    </row>
    <row r="137" spans="1:51" s="14" customFormat="1" ht="12">
      <c r="A137" s="14"/>
      <c r="B137" s="278"/>
      <c r="C137" s="279"/>
      <c r="D137" s="263" t="s">
        <v>154</v>
      </c>
      <c r="E137" s="280" t="s">
        <v>1</v>
      </c>
      <c r="F137" s="281" t="s">
        <v>156</v>
      </c>
      <c r="G137" s="279"/>
      <c r="H137" s="282">
        <v>580.871</v>
      </c>
      <c r="I137" s="283"/>
      <c r="J137" s="279"/>
      <c r="K137" s="279"/>
      <c r="L137" s="284"/>
      <c r="M137" s="285"/>
      <c r="N137" s="286"/>
      <c r="O137" s="286"/>
      <c r="P137" s="286"/>
      <c r="Q137" s="286"/>
      <c r="R137" s="286"/>
      <c r="S137" s="286"/>
      <c r="T137" s="28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8" t="s">
        <v>154</v>
      </c>
      <c r="AU137" s="288" t="s">
        <v>93</v>
      </c>
      <c r="AV137" s="14" t="s">
        <v>150</v>
      </c>
      <c r="AW137" s="14" t="s">
        <v>36</v>
      </c>
      <c r="AX137" s="14" t="s">
        <v>91</v>
      </c>
      <c r="AY137" s="288" t="s">
        <v>145</v>
      </c>
    </row>
    <row r="138" spans="1:65" s="2" customFormat="1" ht="16.5" customHeight="1">
      <c r="A138" s="40"/>
      <c r="B138" s="41"/>
      <c r="C138" s="250" t="s">
        <v>150</v>
      </c>
      <c r="D138" s="250" t="s">
        <v>146</v>
      </c>
      <c r="E138" s="251" t="s">
        <v>284</v>
      </c>
      <c r="F138" s="252" t="s">
        <v>285</v>
      </c>
      <c r="G138" s="253" t="s">
        <v>216</v>
      </c>
      <c r="H138" s="254">
        <v>580.871</v>
      </c>
      <c r="I138" s="255"/>
      <c r="J138" s="256">
        <f>ROUND(I138*H138,2)</f>
        <v>0</v>
      </c>
      <c r="K138" s="257"/>
      <c r="L138" s="43"/>
      <c r="M138" s="258" t="s">
        <v>1</v>
      </c>
      <c r="N138" s="259" t="s">
        <v>48</v>
      </c>
      <c r="O138" s="93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62" t="s">
        <v>150</v>
      </c>
      <c r="AT138" s="262" t="s">
        <v>146</v>
      </c>
      <c r="AU138" s="262" t="s">
        <v>93</v>
      </c>
      <c r="AY138" s="17" t="s">
        <v>145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91</v>
      </c>
      <c r="BK138" s="145">
        <f>ROUND(I138*H138,2)</f>
        <v>0</v>
      </c>
      <c r="BL138" s="17" t="s">
        <v>150</v>
      </c>
      <c r="BM138" s="262" t="s">
        <v>731</v>
      </c>
    </row>
    <row r="139" spans="1:47" s="2" customFormat="1" ht="12">
      <c r="A139" s="40"/>
      <c r="B139" s="41"/>
      <c r="C139" s="42"/>
      <c r="D139" s="263" t="s">
        <v>152</v>
      </c>
      <c r="E139" s="42"/>
      <c r="F139" s="264" t="s">
        <v>287</v>
      </c>
      <c r="G139" s="42"/>
      <c r="H139" s="42"/>
      <c r="I139" s="161"/>
      <c r="J139" s="42"/>
      <c r="K139" s="42"/>
      <c r="L139" s="43"/>
      <c r="M139" s="265"/>
      <c r="N139" s="266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7" t="s">
        <v>152</v>
      </c>
      <c r="AU139" s="17" t="s">
        <v>93</v>
      </c>
    </row>
    <row r="140" spans="1:65" s="2" customFormat="1" ht="21.75" customHeight="1">
      <c r="A140" s="40"/>
      <c r="B140" s="41"/>
      <c r="C140" s="250" t="s">
        <v>172</v>
      </c>
      <c r="D140" s="250" t="s">
        <v>146</v>
      </c>
      <c r="E140" s="251" t="s">
        <v>732</v>
      </c>
      <c r="F140" s="252" t="s">
        <v>733</v>
      </c>
      <c r="G140" s="253" t="s">
        <v>216</v>
      </c>
      <c r="H140" s="254">
        <v>30.4</v>
      </c>
      <c r="I140" s="255"/>
      <c r="J140" s="256">
        <f>ROUND(I140*H140,2)</f>
        <v>0</v>
      </c>
      <c r="K140" s="257"/>
      <c r="L140" s="43"/>
      <c r="M140" s="258" t="s">
        <v>1</v>
      </c>
      <c r="N140" s="259" t="s">
        <v>48</v>
      </c>
      <c r="O140" s="93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62" t="s">
        <v>150</v>
      </c>
      <c r="AT140" s="262" t="s">
        <v>146</v>
      </c>
      <c r="AU140" s="262" t="s">
        <v>93</v>
      </c>
      <c r="AY140" s="17" t="s">
        <v>145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91</v>
      </c>
      <c r="BK140" s="145">
        <f>ROUND(I140*H140,2)</f>
        <v>0</v>
      </c>
      <c r="BL140" s="17" t="s">
        <v>150</v>
      </c>
      <c r="BM140" s="262" t="s">
        <v>734</v>
      </c>
    </row>
    <row r="141" spans="1:47" s="2" customFormat="1" ht="12">
      <c r="A141" s="40"/>
      <c r="B141" s="41"/>
      <c r="C141" s="42"/>
      <c r="D141" s="263" t="s">
        <v>152</v>
      </c>
      <c r="E141" s="42"/>
      <c r="F141" s="264" t="s">
        <v>735</v>
      </c>
      <c r="G141" s="42"/>
      <c r="H141" s="42"/>
      <c r="I141" s="161"/>
      <c r="J141" s="42"/>
      <c r="K141" s="42"/>
      <c r="L141" s="43"/>
      <c r="M141" s="265"/>
      <c r="N141" s="266"/>
      <c r="O141" s="93"/>
      <c r="P141" s="93"/>
      <c r="Q141" s="93"/>
      <c r="R141" s="93"/>
      <c r="S141" s="93"/>
      <c r="T141" s="94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152</v>
      </c>
      <c r="AU141" s="17" t="s">
        <v>93</v>
      </c>
    </row>
    <row r="142" spans="1:51" s="13" customFormat="1" ht="12">
      <c r="A142" s="13"/>
      <c r="B142" s="267"/>
      <c r="C142" s="268"/>
      <c r="D142" s="263" t="s">
        <v>154</v>
      </c>
      <c r="E142" s="269" t="s">
        <v>1</v>
      </c>
      <c r="F142" s="270" t="s">
        <v>736</v>
      </c>
      <c r="G142" s="268"/>
      <c r="H142" s="271">
        <v>30.4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7" t="s">
        <v>154</v>
      </c>
      <c r="AU142" s="277" t="s">
        <v>93</v>
      </c>
      <c r="AV142" s="13" t="s">
        <v>93</v>
      </c>
      <c r="AW142" s="13" t="s">
        <v>36</v>
      </c>
      <c r="AX142" s="13" t="s">
        <v>83</v>
      </c>
      <c r="AY142" s="277" t="s">
        <v>145</v>
      </c>
    </row>
    <row r="143" spans="1:51" s="14" customFormat="1" ht="12">
      <c r="A143" s="14"/>
      <c r="B143" s="278"/>
      <c r="C143" s="279"/>
      <c r="D143" s="263" t="s">
        <v>154</v>
      </c>
      <c r="E143" s="280" t="s">
        <v>1</v>
      </c>
      <c r="F143" s="281" t="s">
        <v>156</v>
      </c>
      <c r="G143" s="279"/>
      <c r="H143" s="282">
        <v>30.4</v>
      </c>
      <c r="I143" s="283"/>
      <c r="J143" s="279"/>
      <c r="K143" s="279"/>
      <c r="L143" s="284"/>
      <c r="M143" s="285"/>
      <c r="N143" s="286"/>
      <c r="O143" s="286"/>
      <c r="P143" s="286"/>
      <c r="Q143" s="286"/>
      <c r="R143" s="286"/>
      <c r="S143" s="286"/>
      <c r="T143" s="28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8" t="s">
        <v>154</v>
      </c>
      <c r="AU143" s="288" t="s">
        <v>93</v>
      </c>
      <c r="AV143" s="14" t="s">
        <v>150</v>
      </c>
      <c r="AW143" s="14" t="s">
        <v>36</v>
      </c>
      <c r="AX143" s="14" t="s">
        <v>91</v>
      </c>
      <c r="AY143" s="288" t="s">
        <v>145</v>
      </c>
    </row>
    <row r="144" spans="1:65" s="2" customFormat="1" ht="21.75" customHeight="1">
      <c r="A144" s="40"/>
      <c r="B144" s="41"/>
      <c r="C144" s="250" t="s">
        <v>178</v>
      </c>
      <c r="D144" s="250" t="s">
        <v>146</v>
      </c>
      <c r="E144" s="251" t="s">
        <v>575</v>
      </c>
      <c r="F144" s="252" t="s">
        <v>576</v>
      </c>
      <c r="G144" s="253" t="s">
        <v>216</v>
      </c>
      <c r="H144" s="254">
        <v>30.4</v>
      </c>
      <c r="I144" s="255"/>
      <c r="J144" s="256">
        <f>ROUND(I144*H144,2)</f>
        <v>0</v>
      </c>
      <c r="K144" s="257"/>
      <c r="L144" s="43"/>
      <c r="M144" s="258" t="s">
        <v>1</v>
      </c>
      <c r="N144" s="259" t="s">
        <v>48</v>
      </c>
      <c r="O144" s="93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62" t="s">
        <v>150</v>
      </c>
      <c r="AT144" s="262" t="s">
        <v>146</v>
      </c>
      <c r="AU144" s="262" t="s">
        <v>93</v>
      </c>
      <c r="AY144" s="17" t="s">
        <v>145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91</v>
      </c>
      <c r="BK144" s="145">
        <f>ROUND(I144*H144,2)</f>
        <v>0</v>
      </c>
      <c r="BL144" s="17" t="s">
        <v>150</v>
      </c>
      <c r="BM144" s="262" t="s">
        <v>737</v>
      </c>
    </row>
    <row r="145" spans="1:47" s="2" customFormat="1" ht="12">
      <c r="A145" s="40"/>
      <c r="B145" s="41"/>
      <c r="C145" s="42"/>
      <c r="D145" s="263" t="s">
        <v>152</v>
      </c>
      <c r="E145" s="42"/>
      <c r="F145" s="264" t="s">
        <v>578</v>
      </c>
      <c r="G145" s="42"/>
      <c r="H145" s="42"/>
      <c r="I145" s="161"/>
      <c r="J145" s="42"/>
      <c r="K145" s="42"/>
      <c r="L145" s="43"/>
      <c r="M145" s="265"/>
      <c r="N145" s="266"/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7" t="s">
        <v>152</v>
      </c>
      <c r="AU145" s="17" t="s">
        <v>93</v>
      </c>
    </row>
    <row r="146" spans="1:65" s="2" customFormat="1" ht="21.75" customHeight="1">
      <c r="A146" s="40"/>
      <c r="B146" s="41"/>
      <c r="C146" s="250" t="s">
        <v>184</v>
      </c>
      <c r="D146" s="250" t="s">
        <v>146</v>
      </c>
      <c r="E146" s="251" t="s">
        <v>738</v>
      </c>
      <c r="F146" s="252" t="s">
        <v>739</v>
      </c>
      <c r="G146" s="253" t="s">
        <v>216</v>
      </c>
      <c r="H146" s="254">
        <v>6</v>
      </c>
      <c r="I146" s="255"/>
      <c r="J146" s="256">
        <f>ROUND(I146*H146,2)</f>
        <v>0</v>
      </c>
      <c r="K146" s="257"/>
      <c r="L146" s="43"/>
      <c r="M146" s="258" t="s">
        <v>1</v>
      </c>
      <c r="N146" s="259" t="s">
        <v>48</v>
      </c>
      <c r="O146" s="93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2" t="s">
        <v>150</v>
      </c>
      <c r="AT146" s="262" t="s">
        <v>146</v>
      </c>
      <c r="AU146" s="262" t="s">
        <v>93</v>
      </c>
      <c r="AY146" s="17" t="s">
        <v>145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91</v>
      </c>
      <c r="BK146" s="145">
        <f>ROUND(I146*H146,2)</f>
        <v>0</v>
      </c>
      <c r="BL146" s="17" t="s">
        <v>150</v>
      </c>
      <c r="BM146" s="262" t="s">
        <v>740</v>
      </c>
    </row>
    <row r="147" spans="1:47" s="2" customFormat="1" ht="12">
      <c r="A147" s="40"/>
      <c r="B147" s="41"/>
      <c r="C147" s="42"/>
      <c r="D147" s="263" t="s">
        <v>152</v>
      </c>
      <c r="E147" s="42"/>
      <c r="F147" s="264" t="s">
        <v>741</v>
      </c>
      <c r="G147" s="42"/>
      <c r="H147" s="42"/>
      <c r="I147" s="161"/>
      <c r="J147" s="42"/>
      <c r="K147" s="42"/>
      <c r="L147" s="43"/>
      <c r="M147" s="265"/>
      <c r="N147" s="266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152</v>
      </c>
      <c r="AU147" s="17" t="s">
        <v>93</v>
      </c>
    </row>
    <row r="148" spans="1:51" s="13" customFormat="1" ht="12">
      <c r="A148" s="13"/>
      <c r="B148" s="267"/>
      <c r="C148" s="268"/>
      <c r="D148" s="263" t="s">
        <v>154</v>
      </c>
      <c r="E148" s="269" t="s">
        <v>1</v>
      </c>
      <c r="F148" s="270" t="s">
        <v>742</v>
      </c>
      <c r="G148" s="268"/>
      <c r="H148" s="271">
        <v>6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7" t="s">
        <v>154</v>
      </c>
      <c r="AU148" s="277" t="s">
        <v>93</v>
      </c>
      <c r="AV148" s="13" t="s">
        <v>93</v>
      </c>
      <c r="AW148" s="13" t="s">
        <v>36</v>
      </c>
      <c r="AX148" s="13" t="s">
        <v>91</v>
      </c>
      <c r="AY148" s="277" t="s">
        <v>145</v>
      </c>
    </row>
    <row r="149" spans="1:65" s="2" customFormat="1" ht="21.75" customHeight="1">
      <c r="A149" s="40"/>
      <c r="B149" s="41"/>
      <c r="C149" s="250" t="s">
        <v>189</v>
      </c>
      <c r="D149" s="250" t="s">
        <v>146</v>
      </c>
      <c r="E149" s="251" t="s">
        <v>584</v>
      </c>
      <c r="F149" s="252" t="s">
        <v>585</v>
      </c>
      <c r="G149" s="253" t="s">
        <v>216</v>
      </c>
      <c r="H149" s="254">
        <v>6</v>
      </c>
      <c r="I149" s="255"/>
      <c r="J149" s="256">
        <f>ROUND(I149*H149,2)</f>
        <v>0</v>
      </c>
      <c r="K149" s="257"/>
      <c r="L149" s="43"/>
      <c r="M149" s="258" t="s">
        <v>1</v>
      </c>
      <c r="N149" s="259" t="s">
        <v>48</v>
      </c>
      <c r="O149" s="93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62" t="s">
        <v>150</v>
      </c>
      <c r="AT149" s="262" t="s">
        <v>146</v>
      </c>
      <c r="AU149" s="262" t="s">
        <v>93</v>
      </c>
      <c r="AY149" s="17" t="s">
        <v>145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91</v>
      </c>
      <c r="BK149" s="145">
        <f>ROUND(I149*H149,2)</f>
        <v>0</v>
      </c>
      <c r="BL149" s="17" t="s">
        <v>150</v>
      </c>
      <c r="BM149" s="262" t="s">
        <v>743</v>
      </c>
    </row>
    <row r="150" spans="1:47" s="2" customFormat="1" ht="12">
      <c r="A150" s="40"/>
      <c r="B150" s="41"/>
      <c r="C150" s="42"/>
      <c r="D150" s="263" t="s">
        <v>152</v>
      </c>
      <c r="E150" s="42"/>
      <c r="F150" s="264" t="s">
        <v>587</v>
      </c>
      <c r="G150" s="42"/>
      <c r="H150" s="42"/>
      <c r="I150" s="161"/>
      <c r="J150" s="42"/>
      <c r="K150" s="42"/>
      <c r="L150" s="43"/>
      <c r="M150" s="265"/>
      <c r="N150" s="266"/>
      <c r="O150" s="93"/>
      <c r="P150" s="93"/>
      <c r="Q150" s="93"/>
      <c r="R150" s="93"/>
      <c r="S150" s="93"/>
      <c r="T150" s="94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7" t="s">
        <v>152</v>
      </c>
      <c r="AU150" s="17" t="s">
        <v>93</v>
      </c>
    </row>
    <row r="151" spans="1:65" s="2" customFormat="1" ht="21.75" customHeight="1">
      <c r="A151" s="40"/>
      <c r="B151" s="41"/>
      <c r="C151" s="250" t="s">
        <v>200</v>
      </c>
      <c r="D151" s="250" t="s">
        <v>146</v>
      </c>
      <c r="E151" s="251" t="s">
        <v>299</v>
      </c>
      <c r="F151" s="252" t="s">
        <v>300</v>
      </c>
      <c r="G151" s="253" t="s">
        <v>216</v>
      </c>
      <c r="H151" s="254">
        <v>591.571</v>
      </c>
      <c r="I151" s="255"/>
      <c r="J151" s="256">
        <f>ROUND(I151*H151,2)</f>
        <v>0</v>
      </c>
      <c r="K151" s="257"/>
      <c r="L151" s="43"/>
      <c r="M151" s="258" t="s">
        <v>1</v>
      </c>
      <c r="N151" s="259" t="s">
        <v>48</v>
      </c>
      <c r="O151" s="93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2" t="s">
        <v>150</v>
      </c>
      <c r="AT151" s="262" t="s">
        <v>146</v>
      </c>
      <c r="AU151" s="262" t="s">
        <v>93</v>
      </c>
      <c r="AY151" s="17" t="s">
        <v>145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91</v>
      </c>
      <c r="BK151" s="145">
        <f>ROUND(I151*H151,2)</f>
        <v>0</v>
      </c>
      <c r="BL151" s="17" t="s">
        <v>150</v>
      </c>
      <c r="BM151" s="262" t="s">
        <v>744</v>
      </c>
    </row>
    <row r="152" spans="1:47" s="2" customFormat="1" ht="12">
      <c r="A152" s="40"/>
      <c r="B152" s="41"/>
      <c r="C152" s="42"/>
      <c r="D152" s="263" t="s">
        <v>152</v>
      </c>
      <c r="E152" s="42"/>
      <c r="F152" s="264" t="s">
        <v>302</v>
      </c>
      <c r="G152" s="42"/>
      <c r="H152" s="42"/>
      <c r="I152" s="161"/>
      <c r="J152" s="42"/>
      <c r="K152" s="42"/>
      <c r="L152" s="43"/>
      <c r="M152" s="265"/>
      <c r="N152" s="266"/>
      <c r="O152" s="93"/>
      <c r="P152" s="93"/>
      <c r="Q152" s="93"/>
      <c r="R152" s="93"/>
      <c r="S152" s="93"/>
      <c r="T152" s="9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7" t="s">
        <v>152</v>
      </c>
      <c r="AU152" s="17" t="s">
        <v>93</v>
      </c>
    </row>
    <row r="153" spans="1:51" s="13" customFormat="1" ht="12">
      <c r="A153" s="13"/>
      <c r="B153" s="267"/>
      <c r="C153" s="268"/>
      <c r="D153" s="263" t="s">
        <v>154</v>
      </c>
      <c r="E153" s="269" t="s">
        <v>1</v>
      </c>
      <c r="F153" s="270" t="s">
        <v>745</v>
      </c>
      <c r="G153" s="268"/>
      <c r="H153" s="271">
        <v>591.571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7" t="s">
        <v>154</v>
      </c>
      <c r="AU153" s="277" t="s">
        <v>93</v>
      </c>
      <c r="AV153" s="13" t="s">
        <v>93</v>
      </c>
      <c r="AW153" s="13" t="s">
        <v>36</v>
      </c>
      <c r="AX153" s="13" t="s">
        <v>91</v>
      </c>
      <c r="AY153" s="277" t="s">
        <v>145</v>
      </c>
    </row>
    <row r="154" spans="1:65" s="2" customFormat="1" ht="33" customHeight="1">
      <c r="A154" s="40"/>
      <c r="B154" s="41"/>
      <c r="C154" s="250" t="s">
        <v>206</v>
      </c>
      <c r="D154" s="250" t="s">
        <v>146</v>
      </c>
      <c r="E154" s="251" t="s">
        <v>305</v>
      </c>
      <c r="F154" s="252" t="s">
        <v>306</v>
      </c>
      <c r="G154" s="253" t="s">
        <v>216</v>
      </c>
      <c r="H154" s="254">
        <v>8281.994</v>
      </c>
      <c r="I154" s="255"/>
      <c r="J154" s="256">
        <f>ROUND(I154*H154,2)</f>
        <v>0</v>
      </c>
      <c r="K154" s="257"/>
      <c r="L154" s="43"/>
      <c r="M154" s="258" t="s">
        <v>1</v>
      </c>
      <c r="N154" s="259" t="s">
        <v>48</v>
      </c>
      <c r="O154" s="93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62" t="s">
        <v>150</v>
      </c>
      <c r="AT154" s="262" t="s">
        <v>146</v>
      </c>
      <c r="AU154" s="262" t="s">
        <v>93</v>
      </c>
      <c r="AY154" s="17" t="s">
        <v>145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91</v>
      </c>
      <c r="BK154" s="145">
        <f>ROUND(I154*H154,2)</f>
        <v>0</v>
      </c>
      <c r="BL154" s="17" t="s">
        <v>150</v>
      </c>
      <c r="BM154" s="262" t="s">
        <v>746</v>
      </c>
    </row>
    <row r="155" spans="1:47" s="2" customFormat="1" ht="12">
      <c r="A155" s="40"/>
      <c r="B155" s="41"/>
      <c r="C155" s="42"/>
      <c r="D155" s="263" t="s">
        <v>152</v>
      </c>
      <c r="E155" s="42"/>
      <c r="F155" s="264" t="s">
        <v>308</v>
      </c>
      <c r="G155" s="42"/>
      <c r="H155" s="42"/>
      <c r="I155" s="161"/>
      <c r="J155" s="42"/>
      <c r="K155" s="42"/>
      <c r="L155" s="43"/>
      <c r="M155" s="265"/>
      <c r="N155" s="266"/>
      <c r="O155" s="93"/>
      <c r="P155" s="93"/>
      <c r="Q155" s="93"/>
      <c r="R155" s="93"/>
      <c r="S155" s="93"/>
      <c r="T155" s="94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7" t="s">
        <v>152</v>
      </c>
      <c r="AU155" s="17" t="s">
        <v>93</v>
      </c>
    </row>
    <row r="156" spans="1:51" s="13" customFormat="1" ht="12">
      <c r="A156" s="13"/>
      <c r="B156" s="267"/>
      <c r="C156" s="268"/>
      <c r="D156" s="263" t="s">
        <v>154</v>
      </c>
      <c r="E156" s="269" t="s">
        <v>1</v>
      </c>
      <c r="F156" s="270" t="s">
        <v>747</v>
      </c>
      <c r="G156" s="268"/>
      <c r="H156" s="271">
        <v>8281.994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7" t="s">
        <v>154</v>
      </c>
      <c r="AU156" s="277" t="s">
        <v>93</v>
      </c>
      <c r="AV156" s="13" t="s">
        <v>93</v>
      </c>
      <c r="AW156" s="13" t="s">
        <v>36</v>
      </c>
      <c r="AX156" s="13" t="s">
        <v>91</v>
      </c>
      <c r="AY156" s="277" t="s">
        <v>145</v>
      </c>
    </row>
    <row r="157" spans="1:65" s="2" customFormat="1" ht="16.5" customHeight="1">
      <c r="A157" s="40"/>
      <c r="B157" s="41"/>
      <c r="C157" s="250" t="s">
        <v>213</v>
      </c>
      <c r="D157" s="250" t="s">
        <v>146</v>
      </c>
      <c r="E157" s="251" t="s">
        <v>311</v>
      </c>
      <c r="F157" s="252" t="s">
        <v>312</v>
      </c>
      <c r="G157" s="253" t="s">
        <v>216</v>
      </c>
      <c r="H157" s="254">
        <v>591.571</v>
      </c>
      <c r="I157" s="255"/>
      <c r="J157" s="256">
        <f>ROUND(I157*H157,2)</f>
        <v>0</v>
      </c>
      <c r="K157" s="257"/>
      <c r="L157" s="43"/>
      <c r="M157" s="258" t="s">
        <v>1</v>
      </c>
      <c r="N157" s="259" t="s">
        <v>48</v>
      </c>
      <c r="O157" s="93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62" t="s">
        <v>150</v>
      </c>
      <c r="AT157" s="262" t="s">
        <v>146</v>
      </c>
      <c r="AU157" s="262" t="s">
        <v>93</v>
      </c>
      <c r="AY157" s="17" t="s">
        <v>145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91</v>
      </c>
      <c r="BK157" s="145">
        <f>ROUND(I157*H157,2)</f>
        <v>0</v>
      </c>
      <c r="BL157" s="17" t="s">
        <v>150</v>
      </c>
      <c r="BM157" s="262" t="s">
        <v>748</v>
      </c>
    </row>
    <row r="158" spans="1:47" s="2" customFormat="1" ht="12">
      <c r="A158" s="40"/>
      <c r="B158" s="41"/>
      <c r="C158" s="42"/>
      <c r="D158" s="263" t="s">
        <v>152</v>
      </c>
      <c r="E158" s="42"/>
      <c r="F158" s="264" t="s">
        <v>314</v>
      </c>
      <c r="G158" s="42"/>
      <c r="H158" s="42"/>
      <c r="I158" s="161"/>
      <c r="J158" s="42"/>
      <c r="K158" s="42"/>
      <c r="L158" s="43"/>
      <c r="M158" s="265"/>
      <c r="N158" s="266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152</v>
      </c>
      <c r="AU158" s="17" t="s">
        <v>93</v>
      </c>
    </row>
    <row r="159" spans="1:65" s="2" customFormat="1" ht="21.75" customHeight="1">
      <c r="A159" s="40"/>
      <c r="B159" s="41"/>
      <c r="C159" s="250" t="s">
        <v>220</v>
      </c>
      <c r="D159" s="250" t="s">
        <v>146</v>
      </c>
      <c r="E159" s="251" t="s">
        <v>316</v>
      </c>
      <c r="F159" s="252" t="s">
        <v>317</v>
      </c>
      <c r="G159" s="253" t="s">
        <v>318</v>
      </c>
      <c r="H159" s="254">
        <v>1064.828</v>
      </c>
      <c r="I159" s="255"/>
      <c r="J159" s="256">
        <f>ROUND(I159*H159,2)</f>
        <v>0</v>
      </c>
      <c r="K159" s="257"/>
      <c r="L159" s="43"/>
      <c r="M159" s="258" t="s">
        <v>1</v>
      </c>
      <c r="N159" s="259" t="s">
        <v>48</v>
      </c>
      <c r="O159" s="93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62" t="s">
        <v>150</v>
      </c>
      <c r="AT159" s="262" t="s">
        <v>146</v>
      </c>
      <c r="AU159" s="262" t="s">
        <v>93</v>
      </c>
      <c r="AY159" s="17" t="s">
        <v>145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91</v>
      </c>
      <c r="BK159" s="145">
        <f>ROUND(I159*H159,2)</f>
        <v>0</v>
      </c>
      <c r="BL159" s="17" t="s">
        <v>150</v>
      </c>
      <c r="BM159" s="262" t="s">
        <v>749</v>
      </c>
    </row>
    <row r="160" spans="1:47" s="2" customFormat="1" ht="12">
      <c r="A160" s="40"/>
      <c r="B160" s="41"/>
      <c r="C160" s="42"/>
      <c r="D160" s="263" t="s">
        <v>152</v>
      </c>
      <c r="E160" s="42"/>
      <c r="F160" s="264" t="s">
        <v>320</v>
      </c>
      <c r="G160" s="42"/>
      <c r="H160" s="42"/>
      <c r="I160" s="161"/>
      <c r="J160" s="42"/>
      <c r="K160" s="42"/>
      <c r="L160" s="43"/>
      <c r="M160" s="265"/>
      <c r="N160" s="266"/>
      <c r="O160" s="93"/>
      <c r="P160" s="93"/>
      <c r="Q160" s="93"/>
      <c r="R160" s="93"/>
      <c r="S160" s="93"/>
      <c r="T160" s="94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7" t="s">
        <v>152</v>
      </c>
      <c r="AU160" s="17" t="s">
        <v>93</v>
      </c>
    </row>
    <row r="161" spans="1:51" s="13" customFormat="1" ht="12">
      <c r="A161" s="13"/>
      <c r="B161" s="267"/>
      <c r="C161" s="268"/>
      <c r="D161" s="263" t="s">
        <v>154</v>
      </c>
      <c r="E161" s="269" t="s">
        <v>1</v>
      </c>
      <c r="F161" s="270" t="s">
        <v>750</v>
      </c>
      <c r="G161" s="268"/>
      <c r="H161" s="271">
        <v>1064.828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7" t="s">
        <v>154</v>
      </c>
      <c r="AU161" s="277" t="s">
        <v>93</v>
      </c>
      <c r="AV161" s="13" t="s">
        <v>93</v>
      </c>
      <c r="AW161" s="13" t="s">
        <v>36</v>
      </c>
      <c r="AX161" s="13" t="s">
        <v>91</v>
      </c>
      <c r="AY161" s="277" t="s">
        <v>145</v>
      </c>
    </row>
    <row r="162" spans="1:65" s="2" customFormat="1" ht="21.75" customHeight="1">
      <c r="A162" s="40"/>
      <c r="B162" s="41"/>
      <c r="C162" s="250" t="s">
        <v>226</v>
      </c>
      <c r="D162" s="250" t="s">
        <v>146</v>
      </c>
      <c r="E162" s="251" t="s">
        <v>323</v>
      </c>
      <c r="F162" s="252" t="s">
        <v>324</v>
      </c>
      <c r="G162" s="253" t="s">
        <v>209</v>
      </c>
      <c r="H162" s="254">
        <v>691.2</v>
      </c>
      <c r="I162" s="255"/>
      <c r="J162" s="256">
        <f>ROUND(I162*H162,2)</f>
        <v>0</v>
      </c>
      <c r="K162" s="257"/>
      <c r="L162" s="43"/>
      <c r="M162" s="258" t="s">
        <v>1</v>
      </c>
      <c r="N162" s="259" t="s">
        <v>48</v>
      </c>
      <c r="O162" s="93"/>
      <c r="P162" s="260">
        <f>O162*H162</f>
        <v>0</v>
      </c>
      <c r="Q162" s="260">
        <v>0</v>
      </c>
      <c r="R162" s="260">
        <f>Q162*H162</f>
        <v>0</v>
      </c>
      <c r="S162" s="260">
        <v>0</v>
      </c>
      <c r="T162" s="261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62" t="s">
        <v>150</v>
      </c>
      <c r="AT162" s="262" t="s">
        <v>146</v>
      </c>
      <c r="AU162" s="262" t="s">
        <v>93</v>
      </c>
      <c r="AY162" s="17" t="s">
        <v>145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91</v>
      </c>
      <c r="BK162" s="145">
        <f>ROUND(I162*H162,2)</f>
        <v>0</v>
      </c>
      <c r="BL162" s="17" t="s">
        <v>150</v>
      </c>
      <c r="BM162" s="262" t="s">
        <v>751</v>
      </c>
    </row>
    <row r="163" spans="1:47" s="2" customFormat="1" ht="12">
      <c r="A163" s="40"/>
      <c r="B163" s="41"/>
      <c r="C163" s="42"/>
      <c r="D163" s="263" t="s">
        <v>152</v>
      </c>
      <c r="E163" s="42"/>
      <c r="F163" s="264" t="s">
        <v>326</v>
      </c>
      <c r="G163" s="42"/>
      <c r="H163" s="42"/>
      <c r="I163" s="161"/>
      <c r="J163" s="42"/>
      <c r="K163" s="42"/>
      <c r="L163" s="43"/>
      <c r="M163" s="265"/>
      <c r="N163" s="266"/>
      <c r="O163" s="93"/>
      <c r="P163" s="93"/>
      <c r="Q163" s="93"/>
      <c r="R163" s="93"/>
      <c r="S163" s="93"/>
      <c r="T163" s="94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7" t="s">
        <v>152</v>
      </c>
      <c r="AU163" s="17" t="s">
        <v>93</v>
      </c>
    </row>
    <row r="164" spans="1:51" s="13" customFormat="1" ht="12">
      <c r="A164" s="13"/>
      <c r="B164" s="267"/>
      <c r="C164" s="268"/>
      <c r="D164" s="263" t="s">
        <v>154</v>
      </c>
      <c r="E164" s="269" t="s">
        <v>1</v>
      </c>
      <c r="F164" s="270" t="s">
        <v>752</v>
      </c>
      <c r="G164" s="268"/>
      <c r="H164" s="271">
        <v>691.2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7" t="s">
        <v>154</v>
      </c>
      <c r="AU164" s="277" t="s">
        <v>93</v>
      </c>
      <c r="AV164" s="13" t="s">
        <v>93</v>
      </c>
      <c r="AW164" s="13" t="s">
        <v>36</v>
      </c>
      <c r="AX164" s="13" t="s">
        <v>91</v>
      </c>
      <c r="AY164" s="277" t="s">
        <v>145</v>
      </c>
    </row>
    <row r="165" spans="1:65" s="2" customFormat="1" ht="21.75" customHeight="1">
      <c r="A165" s="40"/>
      <c r="B165" s="41"/>
      <c r="C165" s="250" t="s">
        <v>231</v>
      </c>
      <c r="D165" s="250" t="s">
        <v>146</v>
      </c>
      <c r="E165" s="251" t="s">
        <v>329</v>
      </c>
      <c r="F165" s="252" t="s">
        <v>330</v>
      </c>
      <c r="G165" s="253" t="s">
        <v>209</v>
      </c>
      <c r="H165" s="254">
        <v>104.5</v>
      </c>
      <c r="I165" s="255"/>
      <c r="J165" s="256">
        <f>ROUND(I165*H165,2)</f>
        <v>0</v>
      </c>
      <c r="K165" s="257"/>
      <c r="L165" s="43"/>
      <c r="M165" s="258" t="s">
        <v>1</v>
      </c>
      <c r="N165" s="259" t="s">
        <v>48</v>
      </c>
      <c r="O165" s="93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2" t="s">
        <v>150</v>
      </c>
      <c r="AT165" s="262" t="s">
        <v>146</v>
      </c>
      <c r="AU165" s="262" t="s">
        <v>93</v>
      </c>
      <c r="AY165" s="17" t="s">
        <v>145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91</v>
      </c>
      <c r="BK165" s="145">
        <f>ROUND(I165*H165,2)</f>
        <v>0</v>
      </c>
      <c r="BL165" s="17" t="s">
        <v>150</v>
      </c>
      <c r="BM165" s="262" t="s">
        <v>753</v>
      </c>
    </row>
    <row r="166" spans="1:47" s="2" customFormat="1" ht="12">
      <c r="A166" s="40"/>
      <c r="B166" s="41"/>
      <c r="C166" s="42"/>
      <c r="D166" s="263" t="s">
        <v>152</v>
      </c>
      <c r="E166" s="42"/>
      <c r="F166" s="264" t="s">
        <v>332</v>
      </c>
      <c r="G166" s="42"/>
      <c r="H166" s="42"/>
      <c r="I166" s="161"/>
      <c r="J166" s="42"/>
      <c r="K166" s="42"/>
      <c r="L166" s="43"/>
      <c r="M166" s="265"/>
      <c r="N166" s="266"/>
      <c r="O166" s="93"/>
      <c r="P166" s="93"/>
      <c r="Q166" s="93"/>
      <c r="R166" s="93"/>
      <c r="S166" s="93"/>
      <c r="T166" s="94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7" t="s">
        <v>152</v>
      </c>
      <c r="AU166" s="17" t="s">
        <v>93</v>
      </c>
    </row>
    <row r="167" spans="1:65" s="2" customFormat="1" ht="16.5" customHeight="1">
      <c r="A167" s="40"/>
      <c r="B167" s="41"/>
      <c r="C167" s="250" t="s">
        <v>8</v>
      </c>
      <c r="D167" s="250" t="s">
        <v>146</v>
      </c>
      <c r="E167" s="251" t="s">
        <v>334</v>
      </c>
      <c r="F167" s="252" t="s">
        <v>335</v>
      </c>
      <c r="G167" s="253" t="s">
        <v>209</v>
      </c>
      <c r="H167" s="254">
        <v>100.6</v>
      </c>
      <c r="I167" s="255"/>
      <c r="J167" s="256">
        <f>ROUND(I167*H167,2)</f>
        <v>0</v>
      </c>
      <c r="K167" s="257"/>
      <c r="L167" s="43"/>
      <c r="M167" s="258" t="s">
        <v>1</v>
      </c>
      <c r="N167" s="259" t="s">
        <v>48</v>
      </c>
      <c r="O167" s="93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62" t="s">
        <v>150</v>
      </c>
      <c r="AT167" s="262" t="s">
        <v>146</v>
      </c>
      <c r="AU167" s="262" t="s">
        <v>93</v>
      </c>
      <c r="AY167" s="17" t="s">
        <v>145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91</v>
      </c>
      <c r="BK167" s="145">
        <f>ROUND(I167*H167,2)</f>
        <v>0</v>
      </c>
      <c r="BL167" s="17" t="s">
        <v>150</v>
      </c>
      <c r="BM167" s="262" t="s">
        <v>754</v>
      </c>
    </row>
    <row r="168" spans="1:47" s="2" customFormat="1" ht="12">
      <c r="A168" s="40"/>
      <c r="B168" s="41"/>
      <c r="C168" s="42"/>
      <c r="D168" s="263" t="s">
        <v>152</v>
      </c>
      <c r="E168" s="42"/>
      <c r="F168" s="264" t="s">
        <v>337</v>
      </c>
      <c r="G168" s="42"/>
      <c r="H168" s="42"/>
      <c r="I168" s="161"/>
      <c r="J168" s="42"/>
      <c r="K168" s="42"/>
      <c r="L168" s="43"/>
      <c r="M168" s="265"/>
      <c r="N168" s="266"/>
      <c r="O168" s="93"/>
      <c r="P168" s="93"/>
      <c r="Q168" s="93"/>
      <c r="R168" s="93"/>
      <c r="S168" s="93"/>
      <c r="T168" s="94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7" t="s">
        <v>152</v>
      </c>
      <c r="AU168" s="17" t="s">
        <v>93</v>
      </c>
    </row>
    <row r="169" spans="1:65" s="2" customFormat="1" ht="16.5" customHeight="1">
      <c r="A169" s="40"/>
      <c r="B169" s="41"/>
      <c r="C169" s="250" t="s">
        <v>243</v>
      </c>
      <c r="D169" s="250" t="s">
        <v>146</v>
      </c>
      <c r="E169" s="251" t="s">
        <v>339</v>
      </c>
      <c r="F169" s="252" t="s">
        <v>340</v>
      </c>
      <c r="G169" s="253" t="s">
        <v>209</v>
      </c>
      <c r="H169" s="254">
        <v>205.1</v>
      </c>
      <c r="I169" s="255"/>
      <c r="J169" s="256">
        <f>ROUND(I169*H169,2)</f>
        <v>0</v>
      </c>
      <c r="K169" s="257"/>
      <c r="L169" s="43"/>
      <c r="M169" s="258" t="s">
        <v>1</v>
      </c>
      <c r="N169" s="259" t="s">
        <v>48</v>
      </c>
      <c r="O169" s="93"/>
      <c r="P169" s="260">
        <f>O169*H169</f>
        <v>0</v>
      </c>
      <c r="Q169" s="260">
        <v>0.0012727</v>
      </c>
      <c r="R169" s="260">
        <f>Q169*H169</f>
        <v>0.26103077</v>
      </c>
      <c r="S169" s="260">
        <v>0</v>
      </c>
      <c r="T169" s="261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62" t="s">
        <v>150</v>
      </c>
      <c r="AT169" s="262" t="s">
        <v>146</v>
      </c>
      <c r="AU169" s="262" t="s">
        <v>93</v>
      </c>
      <c r="AY169" s="17" t="s">
        <v>145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91</v>
      </c>
      <c r="BK169" s="145">
        <f>ROUND(I169*H169,2)</f>
        <v>0</v>
      </c>
      <c r="BL169" s="17" t="s">
        <v>150</v>
      </c>
      <c r="BM169" s="262" t="s">
        <v>755</v>
      </c>
    </row>
    <row r="170" spans="1:47" s="2" customFormat="1" ht="12">
      <c r="A170" s="40"/>
      <c r="B170" s="41"/>
      <c r="C170" s="42"/>
      <c r="D170" s="263" t="s">
        <v>152</v>
      </c>
      <c r="E170" s="42"/>
      <c r="F170" s="264" t="s">
        <v>342</v>
      </c>
      <c r="G170" s="42"/>
      <c r="H170" s="42"/>
      <c r="I170" s="161"/>
      <c r="J170" s="42"/>
      <c r="K170" s="42"/>
      <c r="L170" s="43"/>
      <c r="M170" s="265"/>
      <c r="N170" s="266"/>
      <c r="O170" s="93"/>
      <c r="P170" s="93"/>
      <c r="Q170" s="93"/>
      <c r="R170" s="93"/>
      <c r="S170" s="93"/>
      <c r="T170" s="94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7" t="s">
        <v>152</v>
      </c>
      <c r="AU170" s="17" t="s">
        <v>93</v>
      </c>
    </row>
    <row r="171" spans="1:51" s="13" customFormat="1" ht="12">
      <c r="A171" s="13"/>
      <c r="B171" s="267"/>
      <c r="C171" s="268"/>
      <c r="D171" s="263" t="s">
        <v>154</v>
      </c>
      <c r="E171" s="269" t="s">
        <v>1</v>
      </c>
      <c r="F171" s="270" t="s">
        <v>756</v>
      </c>
      <c r="G171" s="268"/>
      <c r="H171" s="271">
        <v>100.6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7" t="s">
        <v>154</v>
      </c>
      <c r="AU171" s="277" t="s">
        <v>93</v>
      </c>
      <c r="AV171" s="13" t="s">
        <v>93</v>
      </c>
      <c r="AW171" s="13" t="s">
        <v>36</v>
      </c>
      <c r="AX171" s="13" t="s">
        <v>83</v>
      </c>
      <c r="AY171" s="277" t="s">
        <v>145</v>
      </c>
    </row>
    <row r="172" spans="1:51" s="13" customFormat="1" ht="12">
      <c r="A172" s="13"/>
      <c r="B172" s="267"/>
      <c r="C172" s="268"/>
      <c r="D172" s="263" t="s">
        <v>154</v>
      </c>
      <c r="E172" s="269" t="s">
        <v>1</v>
      </c>
      <c r="F172" s="270" t="s">
        <v>757</v>
      </c>
      <c r="G172" s="268"/>
      <c r="H172" s="271">
        <v>104.5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7" t="s">
        <v>154</v>
      </c>
      <c r="AU172" s="277" t="s">
        <v>93</v>
      </c>
      <c r="AV172" s="13" t="s">
        <v>93</v>
      </c>
      <c r="AW172" s="13" t="s">
        <v>36</v>
      </c>
      <c r="AX172" s="13" t="s">
        <v>83</v>
      </c>
      <c r="AY172" s="277" t="s">
        <v>145</v>
      </c>
    </row>
    <row r="173" spans="1:51" s="14" customFormat="1" ht="12">
      <c r="A173" s="14"/>
      <c r="B173" s="278"/>
      <c r="C173" s="279"/>
      <c r="D173" s="263" t="s">
        <v>154</v>
      </c>
      <c r="E173" s="280" t="s">
        <v>1</v>
      </c>
      <c r="F173" s="281" t="s">
        <v>156</v>
      </c>
      <c r="G173" s="279"/>
      <c r="H173" s="282">
        <v>205.1</v>
      </c>
      <c r="I173" s="283"/>
      <c r="J173" s="279"/>
      <c r="K173" s="279"/>
      <c r="L173" s="284"/>
      <c r="M173" s="285"/>
      <c r="N173" s="286"/>
      <c r="O173" s="286"/>
      <c r="P173" s="286"/>
      <c r="Q173" s="286"/>
      <c r="R173" s="286"/>
      <c r="S173" s="286"/>
      <c r="T173" s="28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8" t="s">
        <v>154</v>
      </c>
      <c r="AU173" s="288" t="s">
        <v>93</v>
      </c>
      <c r="AV173" s="14" t="s">
        <v>150</v>
      </c>
      <c r="AW173" s="14" t="s">
        <v>36</v>
      </c>
      <c r="AX173" s="14" t="s">
        <v>91</v>
      </c>
      <c r="AY173" s="288" t="s">
        <v>145</v>
      </c>
    </row>
    <row r="174" spans="1:65" s="2" customFormat="1" ht="16.5" customHeight="1">
      <c r="A174" s="40"/>
      <c r="B174" s="41"/>
      <c r="C174" s="299" t="s">
        <v>249</v>
      </c>
      <c r="D174" s="299" t="s">
        <v>185</v>
      </c>
      <c r="E174" s="300" t="s">
        <v>346</v>
      </c>
      <c r="F174" s="301" t="s">
        <v>347</v>
      </c>
      <c r="G174" s="302" t="s">
        <v>188</v>
      </c>
      <c r="H174" s="303">
        <v>5.128</v>
      </c>
      <c r="I174" s="304"/>
      <c r="J174" s="305">
        <f>ROUND(I174*H174,2)</f>
        <v>0</v>
      </c>
      <c r="K174" s="306"/>
      <c r="L174" s="307"/>
      <c r="M174" s="308" t="s">
        <v>1</v>
      </c>
      <c r="N174" s="309" t="s">
        <v>48</v>
      </c>
      <c r="O174" s="93"/>
      <c r="P174" s="260">
        <f>O174*H174</f>
        <v>0</v>
      </c>
      <c r="Q174" s="260">
        <v>0.001</v>
      </c>
      <c r="R174" s="260">
        <f>Q174*H174</f>
        <v>0.005128000000000001</v>
      </c>
      <c r="S174" s="260">
        <v>0</v>
      </c>
      <c r="T174" s="261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62" t="s">
        <v>189</v>
      </c>
      <c r="AT174" s="262" t="s">
        <v>185</v>
      </c>
      <c r="AU174" s="262" t="s">
        <v>93</v>
      </c>
      <c r="AY174" s="17" t="s">
        <v>145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91</v>
      </c>
      <c r="BK174" s="145">
        <f>ROUND(I174*H174,2)</f>
        <v>0</v>
      </c>
      <c r="BL174" s="17" t="s">
        <v>150</v>
      </c>
      <c r="BM174" s="262" t="s">
        <v>758</v>
      </c>
    </row>
    <row r="175" spans="1:47" s="2" customFormat="1" ht="12">
      <c r="A175" s="40"/>
      <c r="B175" s="41"/>
      <c r="C175" s="42"/>
      <c r="D175" s="263" t="s">
        <v>152</v>
      </c>
      <c r="E175" s="42"/>
      <c r="F175" s="264" t="s">
        <v>347</v>
      </c>
      <c r="G175" s="42"/>
      <c r="H175" s="42"/>
      <c r="I175" s="161"/>
      <c r="J175" s="42"/>
      <c r="K175" s="42"/>
      <c r="L175" s="43"/>
      <c r="M175" s="265"/>
      <c r="N175" s="266"/>
      <c r="O175" s="93"/>
      <c r="P175" s="93"/>
      <c r="Q175" s="93"/>
      <c r="R175" s="93"/>
      <c r="S175" s="93"/>
      <c r="T175" s="94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7" t="s">
        <v>152</v>
      </c>
      <c r="AU175" s="17" t="s">
        <v>93</v>
      </c>
    </row>
    <row r="176" spans="1:51" s="13" customFormat="1" ht="12">
      <c r="A176" s="13"/>
      <c r="B176" s="267"/>
      <c r="C176" s="268"/>
      <c r="D176" s="263" t="s">
        <v>154</v>
      </c>
      <c r="E176" s="268"/>
      <c r="F176" s="270" t="s">
        <v>759</v>
      </c>
      <c r="G176" s="268"/>
      <c r="H176" s="271">
        <v>5.128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7" t="s">
        <v>154</v>
      </c>
      <c r="AU176" s="277" t="s">
        <v>93</v>
      </c>
      <c r="AV176" s="13" t="s">
        <v>93</v>
      </c>
      <c r="AW176" s="13" t="s">
        <v>4</v>
      </c>
      <c r="AX176" s="13" t="s">
        <v>91</v>
      </c>
      <c r="AY176" s="277" t="s">
        <v>145</v>
      </c>
    </row>
    <row r="177" spans="1:63" s="12" customFormat="1" ht="22.8" customHeight="1">
      <c r="A177" s="12"/>
      <c r="B177" s="236"/>
      <c r="C177" s="237"/>
      <c r="D177" s="238" t="s">
        <v>82</v>
      </c>
      <c r="E177" s="311" t="s">
        <v>93</v>
      </c>
      <c r="F177" s="311" t="s">
        <v>350</v>
      </c>
      <c r="G177" s="237"/>
      <c r="H177" s="237"/>
      <c r="I177" s="240"/>
      <c r="J177" s="312">
        <f>BK177</f>
        <v>0</v>
      </c>
      <c r="K177" s="237"/>
      <c r="L177" s="242"/>
      <c r="M177" s="243"/>
      <c r="N177" s="244"/>
      <c r="O177" s="244"/>
      <c r="P177" s="245">
        <f>SUM(P178:P193)</f>
        <v>0</v>
      </c>
      <c r="Q177" s="244"/>
      <c r="R177" s="245">
        <f>SUM(R178:R193)</f>
        <v>0.19169960000000003</v>
      </c>
      <c r="S177" s="244"/>
      <c r="T177" s="246">
        <f>SUM(T178:T193)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7" t="s">
        <v>91</v>
      </c>
      <c r="AT177" s="248" t="s">
        <v>82</v>
      </c>
      <c r="AU177" s="248" t="s">
        <v>91</v>
      </c>
      <c r="AY177" s="247" t="s">
        <v>145</v>
      </c>
      <c r="BK177" s="249">
        <f>SUM(BK178:BK193)</f>
        <v>0</v>
      </c>
    </row>
    <row r="178" spans="1:65" s="2" customFormat="1" ht="21.75" customHeight="1">
      <c r="A178" s="40"/>
      <c r="B178" s="41"/>
      <c r="C178" s="250" t="s">
        <v>255</v>
      </c>
      <c r="D178" s="250" t="s">
        <v>146</v>
      </c>
      <c r="E178" s="251" t="s">
        <v>610</v>
      </c>
      <c r="F178" s="252" t="s">
        <v>760</v>
      </c>
      <c r="G178" s="253" t="s">
        <v>216</v>
      </c>
      <c r="H178" s="254">
        <v>3</v>
      </c>
      <c r="I178" s="255"/>
      <c r="J178" s="256">
        <f>ROUND(I178*H178,2)</f>
        <v>0</v>
      </c>
      <c r="K178" s="257"/>
      <c r="L178" s="43"/>
      <c r="M178" s="258" t="s">
        <v>1</v>
      </c>
      <c r="N178" s="259" t="s">
        <v>48</v>
      </c>
      <c r="O178" s="93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62" t="s">
        <v>150</v>
      </c>
      <c r="AT178" s="262" t="s">
        <v>146</v>
      </c>
      <c r="AU178" s="262" t="s">
        <v>93</v>
      </c>
      <c r="AY178" s="17" t="s">
        <v>145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91</v>
      </c>
      <c r="BK178" s="145">
        <f>ROUND(I178*H178,2)</f>
        <v>0</v>
      </c>
      <c r="BL178" s="17" t="s">
        <v>150</v>
      </c>
      <c r="BM178" s="262" t="s">
        <v>761</v>
      </c>
    </row>
    <row r="179" spans="1:47" s="2" customFormat="1" ht="12">
      <c r="A179" s="40"/>
      <c r="B179" s="41"/>
      <c r="C179" s="42"/>
      <c r="D179" s="263" t="s">
        <v>152</v>
      </c>
      <c r="E179" s="42"/>
      <c r="F179" s="264" t="s">
        <v>762</v>
      </c>
      <c r="G179" s="42"/>
      <c r="H179" s="42"/>
      <c r="I179" s="161"/>
      <c r="J179" s="42"/>
      <c r="K179" s="42"/>
      <c r="L179" s="43"/>
      <c r="M179" s="265"/>
      <c r="N179" s="266"/>
      <c r="O179" s="93"/>
      <c r="P179" s="93"/>
      <c r="Q179" s="93"/>
      <c r="R179" s="93"/>
      <c r="S179" s="93"/>
      <c r="T179" s="94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7" t="s">
        <v>152</v>
      </c>
      <c r="AU179" s="17" t="s">
        <v>93</v>
      </c>
    </row>
    <row r="180" spans="1:51" s="13" customFormat="1" ht="12">
      <c r="A180" s="13"/>
      <c r="B180" s="267"/>
      <c r="C180" s="268"/>
      <c r="D180" s="263" t="s">
        <v>154</v>
      </c>
      <c r="E180" s="269" t="s">
        <v>1</v>
      </c>
      <c r="F180" s="270" t="s">
        <v>763</v>
      </c>
      <c r="G180" s="268"/>
      <c r="H180" s="271">
        <v>3</v>
      </c>
      <c r="I180" s="272"/>
      <c r="J180" s="268"/>
      <c r="K180" s="268"/>
      <c r="L180" s="273"/>
      <c r="M180" s="274"/>
      <c r="N180" s="275"/>
      <c r="O180" s="275"/>
      <c r="P180" s="275"/>
      <c r="Q180" s="275"/>
      <c r="R180" s="275"/>
      <c r="S180" s="275"/>
      <c r="T180" s="27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7" t="s">
        <v>154</v>
      </c>
      <c r="AU180" s="277" t="s">
        <v>93</v>
      </c>
      <c r="AV180" s="13" t="s">
        <v>93</v>
      </c>
      <c r="AW180" s="13" t="s">
        <v>36</v>
      </c>
      <c r="AX180" s="13" t="s">
        <v>91</v>
      </c>
      <c r="AY180" s="277" t="s">
        <v>145</v>
      </c>
    </row>
    <row r="181" spans="1:65" s="2" customFormat="1" ht="21.75" customHeight="1">
      <c r="A181" s="40"/>
      <c r="B181" s="41"/>
      <c r="C181" s="250" t="s">
        <v>260</v>
      </c>
      <c r="D181" s="250" t="s">
        <v>146</v>
      </c>
      <c r="E181" s="251" t="s">
        <v>616</v>
      </c>
      <c r="F181" s="252" t="s">
        <v>617</v>
      </c>
      <c r="G181" s="253" t="s">
        <v>216</v>
      </c>
      <c r="H181" s="254">
        <v>30.4</v>
      </c>
      <c r="I181" s="255"/>
      <c r="J181" s="256">
        <f>ROUND(I181*H181,2)</f>
        <v>0</v>
      </c>
      <c r="K181" s="257"/>
      <c r="L181" s="43"/>
      <c r="M181" s="258" t="s">
        <v>1</v>
      </c>
      <c r="N181" s="259" t="s">
        <v>48</v>
      </c>
      <c r="O181" s="93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62" t="s">
        <v>150</v>
      </c>
      <c r="AT181" s="262" t="s">
        <v>146</v>
      </c>
      <c r="AU181" s="262" t="s">
        <v>93</v>
      </c>
      <c r="AY181" s="17" t="s">
        <v>145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91</v>
      </c>
      <c r="BK181" s="145">
        <f>ROUND(I181*H181,2)</f>
        <v>0</v>
      </c>
      <c r="BL181" s="17" t="s">
        <v>150</v>
      </c>
      <c r="BM181" s="262" t="s">
        <v>764</v>
      </c>
    </row>
    <row r="182" spans="1:47" s="2" customFormat="1" ht="12">
      <c r="A182" s="40"/>
      <c r="B182" s="41"/>
      <c r="C182" s="42"/>
      <c r="D182" s="263" t="s">
        <v>152</v>
      </c>
      <c r="E182" s="42"/>
      <c r="F182" s="264" t="s">
        <v>619</v>
      </c>
      <c r="G182" s="42"/>
      <c r="H182" s="42"/>
      <c r="I182" s="161"/>
      <c r="J182" s="42"/>
      <c r="K182" s="42"/>
      <c r="L182" s="43"/>
      <c r="M182" s="265"/>
      <c r="N182" s="266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7" t="s">
        <v>152</v>
      </c>
      <c r="AU182" s="17" t="s">
        <v>93</v>
      </c>
    </row>
    <row r="183" spans="1:51" s="14" customFormat="1" ht="12">
      <c r="A183" s="14"/>
      <c r="B183" s="278"/>
      <c r="C183" s="279"/>
      <c r="D183" s="263" t="s">
        <v>154</v>
      </c>
      <c r="E183" s="280" t="s">
        <v>1</v>
      </c>
      <c r="F183" s="281" t="s">
        <v>156</v>
      </c>
      <c r="G183" s="279"/>
      <c r="H183" s="282">
        <v>30.4</v>
      </c>
      <c r="I183" s="283"/>
      <c r="J183" s="279"/>
      <c r="K183" s="279"/>
      <c r="L183" s="284"/>
      <c r="M183" s="285"/>
      <c r="N183" s="286"/>
      <c r="O183" s="286"/>
      <c r="P183" s="286"/>
      <c r="Q183" s="286"/>
      <c r="R183" s="286"/>
      <c r="S183" s="286"/>
      <c r="T183" s="28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8" t="s">
        <v>154</v>
      </c>
      <c r="AU183" s="288" t="s">
        <v>93</v>
      </c>
      <c r="AV183" s="14" t="s">
        <v>150</v>
      </c>
      <c r="AW183" s="14" t="s">
        <v>36</v>
      </c>
      <c r="AX183" s="14" t="s">
        <v>83</v>
      </c>
      <c r="AY183" s="288" t="s">
        <v>145</v>
      </c>
    </row>
    <row r="184" spans="1:65" s="2" customFormat="1" ht="21.75" customHeight="1">
      <c r="A184" s="40"/>
      <c r="B184" s="41"/>
      <c r="C184" s="250" t="s">
        <v>265</v>
      </c>
      <c r="D184" s="250" t="s">
        <v>146</v>
      </c>
      <c r="E184" s="251" t="s">
        <v>620</v>
      </c>
      <c r="F184" s="252" t="s">
        <v>621</v>
      </c>
      <c r="G184" s="253" t="s">
        <v>209</v>
      </c>
      <c r="H184" s="254">
        <v>328</v>
      </c>
      <c r="I184" s="255"/>
      <c r="J184" s="256">
        <f>ROUND(I184*H184,2)</f>
        <v>0</v>
      </c>
      <c r="K184" s="257"/>
      <c r="L184" s="43"/>
      <c r="M184" s="258" t="s">
        <v>1</v>
      </c>
      <c r="N184" s="259" t="s">
        <v>48</v>
      </c>
      <c r="O184" s="93"/>
      <c r="P184" s="260">
        <f>O184*H184</f>
        <v>0</v>
      </c>
      <c r="Q184" s="260">
        <v>0.00030945</v>
      </c>
      <c r="R184" s="260">
        <f>Q184*H184</f>
        <v>0.10149960000000001</v>
      </c>
      <c r="S184" s="260">
        <v>0</v>
      </c>
      <c r="T184" s="261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62" t="s">
        <v>150</v>
      </c>
      <c r="AT184" s="262" t="s">
        <v>146</v>
      </c>
      <c r="AU184" s="262" t="s">
        <v>93</v>
      </c>
      <c r="AY184" s="17" t="s">
        <v>145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91</v>
      </c>
      <c r="BK184" s="145">
        <f>ROUND(I184*H184,2)</f>
        <v>0</v>
      </c>
      <c r="BL184" s="17" t="s">
        <v>150</v>
      </c>
      <c r="BM184" s="262" t="s">
        <v>765</v>
      </c>
    </row>
    <row r="185" spans="1:47" s="2" customFormat="1" ht="12">
      <c r="A185" s="40"/>
      <c r="B185" s="41"/>
      <c r="C185" s="42"/>
      <c r="D185" s="263" t="s">
        <v>152</v>
      </c>
      <c r="E185" s="42"/>
      <c r="F185" s="264" t="s">
        <v>623</v>
      </c>
      <c r="G185" s="42"/>
      <c r="H185" s="42"/>
      <c r="I185" s="161"/>
      <c r="J185" s="42"/>
      <c r="K185" s="42"/>
      <c r="L185" s="43"/>
      <c r="M185" s="265"/>
      <c r="N185" s="266"/>
      <c r="O185" s="93"/>
      <c r="P185" s="93"/>
      <c r="Q185" s="93"/>
      <c r="R185" s="93"/>
      <c r="S185" s="93"/>
      <c r="T185" s="9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7" t="s">
        <v>152</v>
      </c>
      <c r="AU185" s="17" t="s">
        <v>93</v>
      </c>
    </row>
    <row r="186" spans="1:51" s="13" customFormat="1" ht="12">
      <c r="A186" s="13"/>
      <c r="B186" s="267"/>
      <c r="C186" s="268"/>
      <c r="D186" s="263" t="s">
        <v>154</v>
      </c>
      <c r="E186" s="269" t="s">
        <v>1</v>
      </c>
      <c r="F186" s="270" t="s">
        <v>766</v>
      </c>
      <c r="G186" s="268"/>
      <c r="H186" s="271">
        <v>24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7" t="s">
        <v>154</v>
      </c>
      <c r="AU186" s="277" t="s">
        <v>93</v>
      </c>
      <c r="AV186" s="13" t="s">
        <v>93</v>
      </c>
      <c r="AW186" s="13" t="s">
        <v>36</v>
      </c>
      <c r="AX186" s="13" t="s">
        <v>83</v>
      </c>
      <c r="AY186" s="277" t="s">
        <v>145</v>
      </c>
    </row>
    <row r="187" spans="1:51" s="13" customFormat="1" ht="12">
      <c r="A187" s="13"/>
      <c r="B187" s="267"/>
      <c r="C187" s="268"/>
      <c r="D187" s="263" t="s">
        <v>154</v>
      </c>
      <c r="E187" s="269" t="s">
        <v>1</v>
      </c>
      <c r="F187" s="270" t="s">
        <v>767</v>
      </c>
      <c r="G187" s="268"/>
      <c r="H187" s="271">
        <v>304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7" t="s">
        <v>154</v>
      </c>
      <c r="AU187" s="277" t="s">
        <v>93</v>
      </c>
      <c r="AV187" s="13" t="s">
        <v>93</v>
      </c>
      <c r="AW187" s="13" t="s">
        <v>36</v>
      </c>
      <c r="AX187" s="13" t="s">
        <v>83</v>
      </c>
      <c r="AY187" s="277" t="s">
        <v>145</v>
      </c>
    </row>
    <row r="188" spans="1:51" s="14" customFormat="1" ht="12">
      <c r="A188" s="14"/>
      <c r="B188" s="278"/>
      <c r="C188" s="279"/>
      <c r="D188" s="263" t="s">
        <v>154</v>
      </c>
      <c r="E188" s="280" t="s">
        <v>1</v>
      </c>
      <c r="F188" s="281" t="s">
        <v>156</v>
      </c>
      <c r="G188" s="279"/>
      <c r="H188" s="282">
        <v>328</v>
      </c>
      <c r="I188" s="283"/>
      <c r="J188" s="279"/>
      <c r="K188" s="279"/>
      <c r="L188" s="284"/>
      <c r="M188" s="285"/>
      <c r="N188" s="286"/>
      <c r="O188" s="286"/>
      <c r="P188" s="286"/>
      <c r="Q188" s="286"/>
      <c r="R188" s="286"/>
      <c r="S188" s="286"/>
      <c r="T188" s="28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8" t="s">
        <v>154</v>
      </c>
      <c r="AU188" s="288" t="s">
        <v>93</v>
      </c>
      <c r="AV188" s="14" t="s">
        <v>150</v>
      </c>
      <c r="AW188" s="14" t="s">
        <v>36</v>
      </c>
      <c r="AX188" s="14" t="s">
        <v>91</v>
      </c>
      <c r="AY188" s="288" t="s">
        <v>145</v>
      </c>
    </row>
    <row r="189" spans="1:65" s="2" customFormat="1" ht="16.5" customHeight="1">
      <c r="A189" s="40"/>
      <c r="B189" s="41"/>
      <c r="C189" s="299" t="s">
        <v>7</v>
      </c>
      <c r="D189" s="299" t="s">
        <v>185</v>
      </c>
      <c r="E189" s="300" t="s">
        <v>626</v>
      </c>
      <c r="F189" s="301" t="s">
        <v>627</v>
      </c>
      <c r="G189" s="302" t="s">
        <v>209</v>
      </c>
      <c r="H189" s="303">
        <v>360.8</v>
      </c>
      <c r="I189" s="304"/>
      <c r="J189" s="305">
        <f>ROUND(I189*H189,2)</f>
        <v>0</v>
      </c>
      <c r="K189" s="306"/>
      <c r="L189" s="307"/>
      <c r="M189" s="308" t="s">
        <v>1</v>
      </c>
      <c r="N189" s="309" t="s">
        <v>48</v>
      </c>
      <c r="O189" s="93"/>
      <c r="P189" s="260">
        <f>O189*H189</f>
        <v>0</v>
      </c>
      <c r="Q189" s="260">
        <v>0.00025</v>
      </c>
      <c r="R189" s="260">
        <f>Q189*H189</f>
        <v>0.0902</v>
      </c>
      <c r="S189" s="260">
        <v>0</v>
      </c>
      <c r="T189" s="261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62" t="s">
        <v>189</v>
      </c>
      <c r="AT189" s="262" t="s">
        <v>185</v>
      </c>
      <c r="AU189" s="262" t="s">
        <v>93</v>
      </c>
      <c r="AY189" s="17" t="s">
        <v>145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91</v>
      </c>
      <c r="BK189" s="145">
        <f>ROUND(I189*H189,2)</f>
        <v>0</v>
      </c>
      <c r="BL189" s="17" t="s">
        <v>150</v>
      </c>
      <c r="BM189" s="262" t="s">
        <v>768</v>
      </c>
    </row>
    <row r="190" spans="1:47" s="2" customFormat="1" ht="12">
      <c r="A190" s="40"/>
      <c r="B190" s="41"/>
      <c r="C190" s="42"/>
      <c r="D190" s="263" t="s">
        <v>152</v>
      </c>
      <c r="E190" s="42"/>
      <c r="F190" s="264" t="s">
        <v>627</v>
      </c>
      <c r="G190" s="42"/>
      <c r="H190" s="42"/>
      <c r="I190" s="161"/>
      <c r="J190" s="42"/>
      <c r="K190" s="42"/>
      <c r="L190" s="43"/>
      <c r="M190" s="265"/>
      <c r="N190" s="266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7" t="s">
        <v>152</v>
      </c>
      <c r="AU190" s="17" t="s">
        <v>93</v>
      </c>
    </row>
    <row r="191" spans="1:51" s="13" customFormat="1" ht="12">
      <c r="A191" s="13"/>
      <c r="B191" s="267"/>
      <c r="C191" s="268"/>
      <c r="D191" s="263" t="s">
        <v>154</v>
      </c>
      <c r="E191" s="269" t="s">
        <v>1</v>
      </c>
      <c r="F191" s="270" t="s">
        <v>769</v>
      </c>
      <c r="G191" s="268"/>
      <c r="H191" s="271">
        <v>360.8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7" t="s">
        <v>154</v>
      </c>
      <c r="AU191" s="277" t="s">
        <v>93</v>
      </c>
      <c r="AV191" s="13" t="s">
        <v>93</v>
      </c>
      <c r="AW191" s="13" t="s">
        <v>36</v>
      </c>
      <c r="AX191" s="13" t="s">
        <v>91</v>
      </c>
      <c r="AY191" s="277" t="s">
        <v>145</v>
      </c>
    </row>
    <row r="192" spans="1:65" s="2" customFormat="1" ht="21.75" customHeight="1">
      <c r="A192" s="40"/>
      <c r="B192" s="41"/>
      <c r="C192" s="250" t="s">
        <v>274</v>
      </c>
      <c r="D192" s="250" t="s">
        <v>146</v>
      </c>
      <c r="E192" s="251" t="s">
        <v>352</v>
      </c>
      <c r="F192" s="252" t="s">
        <v>353</v>
      </c>
      <c r="G192" s="253" t="s">
        <v>209</v>
      </c>
      <c r="H192" s="254">
        <v>26</v>
      </c>
      <c r="I192" s="255"/>
      <c r="J192" s="256">
        <f>ROUND(I192*H192,2)</f>
        <v>0</v>
      </c>
      <c r="K192" s="257"/>
      <c r="L192" s="43"/>
      <c r="M192" s="258" t="s">
        <v>1</v>
      </c>
      <c r="N192" s="259" t="s">
        <v>48</v>
      </c>
      <c r="O192" s="93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62" t="s">
        <v>150</v>
      </c>
      <c r="AT192" s="262" t="s">
        <v>146</v>
      </c>
      <c r="AU192" s="262" t="s">
        <v>93</v>
      </c>
      <c r="AY192" s="17" t="s">
        <v>145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91</v>
      </c>
      <c r="BK192" s="145">
        <f>ROUND(I192*H192,2)</f>
        <v>0</v>
      </c>
      <c r="BL192" s="17" t="s">
        <v>150</v>
      </c>
      <c r="BM192" s="262" t="s">
        <v>770</v>
      </c>
    </row>
    <row r="193" spans="1:47" s="2" customFormat="1" ht="12">
      <c r="A193" s="40"/>
      <c r="B193" s="41"/>
      <c r="C193" s="42"/>
      <c r="D193" s="263" t="s">
        <v>152</v>
      </c>
      <c r="E193" s="42"/>
      <c r="F193" s="264" t="s">
        <v>355</v>
      </c>
      <c r="G193" s="42"/>
      <c r="H193" s="42"/>
      <c r="I193" s="161"/>
      <c r="J193" s="42"/>
      <c r="K193" s="42"/>
      <c r="L193" s="43"/>
      <c r="M193" s="265"/>
      <c r="N193" s="266"/>
      <c r="O193" s="93"/>
      <c r="P193" s="93"/>
      <c r="Q193" s="93"/>
      <c r="R193" s="93"/>
      <c r="S193" s="93"/>
      <c r="T193" s="94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7" t="s">
        <v>152</v>
      </c>
      <c r="AU193" s="17" t="s">
        <v>93</v>
      </c>
    </row>
    <row r="194" spans="1:63" s="12" customFormat="1" ht="22.8" customHeight="1">
      <c r="A194" s="12"/>
      <c r="B194" s="236"/>
      <c r="C194" s="237"/>
      <c r="D194" s="238" t="s">
        <v>82</v>
      </c>
      <c r="E194" s="311" t="s">
        <v>150</v>
      </c>
      <c r="F194" s="311" t="s">
        <v>391</v>
      </c>
      <c r="G194" s="237"/>
      <c r="H194" s="237"/>
      <c r="I194" s="240"/>
      <c r="J194" s="312">
        <f>BK194</f>
        <v>0</v>
      </c>
      <c r="K194" s="237"/>
      <c r="L194" s="242"/>
      <c r="M194" s="243"/>
      <c r="N194" s="244"/>
      <c r="O194" s="244"/>
      <c r="P194" s="245">
        <v>0</v>
      </c>
      <c r="Q194" s="244"/>
      <c r="R194" s="245">
        <v>0</v>
      </c>
      <c r="S194" s="244"/>
      <c r="T194" s="246"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47" t="s">
        <v>91</v>
      </c>
      <c r="AT194" s="248" t="s">
        <v>82</v>
      </c>
      <c r="AU194" s="248" t="s">
        <v>91</v>
      </c>
      <c r="AY194" s="247" t="s">
        <v>145</v>
      </c>
      <c r="BK194" s="249">
        <v>0</v>
      </c>
    </row>
    <row r="195" spans="1:63" s="12" customFormat="1" ht="22.8" customHeight="1">
      <c r="A195" s="12"/>
      <c r="B195" s="236"/>
      <c r="C195" s="237"/>
      <c r="D195" s="238" t="s">
        <v>82</v>
      </c>
      <c r="E195" s="311" t="s">
        <v>172</v>
      </c>
      <c r="F195" s="311" t="s">
        <v>442</v>
      </c>
      <c r="G195" s="237"/>
      <c r="H195" s="237"/>
      <c r="I195" s="240"/>
      <c r="J195" s="312">
        <f>BK195</f>
        <v>0</v>
      </c>
      <c r="K195" s="237"/>
      <c r="L195" s="242"/>
      <c r="M195" s="243"/>
      <c r="N195" s="244"/>
      <c r="O195" s="244"/>
      <c r="P195" s="245">
        <f>SUM(P196:P257)</f>
        <v>0</v>
      </c>
      <c r="Q195" s="244"/>
      <c r="R195" s="245">
        <f>SUM(R196:R257)</f>
        <v>27.702</v>
      </c>
      <c r="S195" s="244"/>
      <c r="T195" s="246">
        <f>SUM(T196:T257)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7" t="s">
        <v>91</v>
      </c>
      <c r="AT195" s="248" t="s">
        <v>82</v>
      </c>
      <c r="AU195" s="248" t="s">
        <v>91</v>
      </c>
      <c r="AY195" s="247" t="s">
        <v>145</v>
      </c>
      <c r="BK195" s="249">
        <f>SUM(BK196:BK257)</f>
        <v>0</v>
      </c>
    </row>
    <row r="196" spans="1:65" s="2" customFormat="1" ht="16.5" customHeight="1">
      <c r="A196" s="40"/>
      <c r="B196" s="41"/>
      <c r="C196" s="250" t="s">
        <v>283</v>
      </c>
      <c r="D196" s="250" t="s">
        <v>146</v>
      </c>
      <c r="E196" s="251" t="s">
        <v>444</v>
      </c>
      <c r="F196" s="252" t="s">
        <v>445</v>
      </c>
      <c r="G196" s="253" t="s">
        <v>209</v>
      </c>
      <c r="H196" s="254">
        <v>1245.2</v>
      </c>
      <c r="I196" s="255"/>
      <c r="J196" s="256">
        <f>ROUND(I196*H196,2)</f>
        <v>0</v>
      </c>
      <c r="K196" s="257"/>
      <c r="L196" s="43"/>
      <c r="M196" s="258" t="s">
        <v>1</v>
      </c>
      <c r="N196" s="259" t="s">
        <v>48</v>
      </c>
      <c r="O196" s="93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62" t="s">
        <v>150</v>
      </c>
      <c r="AT196" s="262" t="s">
        <v>146</v>
      </c>
      <c r="AU196" s="262" t="s">
        <v>93</v>
      </c>
      <c r="AY196" s="17" t="s">
        <v>145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91</v>
      </c>
      <c r="BK196" s="145">
        <f>ROUND(I196*H196,2)</f>
        <v>0</v>
      </c>
      <c r="BL196" s="17" t="s">
        <v>150</v>
      </c>
      <c r="BM196" s="262" t="s">
        <v>771</v>
      </c>
    </row>
    <row r="197" spans="1:47" s="2" customFormat="1" ht="12">
      <c r="A197" s="40"/>
      <c r="B197" s="41"/>
      <c r="C197" s="42"/>
      <c r="D197" s="263" t="s">
        <v>152</v>
      </c>
      <c r="E197" s="42"/>
      <c r="F197" s="264" t="s">
        <v>447</v>
      </c>
      <c r="G197" s="42"/>
      <c r="H197" s="42"/>
      <c r="I197" s="161"/>
      <c r="J197" s="42"/>
      <c r="K197" s="42"/>
      <c r="L197" s="43"/>
      <c r="M197" s="265"/>
      <c r="N197" s="266"/>
      <c r="O197" s="93"/>
      <c r="P197" s="93"/>
      <c r="Q197" s="93"/>
      <c r="R197" s="93"/>
      <c r="S197" s="93"/>
      <c r="T197" s="94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7" t="s">
        <v>152</v>
      </c>
      <c r="AU197" s="17" t="s">
        <v>93</v>
      </c>
    </row>
    <row r="198" spans="1:47" s="2" customFormat="1" ht="12">
      <c r="A198" s="40"/>
      <c r="B198" s="41"/>
      <c r="C198" s="42"/>
      <c r="D198" s="263" t="s">
        <v>197</v>
      </c>
      <c r="E198" s="42"/>
      <c r="F198" s="310" t="s">
        <v>448</v>
      </c>
      <c r="G198" s="42"/>
      <c r="H198" s="42"/>
      <c r="I198" s="161"/>
      <c r="J198" s="42"/>
      <c r="K198" s="42"/>
      <c r="L198" s="43"/>
      <c r="M198" s="265"/>
      <c r="N198" s="266"/>
      <c r="O198" s="93"/>
      <c r="P198" s="93"/>
      <c r="Q198" s="93"/>
      <c r="R198" s="93"/>
      <c r="S198" s="93"/>
      <c r="T198" s="94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7" t="s">
        <v>197</v>
      </c>
      <c r="AU198" s="17" t="s">
        <v>93</v>
      </c>
    </row>
    <row r="199" spans="1:51" s="15" customFormat="1" ht="12">
      <c r="A199" s="15"/>
      <c r="B199" s="289"/>
      <c r="C199" s="290"/>
      <c r="D199" s="263" t="s">
        <v>154</v>
      </c>
      <c r="E199" s="291" t="s">
        <v>1</v>
      </c>
      <c r="F199" s="292" t="s">
        <v>772</v>
      </c>
      <c r="G199" s="290"/>
      <c r="H199" s="291" t="s">
        <v>1</v>
      </c>
      <c r="I199" s="293"/>
      <c r="J199" s="290"/>
      <c r="K199" s="290"/>
      <c r="L199" s="294"/>
      <c r="M199" s="295"/>
      <c r="N199" s="296"/>
      <c r="O199" s="296"/>
      <c r="P199" s="296"/>
      <c r="Q199" s="296"/>
      <c r="R199" s="296"/>
      <c r="S199" s="296"/>
      <c r="T199" s="29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8" t="s">
        <v>154</v>
      </c>
      <c r="AU199" s="298" t="s">
        <v>93</v>
      </c>
      <c r="AV199" s="15" t="s">
        <v>91</v>
      </c>
      <c r="AW199" s="15" t="s">
        <v>36</v>
      </c>
      <c r="AX199" s="15" t="s">
        <v>83</v>
      </c>
      <c r="AY199" s="298" t="s">
        <v>145</v>
      </c>
    </row>
    <row r="200" spans="1:51" s="13" customFormat="1" ht="12">
      <c r="A200" s="13"/>
      <c r="B200" s="267"/>
      <c r="C200" s="268"/>
      <c r="D200" s="263" t="s">
        <v>154</v>
      </c>
      <c r="E200" s="269" t="s">
        <v>1</v>
      </c>
      <c r="F200" s="270" t="s">
        <v>773</v>
      </c>
      <c r="G200" s="268"/>
      <c r="H200" s="271">
        <v>313.2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7" t="s">
        <v>154</v>
      </c>
      <c r="AU200" s="277" t="s">
        <v>93</v>
      </c>
      <c r="AV200" s="13" t="s">
        <v>93</v>
      </c>
      <c r="AW200" s="13" t="s">
        <v>36</v>
      </c>
      <c r="AX200" s="13" t="s">
        <v>83</v>
      </c>
      <c r="AY200" s="277" t="s">
        <v>145</v>
      </c>
    </row>
    <row r="201" spans="1:51" s="13" customFormat="1" ht="12">
      <c r="A201" s="13"/>
      <c r="B201" s="267"/>
      <c r="C201" s="268"/>
      <c r="D201" s="263" t="s">
        <v>154</v>
      </c>
      <c r="E201" s="269" t="s">
        <v>1</v>
      </c>
      <c r="F201" s="270" t="s">
        <v>774</v>
      </c>
      <c r="G201" s="268"/>
      <c r="H201" s="271">
        <v>48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7" t="s">
        <v>154</v>
      </c>
      <c r="AU201" s="277" t="s">
        <v>93</v>
      </c>
      <c r="AV201" s="13" t="s">
        <v>93</v>
      </c>
      <c r="AW201" s="13" t="s">
        <v>36</v>
      </c>
      <c r="AX201" s="13" t="s">
        <v>83</v>
      </c>
      <c r="AY201" s="277" t="s">
        <v>145</v>
      </c>
    </row>
    <row r="202" spans="1:51" s="15" customFormat="1" ht="12">
      <c r="A202" s="15"/>
      <c r="B202" s="289"/>
      <c r="C202" s="290"/>
      <c r="D202" s="263" t="s">
        <v>154</v>
      </c>
      <c r="E202" s="291" t="s">
        <v>1</v>
      </c>
      <c r="F202" s="292" t="s">
        <v>775</v>
      </c>
      <c r="G202" s="290"/>
      <c r="H202" s="291" t="s">
        <v>1</v>
      </c>
      <c r="I202" s="293"/>
      <c r="J202" s="290"/>
      <c r="K202" s="290"/>
      <c r="L202" s="294"/>
      <c r="M202" s="295"/>
      <c r="N202" s="296"/>
      <c r="O202" s="296"/>
      <c r="P202" s="296"/>
      <c r="Q202" s="296"/>
      <c r="R202" s="296"/>
      <c r="S202" s="296"/>
      <c r="T202" s="29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8" t="s">
        <v>154</v>
      </c>
      <c r="AU202" s="298" t="s">
        <v>93</v>
      </c>
      <c r="AV202" s="15" t="s">
        <v>91</v>
      </c>
      <c r="AW202" s="15" t="s">
        <v>36</v>
      </c>
      <c r="AX202" s="15" t="s">
        <v>83</v>
      </c>
      <c r="AY202" s="298" t="s">
        <v>145</v>
      </c>
    </row>
    <row r="203" spans="1:51" s="13" customFormat="1" ht="12">
      <c r="A203" s="13"/>
      <c r="B203" s="267"/>
      <c r="C203" s="268"/>
      <c r="D203" s="263" t="s">
        <v>154</v>
      </c>
      <c r="E203" s="269" t="s">
        <v>1</v>
      </c>
      <c r="F203" s="270" t="s">
        <v>776</v>
      </c>
      <c r="G203" s="268"/>
      <c r="H203" s="271">
        <v>756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7" t="s">
        <v>154</v>
      </c>
      <c r="AU203" s="277" t="s">
        <v>93</v>
      </c>
      <c r="AV203" s="13" t="s">
        <v>93</v>
      </c>
      <c r="AW203" s="13" t="s">
        <v>36</v>
      </c>
      <c r="AX203" s="13" t="s">
        <v>83</v>
      </c>
      <c r="AY203" s="277" t="s">
        <v>145</v>
      </c>
    </row>
    <row r="204" spans="1:51" s="13" customFormat="1" ht="12">
      <c r="A204" s="13"/>
      <c r="B204" s="267"/>
      <c r="C204" s="268"/>
      <c r="D204" s="263" t="s">
        <v>154</v>
      </c>
      <c r="E204" s="269" t="s">
        <v>1</v>
      </c>
      <c r="F204" s="270" t="s">
        <v>450</v>
      </c>
      <c r="G204" s="268"/>
      <c r="H204" s="271">
        <v>80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7" t="s">
        <v>154</v>
      </c>
      <c r="AU204" s="277" t="s">
        <v>93</v>
      </c>
      <c r="AV204" s="13" t="s">
        <v>93</v>
      </c>
      <c r="AW204" s="13" t="s">
        <v>36</v>
      </c>
      <c r="AX204" s="13" t="s">
        <v>83</v>
      </c>
      <c r="AY204" s="277" t="s">
        <v>145</v>
      </c>
    </row>
    <row r="205" spans="1:51" s="13" customFormat="1" ht="12">
      <c r="A205" s="13"/>
      <c r="B205" s="267"/>
      <c r="C205" s="268"/>
      <c r="D205" s="263" t="s">
        <v>154</v>
      </c>
      <c r="E205" s="269" t="s">
        <v>1</v>
      </c>
      <c r="F205" s="270" t="s">
        <v>777</v>
      </c>
      <c r="G205" s="268"/>
      <c r="H205" s="271">
        <v>48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7" t="s">
        <v>154</v>
      </c>
      <c r="AU205" s="277" t="s">
        <v>93</v>
      </c>
      <c r="AV205" s="13" t="s">
        <v>93</v>
      </c>
      <c r="AW205" s="13" t="s">
        <v>36</v>
      </c>
      <c r="AX205" s="13" t="s">
        <v>83</v>
      </c>
      <c r="AY205" s="277" t="s">
        <v>145</v>
      </c>
    </row>
    <row r="206" spans="1:51" s="14" customFormat="1" ht="12">
      <c r="A206" s="14"/>
      <c r="B206" s="278"/>
      <c r="C206" s="279"/>
      <c r="D206" s="263" t="s">
        <v>154</v>
      </c>
      <c r="E206" s="280" t="s">
        <v>1</v>
      </c>
      <c r="F206" s="281" t="s">
        <v>156</v>
      </c>
      <c r="G206" s="279"/>
      <c r="H206" s="282">
        <v>1245.2</v>
      </c>
      <c r="I206" s="283"/>
      <c r="J206" s="279"/>
      <c r="K206" s="279"/>
      <c r="L206" s="284"/>
      <c r="M206" s="285"/>
      <c r="N206" s="286"/>
      <c r="O206" s="286"/>
      <c r="P206" s="286"/>
      <c r="Q206" s="286"/>
      <c r="R206" s="286"/>
      <c r="S206" s="286"/>
      <c r="T206" s="28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8" t="s">
        <v>154</v>
      </c>
      <c r="AU206" s="288" t="s">
        <v>93</v>
      </c>
      <c r="AV206" s="14" t="s">
        <v>150</v>
      </c>
      <c r="AW206" s="14" t="s">
        <v>36</v>
      </c>
      <c r="AX206" s="14" t="s">
        <v>91</v>
      </c>
      <c r="AY206" s="288" t="s">
        <v>145</v>
      </c>
    </row>
    <row r="207" spans="1:65" s="2" customFormat="1" ht="16.5" customHeight="1">
      <c r="A207" s="40"/>
      <c r="B207" s="41"/>
      <c r="C207" s="250" t="s">
        <v>288</v>
      </c>
      <c r="D207" s="250" t="s">
        <v>146</v>
      </c>
      <c r="E207" s="251" t="s">
        <v>778</v>
      </c>
      <c r="F207" s="252" t="s">
        <v>779</v>
      </c>
      <c r="G207" s="253" t="s">
        <v>209</v>
      </c>
      <c r="H207" s="254">
        <v>361.2</v>
      </c>
      <c r="I207" s="255"/>
      <c r="J207" s="256">
        <f>ROUND(I207*H207,2)</f>
        <v>0</v>
      </c>
      <c r="K207" s="257"/>
      <c r="L207" s="43"/>
      <c r="M207" s="258" t="s">
        <v>1</v>
      </c>
      <c r="N207" s="259" t="s">
        <v>48</v>
      </c>
      <c r="O207" s="93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62" t="s">
        <v>150</v>
      </c>
      <c r="AT207" s="262" t="s">
        <v>146</v>
      </c>
      <c r="AU207" s="262" t="s">
        <v>93</v>
      </c>
      <c r="AY207" s="17" t="s">
        <v>145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91</v>
      </c>
      <c r="BK207" s="145">
        <f>ROUND(I207*H207,2)</f>
        <v>0</v>
      </c>
      <c r="BL207" s="17" t="s">
        <v>150</v>
      </c>
      <c r="BM207" s="262" t="s">
        <v>780</v>
      </c>
    </row>
    <row r="208" spans="1:47" s="2" customFormat="1" ht="12">
      <c r="A208" s="40"/>
      <c r="B208" s="41"/>
      <c r="C208" s="42"/>
      <c r="D208" s="263" t="s">
        <v>152</v>
      </c>
      <c r="E208" s="42"/>
      <c r="F208" s="264" t="s">
        <v>781</v>
      </c>
      <c r="G208" s="42"/>
      <c r="H208" s="42"/>
      <c r="I208" s="161"/>
      <c r="J208" s="42"/>
      <c r="K208" s="42"/>
      <c r="L208" s="43"/>
      <c r="M208" s="265"/>
      <c r="N208" s="266"/>
      <c r="O208" s="93"/>
      <c r="P208" s="93"/>
      <c r="Q208" s="93"/>
      <c r="R208" s="93"/>
      <c r="S208" s="93"/>
      <c r="T208" s="94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7" t="s">
        <v>152</v>
      </c>
      <c r="AU208" s="17" t="s">
        <v>93</v>
      </c>
    </row>
    <row r="209" spans="1:51" s="15" customFormat="1" ht="12">
      <c r="A209" s="15"/>
      <c r="B209" s="289"/>
      <c r="C209" s="290"/>
      <c r="D209" s="263" t="s">
        <v>154</v>
      </c>
      <c r="E209" s="291" t="s">
        <v>1</v>
      </c>
      <c r="F209" s="292" t="s">
        <v>772</v>
      </c>
      <c r="G209" s="290"/>
      <c r="H209" s="291" t="s">
        <v>1</v>
      </c>
      <c r="I209" s="293"/>
      <c r="J209" s="290"/>
      <c r="K209" s="290"/>
      <c r="L209" s="294"/>
      <c r="M209" s="295"/>
      <c r="N209" s="296"/>
      <c r="O209" s="296"/>
      <c r="P209" s="296"/>
      <c r="Q209" s="296"/>
      <c r="R209" s="296"/>
      <c r="S209" s="296"/>
      <c r="T209" s="29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8" t="s">
        <v>154</v>
      </c>
      <c r="AU209" s="298" t="s">
        <v>93</v>
      </c>
      <c r="AV209" s="15" t="s">
        <v>91</v>
      </c>
      <c r="AW209" s="15" t="s">
        <v>36</v>
      </c>
      <c r="AX209" s="15" t="s">
        <v>83</v>
      </c>
      <c r="AY209" s="298" t="s">
        <v>145</v>
      </c>
    </row>
    <row r="210" spans="1:51" s="13" customFormat="1" ht="12">
      <c r="A210" s="13"/>
      <c r="B210" s="267"/>
      <c r="C210" s="268"/>
      <c r="D210" s="263" t="s">
        <v>154</v>
      </c>
      <c r="E210" s="269" t="s">
        <v>1</v>
      </c>
      <c r="F210" s="270" t="s">
        <v>773</v>
      </c>
      <c r="G210" s="268"/>
      <c r="H210" s="271">
        <v>313.2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7" t="s">
        <v>154</v>
      </c>
      <c r="AU210" s="277" t="s">
        <v>93</v>
      </c>
      <c r="AV210" s="13" t="s">
        <v>93</v>
      </c>
      <c r="AW210" s="13" t="s">
        <v>36</v>
      </c>
      <c r="AX210" s="13" t="s">
        <v>83</v>
      </c>
      <c r="AY210" s="277" t="s">
        <v>145</v>
      </c>
    </row>
    <row r="211" spans="1:51" s="13" customFormat="1" ht="12">
      <c r="A211" s="13"/>
      <c r="B211" s="267"/>
      <c r="C211" s="268"/>
      <c r="D211" s="263" t="s">
        <v>154</v>
      </c>
      <c r="E211" s="269" t="s">
        <v>1</v>
      </c>
      <c r="F211" s="270" t="s">
        <v>774</v>
      </c>
      <c r="G211" s="268"/>
      <c r="H211" s="271">
        <v>48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7" t="s">
        <v>154</v>
      </c>
      <c r="AU211" s="277" t="s">
        <v>93</v>
      </c>
      <c r="AV211" s="13" t="s">
        <v>93</v>
      </c>
      <c r="AW211" s="13" t="s">
        <v>36</v>
      </c>
      <c r="AX211" s="13" t="s">
        <v>83</v>
      </c>
      <c r="AY211" s="277" t="s">
        <v>145</v>
      </c>
    </row>
    <row r="212" spans="1:51" s="14" customFormat="1" ht="12">
      <c r="A212" s="14"/>
      <c r="B212" s="278"/>
      <c r="C212" s="279"/>
      <c r="D212" s="263" t="s">
        <v>154</v>
      </c>
      <c r="E212" s="280" t="s">
        <v>1</v>
      </c>
      <c r="F212" s="281" t="s">
        <v>156</v>
      </c>
      <c r="G212" s="279"/>
      <c r="H212" s="282">
        <v>361.2</v>
      </c>
      <c r="I212" s="283"/>
      <c r="J212" s="279"/>
      <c r="K212" s="279"/>
      <c r="L212" s="284"/>
      <c r="M212" s="285"/>
      <c r="N212" s="286"/>
      <c r="O212" s="286"/>
      <c r="P212" s="286"/>
      <c r="Q212" s="286"/>
      <c r="R212" s="286"/>
      <c r="S212" s="286"/>
      <c r="T212" s="28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8" t="s">
        <v>154</v>
      </c>
      <c r="AU212" s="288" t="s">
        <v>93</v>
      </c>
      <c r="AV212" s="14" t="s">
        <v>150</v>
      </c>
      <c r="AW212" s="14" t="s">
        <v>36</v>
      </c>
      <c r="AX212" s="14" t="s">
        <v>91</v>
      </c>
      <c r="AY212" s="288" t="s">
        <v>145</v>
      </c>
    </row>
    <row r="213" spans="1:65" s="2" customFormat="1" ht="16.5" customHeight="1">
      <c r="A213" s="40"/>
      <c r="B213" s="41"/>
      <c r="C213" s="250" t="s">
        <v>292</v>
      </c>
      <c r="D213" s="250" t="s">
        <v>146</v>
      </c>
      <c r="E213" s="251" t="s">
        <v>453</v>
      </c>
      <c r="F213" s="252" t="s">
        <v>454</v>
      </c>
      <c r="G213" s="253" t="s">
        <v>209</v>
      </c>
      <c r="H213" s="254">
        <v>752.33</v>
      </c>
      <c r="I213" s="255"/>
      <c r="J213" s="256">
        <f>ROUND(I213*H213,2)</f>
        <v>0</v>
      </c>
      <c r="K213" s="257"/>
      <c r="L213" s="43"/>
      <c r="M213" s="258" t="s">
        <v>1</v>
      </c>
      <c r="N213" s="259" t="s">
        <v>48</v>
      </c>
      <c r="O213" s="93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62" t="s">
        <v>150</v>
      </c>
      <c r="AT213" s="262" t="s">
        <v>146</v>
      </c>
      <c r="AU213" s="262" t="s">
        <v>93</v>
      </c>
      <c r="AY213" s="17" t="s">
        <v>145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91</v>
      </c>
      <c r="BK213" s="145">
        <f>ROUND(I213*H213,2)</f>
        <v>0</v>
      </c>
      <c r="BL213" s="17" t="s">
        <v>150</v>
      </c>
      <c r="BM213" s="262" t="s">
        <v>782</v>
      </c>
    </row>
    <row r="214" spans="1:47" s="2" customFormat="1" ht="12">
      <c r="A214" s="40"/>
      <c r="B214" s="41"/>
      <c r="C214" s="42"/>
      <c r="D214" s="263" t="s">
        <v>152</v>
      </c>
      <c r="E214" s="42"/>
      <c r="F214" s="264" t="s">
        <v>456</v>
      </c>
      <c r="G214" s="42"/>
      <c r="H214" s="42"/>
      <c r="I214" s="161"/>
      <c r="J214" s="42"/>
      <c r="K214" s="42"/>
      <c r="L214" s="43"/>
      <c r="M214" s="265"/>
      <c r="N214" s="266"/>
      <c r="O214" s="93"/>
      <c r="P214" s="93"/>
      <c r="Q214" s="93"/>
      <c r="R214" s="93"/>
      <c r="S214" s="93"/>
      <c r="T214" s="94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7" t="s">
        <v>152</v>
      </c>
      <c r="AU214" s="17" t="s">
        <v>93</v>
      </c>
    </row>
    <row r="215" spans="1:51" s="13" customFormat="1" ht="12">
      <c r="A215" s="13"/>
      <c r="B215" s="267"/>
      <c r="C215" s="268"/>
      <c r="D215" s="263" t="s">
        <v>154</v>
      </c>
      <c r="E215" s="269" t="s">
        <v>1</v>
      </c>
      <c r="F215" s="270" t="s">
        <v>783</v>
      </c>
      <c r="G215" s="268"/>
      <c r="H215" s="271">
        <v>640.33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7" t="s">
        <v>154</v>
      </c>
      <c r="AU215" s="277" t="s">
        <v>93</v>
      </c>
      <c r="AV215" s="13" t="s">
        <v>93</v>
      </c>
      <c r="AW215" s="13" t="s">
        <v>36</v>
      </c>
      <c r="AX215" s="13" t="s">
        <v>83</v>
      </c>
      <c r="AY215" s="277" t="s">
        <v>145</v>
      </c>
    </row>
    <row r="216" spans="1:51" s="13" customFormat="1" ht="12">
      <c r="A216" s="13"/>
      <c r="B216" s="267"/>
      <c r="C216" s="268"/>
      <c r="D216" s="263" t="s">
        <v>154</v>
      </c>
      <c r="E216" s="269" t="s">
        <v>1</v>
      </c>
      <c r="F216" s="270" t="s">
        <v>458</v>
      </c>
      <c r="G216" s="268"/>
      <c r="H216" s="271">
        <v>40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7" t="s">
        <v>154</v>
      </c>
      <c r="AU216" s="277" t="s">
        <v>93</v>
      </c>
      <c r="AV216" s="13" t="s">
        <v>93</v>
      </c>
      <c r="AW216" s="13" t="s">
        <v>36</v>
      </c>
      <c r="AX216" s="13" t="s">
        <v>83</v>
      </c>
      <c r="AY216" s="277" t="s">
        <v>145</v>
      </c>
    </row>
    <row r="217" spans="1:51" s="13" customFormat="1" ht="12">
      <c r="A217" s="13"/>
      <c r="B217" s="267"/>
      <c r="C217" s="268"/>
      <c r="D217" s="263" t="s">
        <v>154</v>
      </c>
      <c r="E217" s="269" t="s">
        <v>1</v>
      </c>
      <c r="F217" s="270" t="s">
        <v>784</v>
      </c>
      <c r="G217" s="268"/>
      <c r="H217" s="271">
        <v>72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7" t="s">
        <v>154</v>
      </c>
      <c r="AU217" s="277" t="s">
        <v>93</v>
      </c>
      <c r="AV217" s="13" t="s">
        <v>93</v>
      </c>
      <c r="AW217" s="13" t="s">
        <v>36</v>
      </c>
      <c r="AX217" s="13" t="s">
        <v>83</v>
      </c>
      <c r="AY217" s="277" t="s">
        <v>145</v>
      </c>
    </row>
    <row r="218" spans="1:51" s="14" customFormat="1" ht="12">
      <c r="A218" s="14"/>
      <c r="B218" s="278"/>
      <c r="C218" s="279"/>
      <c r="D218" s="263" t="s">
        <v>154</v>
      </c>
      <c r="E218" s="280" t="s">
        <v>1</v>
      </c>
      <c r="F218" s="281" t="s">
        <v>156</v>
      </c>
      <c r="G218" s="279"/>
      <c r="H218" s="282">
        <v>752.33</v>
      </c>
      <c r="I218" s="283"/>
      <c r="J218" s="279"/>
      <c r="K218" s="279"/>
      <c r="L218" s="284"/>
      <c r="M218" s="285"/>
      <c r="N218" s="286"/>
      <c r="O218" s="286"/>
      <c r="P218" s="286"/>
      <c r="Q218" s="286"/>
      <c r="R218" s="286"/>
      <c r="S218" s="286"/>
      <c r="T218" s="28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8" t="s">
        <v>154</v>
      </c>
      <c r="AU218" s="288" t="s">
        <v>93</v>
      </c>
      <c r="AV218" s="14" t="s">
        <v>150</v>
      </c>
      <c r="AW218" s="14" t="s">
        <v>4</v>
      </c>
      <c r="AX218" s="14" t="s">
        <v>91</v>
      </c>
      <c r="AY218" s="288" t="s">
        <v>145</v>
      </c>
    </row>
    <row r="219" spans="1:65" s="2" customFormat="1" ht="16.5" customHeight="1">
      <c r="A219" s="40"/>
      <c r="B219" s="41"/>
      <c r="C219" s="250" t="s">
        <v>298</v>
      </c>
      <c r="D219" s="250" t="s">
        <v>146</v>
      </c>
      <c r="E219" s="251" t="s">
        <v>444</v>
      </c>
      <c r="F219" s="252" t="s">
        <v>445</v>
      </c>
      <c r="G219" s="253" t="s">
        <v>209</v>
      </c>
      <c r="H219" s="254">
        <v>719.08</v>
      </c>
      <c r="I219" s="255"/>
      <c r="J219" s="256">
        <f>ROUND(I219*H219,2)</f>
        <v>0</v>
      </c>
      <c r="K219" s="257"/>
      <c r="L219" s="43"/>
      <c r="M219" s="258" t="s">
        <v>1</v>
      </c>
      <c r="N219" s="259" t="s">
        <v>48</v>
      </c>
      <c r="O219" s="93"/>
      <c r="P219" s="260">
        <f>O219*H219</f>
        <v>0</v>
      </c>
      <c r="Q219" s="260">
        <v>0</v>
      </c>
      <c r="R219" s="260">
        <f>Q219*H219</f>
        <v>0</v>
      </c>
      <c r="S219" s="260">
        <v>0</v>
      </c>
      <c r="T219" s="261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62" t="s">
        <v>150</v>
      </c>
      <c r="AT219" s="262" t="s">
        <v>146</v>
      </c>
      <c r="AU219" s="262" t="s">
        <v>93</v>
      </c>
      <c r="AY219" s="17" t="s">
        <v>145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91</v>
      </c>
      <c r="BK219" s="145">
        <f>ROUND(I219*H219,2)</f>
        <v>0</v>
      </c>
      <c r="BL219" s="17" t="s">
        <v>150</v>
      </c>
      <c r="BM219" s="262" t="s">
        <v>785</v>
      </c>
    </row>
    <row r="220" spans="1:47" s="2" customFormat="1" ht="12">
      <c r="A220" s="40"/>
      <c r="B220" s="41"/>
      <c r="C220" s="42"/>
      <c r="D220" s="263" t="s">
        <v>152</v>
      </c>
      <c r="E220" s="42"/>
      <c r="F220" s="264" t="s">
        <v>447</v>
      </c>
      <c r="G220" s="42"/>
      <c r="H220" s="42"/>
      <c r="I220" s="161"/>
      <c r="J220" s="42"/>
      <c r="K220" s="42"/>
      <c r="L220" s="43"/>
      <c r="M220" s="265"/>
      <c r="N220" s="266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7" t="s">
        <v>152</v>
      </c>
      <c r="AU220" s="17" t="s">
        <v>93</v>
      </c>
    </row>
    <row r="221" spans="1:51" s="13" customFormat="1" ht="12">
      <c r="A221" s="13"/>
      <c r="B221" s="267"/>
      <c r="C221" s="268"/>
      <c r="D221" s="263" t="s">
        <v>154</v>
      </c>
      <c r="E221" s="269" t="s">
        <v>1</v>
      </c>
      <c r="F221" s="270" t="s">
        <v>786</v>
      </c>
      <c r="G221" s="268"/>
      <c r="H221" s="271">
        <v>607.08</v>
      </c>
      <c r="I221" s="272"/>
      <c r="J221" s="268"/>
      <c r="K221" s="268"/>
      <c r="L221" s="273"/>
      <c r="M221" s="274"/>
      <c r="N221" s="275"/>
      <c r="O221" s="275"/>
      <c r="P221" s="275"/>
      <c r="Q221" s="275"/>
      <c r="R221" s="275"/>
      <c r="S221" s="275"/>
      <c r="T221" s="27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7" t="s">
        <v>154</v>
      </c>
      <c r="AU221" s="277" t="s">
        <v>93</v>
      </c>
      <c r="AV221" s="13" t="s">
        <v>93</v>
      </c>
      <c r="AW221" s="13" t="s">
        <v>36</v>
      </c>
      <c r="AX221" s="13" t="s">
        <v>83</v>
      </c>
      <c r="AY221" s="277" t="s">
        <v>145</v>
      </c>
    </row>
    <row r="222" spans="1:51" s="13" customFormat="1" ht="12">
      <c r="A222" s="13"/>
      <c r="B222" s="267"/>
      <c r="C222" s="268"/>
      <c r="D222" s="263" t="s">
        <v>154</v>
      </c>
      <c r="E222" s="269" t="s">
        <v>1</v>
      </c>
      <c r="F222" s="270" t="s">
        <v>458</v>
      </c>
      <c r="G222" s="268"/>
      <c r="H222" s="271">
        <v>40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7" t="s">
        <v>154</v>
      </c>
      <c r="AU222" s="277" t="s">
        <v>93</v>
      </c>
      <c r="AV222" s="13" t="s">
        <v>93</v>
      </c>
      <c r="AW222" s="13" t="s">
        <v>36</v>
      </c>
      <c r="AX222" s="13" t="s">
        <v>83</v>
      </c>
      <c r="AY222" s="277" t="s">
        <v>145</v>
      </c>
    </row>
    <row r="223" spans="1:51" s="13" customFormat="1" ht="12">
      <c r="A223" s="13"/>
      <c r="B223" s="267"/>
      <c r="C223" s="268"/>
      <c r="D223" s="263" t="s">
        <v>154</v>
      </c>
      <c r="E223" s="269" t="s">
        <v>1</v>
      </c>
      <c r="F223" s="270" t="s">
        <v>784</v>
      </c>
      <c r="G223" s="268"/>
      <c r="H223" s="271">
        <v>72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7" t="s">
        <v>154</v>
      </c>
      <c r="AU223" s="277" t="s">
        <v>93</v>
      </c>
      <c r="AV223" s="13" t="s">
        <v>93</v>
      </c>
      <c r="AW223" s="13" t="s">
        <v>36</v>
      </c>
      <c r="AX223" s="13" t="s">
        <v>83</v>
      </c>
      <c r="AY223" s="277" t="s">
        <v>145</v>
      </c>
    </row>
    <row r="224" spans="1:51" s="14" customFormat="1" ht="12">
      <c r="A224" s="14"/>
      <c r="B224" s="278"/>
      <c r="C224" s="279"/>
      <c r="D224" s="263" t="s">
        <v>154</v>
      </c>
      <c r="E224" s="280" t="s">
        <v>1</v>
      </c>
      <c r="F224" s="281" t="s">
        <v>156</v>
      </c>
      <c r="G224" s="279"/>
      <c r="H224" s="282">
        <v>719.08</v>
      </c>
      <c r="I224" s="283"/>
      <c r="J224" s="279"/>
      <c r="K224" s="279"/>
      <c r="L224" s="284"/>
      <c r="M224" s="285"/>
      <c r="N224" s="286"/>
      <c r="O224" s="286"/>
      <c r="P224" s="286"/>
      <c r="Q224" s="286"/>
      <c r="R224" s="286"/>
      <c r="S224" s="286"/>
      <c r="T224" s="28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8" t="s">
        <v>154</v>
      </c>
      <c r="AU224" s="288" t="s">
        <v>93</v>
      </c>
      <c r="AV224" s="14" t="s">
        <v>150</v>
      </c>
      <c r="AW224" s="14" t="s">
        <v>4</v>
      </c>
      <c r="AX224" s="14" t="s">
        <v>91</v>
      </c>
      <c r="AY224" s="288" t="s">
        <v>145</v>
      </c>
    </row>
    <row r="225" spans="1:65" s="2" customFormat="1" ht="21.75" customHeight="1">
      <c r="A225" s="40"/>
      <c r="B225" s="41"/>
      <c r="C225" s="250" t="s">
        <v>304</v>
      </c>
      <c r="D225" s="250" t="s">
        <v>146</v>
      </c>
      <c r="E225" s="251" t="s">
        <v>464</v>
      </c>
      <c r="F225" s="252" t="s">
        <v>465</v>
      </c>
      <c r="G225" s="253" t="s">
        <v>209</v>
      </c>
      <c r="H225" s="254">
        <v>719.08</v>
      </c>
      <c r="I225" s="255"/>
      <c r="J225" s="256">
        <f>ROUND(I225*H225,2)</f>
        <v>0</v>
      </c>
      <c r="K225" s="257"/>
      <c r="L225" s="43"/>
      <c r="M225" s="258" t="s">
        <v>1</v>
      </c>
      <c r="N225" s="259" t="s">
        <v>48</v>
      </c>
      <c r="O225" s="93"/>
      <c r="P225" s="260">
        <f>O225*H225</f>
        <v>0</v>
      </c>
      <c r="Q225" s="260">
        <v>0</v>
      </c>
      <c r="R225" s="260">
        <f>Q225*H225</f>
        <v>0</v>
      </c>
      <c r="S225" s="260">
        <v>0</v>
      </c>
      <c r="T225" s="261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62" t="s">
        <v>150</v>
      </c>
      <c r="AT225" s="262" t="s">
        <v>146</v>
      </c>
      <c r="AU225" s="262" t="s">
        <v>93</v>
      </c>
      <c r="AY225" s="17" t="s">
        <v>145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91</v>
      </c>
      <c r="BK225" s="145">
        <f>ROUND(I225*H225,2)</f>
        <v>0</v>
      </c>
      <c r="BL225" s="17" t="s">
        <v>150</v>
      </c>
      <c r="BM225" s="262" t="s">
        <v>787</v>
      </c>
    </row>
    <row r="226" spans="1:47" s="2" customFormat="1" ht="12">
      <c r="A226" s="40"/>
      <c r="B226" s="41"/>
      <c r="C226" s="42"/>
      <c r="D226" s="263" t="s">
        <v>152</v>
      </c>
      <c r="E226" s="42"/>
      <c r="F226" s="264" t="s">
        <v>467</v>
      </c>
      <c r="G226" s="42"/>
      <c r="H226" s="42"/>
      <c r="I226" s="161"/>
      <c r="J226" s="42"/>
      <c r="K226" s="42"/>
      <c r="L226" s="43"/>
      <c r="M226" s="265"/>
      <c r="N226" s="266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7" t="s">
        <v>152</v>
      </c>
      <c r="AU226" s="17" t="s">
        <v>93</v>
      </c>
    </row>
    <row r="227" spans="1:51" s="13" customFormat="1" ht="12">
      <c r="A227" s="13"/>
      <c r="B227" s="267"/>
      <c r="C227" s="268"/>
      <c r="D227" s="263" t="s">
        <v>154</v>
      </c>
      <c r="E227" s="269" t="s">
        <v>1</v>
      </c>
      <c r="F227" s="270" t="s">
        <v>786</v>
      </c>
      <c r="G227" s="268"/>
      <c r="H227" s="271">
        <v>607.08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7" t="s">
        <v>154</v>
      </c>
      <c r="AU227" s="277" t="s">
        <v>93</v>
      </c>
      <c r="AV227" s="13" t="s">
        <v>93</v>
      </c>
      <c r="AW227" s="13" t="s">
        <v>36</v>
      </c>
      <c r="AX227" s="13" t="s">
        <v>83</v>
      </c>
      <c r="AY227" s="277" t="s">
        <v>145</v>
      </c>
    </row>
    <row r="228" spans="1:51" s="13" customFormat="1" ht="12">
      <c r="A228" s="13"/>
      <c r="B228" s="267"/>
      <c r="C228" s="268"/>
      <c r="D228" s="263" t="s">
        <v>154</v>
      </c>
      <c r="E228" s="269" t="s">
        <v>1</v>
      </c>
      <c r="F228" s="270" t="s">
        <v>458</v>
      </c>
      <c r="G228" s="268"/>
      <c r="H228" s="271">
        <v>40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7" t="s">
        <v>154</v>
      </c>
      <c r="AU228" s="277" t="s">
        <v>93</v>
      </c>
      <c r="AV228" s="13" t="s">
        <v>93</v>
      </c>
      <c r="AW228" s="13" t="s">
        <v>36</v>
      </c>
      <c r="AX228" s="13" t="s">
        <v>83</v>
      </c>
      <c r="AY228" s="277" t="s">
        <v>145</v>
      </c>
    </row>
    <row r="229" spans="1:51" s="13" customFormat="1" ht="12">
      <c r="A229" s="13"/>
      <c r="B229" s="267"/>
      <c r="C229" s="268"/>
      <c r="D229" s="263" t="s">
        <v>154</v>
      </c>
      <c r="E229" s="269" t="s">
        <v>1</v>
      </c>
      <c r="F229" s="270" t="s">
        <v>784</v>
      </c>
      <c r="G229" s="268"/>
      <c r="H229" s="271">
        <v>72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7" t="s">
        <v>154</v>
      </c>
      <c r="AU229" s="277" t="s">
        <v>93</v>
      </c>
      <c r="AV229" s="13" t="s">
        <v>93</v>
      </c>
      <c r="AW229" s="13" t="s">
        <v>36</v>
      </c>
      <c r="AX229" s="13" t="s">
        <v>83</v>
      </c>
      <c r="AY229" s="277" t="s">
        <v>145</v>
      </c>
    </row>
    <row r="230" spans="1:51" s="14" customFormat="1" ht="12">
      <c r="A230" s="14"/>
      <c r="B230" s="278"/>
      <c r="C230" s="279"/>
      <c r="D230" s="263" t="s">
        <v>154</v>
      </c>
      <c r="E230" s="280" t="s">
        <v>1</v>
      </c>
      <c r="F230" s="281" t="s">
        <v>156</v>
      </c>
      <c r="G230" s="279"/>
      <c r="H230" s="282">
        <v>719.08</v>
      </c>
      <c r="I230" s="283"/>
      <c r="J230" s="279"/>
      <c r="K230" s="279"/>
      <c r="L230" s="284"/>
      <c r="M230" s="285"/>
      <c r="N230" s="286"/>
      <c r="O230" s="286"/>
      <c r="P230" s="286"/>
      <c r="Q230" s="286"/>
      <c r="R230" s="286"/>
      <c r="S230" s="286"/>
      <c r="T230" s="28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8" t="s">
        <v>154</v>
      </c>
      <c r="AU230" s="288" t="s">
        <v>93</v>
      </c>
      <c r="AV230" s="14" t="s">
        <v>150</v>
      </c>
      <c r="AW230" s="14" t="s">
        <v>4</v>
      </c>
      <c r="AX230" s="14" t="s">
        <v>91</v>
      </c>
      <c r="AY230" s="288" t="s">
        <v>145</v>
      </c>
    </row>
    <row r="231" spans="1:65" s="2" customFormat="1" ht="21.75" customHeight="1">
      <c r="A231" s="40"/>
      <c r="B231" s="41"/>
      <c r="C231" s="250" t="s">
        <v>310</v>
      </c>
      <c r="D231" s="250" t="s">
        <v>146</v>
      </c>
      <c r="E231" s="251" t="s">
        <v>469</v>
      </c>
      <c r="F231" s="252" t="s">
        <v>470</v>
      </c>
      <c r="G231" s="253" t="s">
        <v>209</v>
      </c>
      <c r="H231" s="254">
        <v>697.23</v>
      </c>
      <c r="I231" s="255"/>
      <c r="J231" s="256">
        <f>ROUND(I231*H231,2)</f>
        <v>0</v>
      </c>
      <c r="K231" s="257"/>
      <c r="L231" s="43"/>
      <c r="M231" s="258" t="s">
        <v>1</v>
      </c>
      <c r="N231" s="259" t="s">
        <v>48</v>
      </c>
      <c r="O231" s="93"/>
      <c r="P231" s="260">
        <f>O231*H231</f>
        <v>0</v>
      </c>
      <c r="Q231" s="260">
        <v>0</v>
      </c>
      <c r="R231" s="260">
        <f>Q231*H231</f>
        <v>0</v>
      </c>
      <c r="S231" s="260">
        <v>0</v>
      </c>
      <c r="T231" s="261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62" t="s">
        <v>150</v>
      </c>
      <c r="AT231" s="262" t="s">
        <v>146</v>
      </c>
      <c r="AU231" s="262" t="s">
        <v>93</v>
      </c>
      <c r="AY231" s="17" t="s">
        <v>145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91</v>
      </c>
      <c r="BK231" s="145">
        <f>ROUND(I231*H231,2)</f>
        <v>0</v>
      </c>
      <c r="BL231" s="17" t="s">
        <v>150</v>
      </c>
      <c r="BM231" s="262" t="s">
        <v>788</v>
      </c>
    </row>
    <row r="232" spans="1:47" s="2" customFormat="1" ht="12">
      <c r="A232" s="40"/>
      <c r="B232" s="41"/>
      <c r="C232" s="42"/>
      <c r="D232" s="263" t="s">
        <v>152</v>
      </c>
      <c r="E232" s="42"/>
      <c r="F232" s="264" t="s">
        <v>472</v>
      </c>
      <c r="G232" s="42"/>
      <c r="H232" s="42"/>
      <c r="I232" s="161"/>
      <c r="J232" s="42"/>
      <c r="K232" s="42"/>
      <c r="L232" s="43"/>
      <c r="M232" s="265"/>
      <c r="N232" s="266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7" t="s">
        <v>152</v>
      </c>
      <c r="AU232" s="17" t="s">
        <v>93</v>
      </c>
    </row>
    <row r="233" spans="1:51" s="13" customFormat="1" ht="12">
      <c r="A233" s="13"/>
      <c r="B233" s="267"/>
      <c r="C233" s="268"/>
      <c r="D233" s="263" t="s">
        <v>154</v>
      </c>
      <c r="E233" s="269" t="s">
        <v>1</v>
      </c>
      <c r="F233" s="270" t="s">
        <v>789</v>
      </c>
      <c r="G233" s="268"/>
      <c r="H233" s="271">
        <v>585.23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7" t="s">
        <v>154</v>
      </c>
      <c r="AU233" s="277" t="s">
        <v>93</v>
      </c>
      <c r="AV233" s="13" t="s">
        <v>93</v>
      </c>
      <c r="AW233" s="13" t="s">
        <v>36</v>
      </c>
      <c r="AX233" s="13" t="s">
        <v>83</v>
      </c>
      <c r="AY233" s="277" t="s">
        <v>145</v>
      </c>
    </row>
    <row r="234" spans="1:51" s="13" customFormat="1" ht="12">
      <c r="A234" s="13"/>
      <c r="B234" s="267"/>
      <c r="C234" s="268"/>
      <c r="D234" s="263" t="s">
        <v>154</v>
      </c>
      <c r="E234" s="269" t="s">
        <v>1</v>
      </c>
      <c r="F234" s="270" t="s">
        <v>458</v>
      </c>
      <c r="G234" s="268"/>
      <c r="H234" s="271">
        <v>40</v>
      </c>
      <c r="I234" s="272"/>
      <c r="J234" s="268"/>
      <c r="K234" s="268"/>
      <c r="L234" s="273"/>
      <c r="M234" s="274"/>
      <c r="N234" s="275"/>
      <c r="O234" s="275"/>
      <c r="P234" s="275"/>
      <c r="Q234" s="275"/>
      <c r="R234" s="275"/>
      <c r="S234" s="275"/>
      <c r="T234" s="27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7" t="s">
        <v>154</v>
      </c>
      <c r="AU234" s="277" t="s">
        <v>93</v>
      </c>
      <c r="AV234" s="13" t="s">
        <v>93</v>
      </c>
      <c r="AW234" s="13" t="s">
        <v>36</v>
      </c>
      <c r="AX234" s="13" t="s">
        <v>83</v>
      </c>
      <c r="AY234" s="277" t="s">
        <v>145</v>
      </c>
    </row>
    <row r="235" spans="1:51" s="13" customFormat="1" ht="12">
      <c r="A235" s="13"/>
      <c r="B235" s="267"/>
      <c r="C235" s="268"/>
      <c r="D235" s="263" t="s">
        <v>154</v>
      </c>
      <c r="E235" s="269" t="s">
        <v>1</v>
      </c>
      <c r="F235" s="270" t="s">
        <v>784</v>
      </c>
      <c r="G235" s="268"/>
      <c r="H235" s="271">
        <v>72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7" t="s">
        <v>154</v>
      </c>
      <c r="AU235" s="277" t="s">
        <v>93</v>
      </c>
      <c r="AV235" s="13" t="s">
        <v>93</v>
      </c>
      <c r="AW235" s="13" t="s">
        <v>36</v>
      </c>
      <c r="AX235" s="13" t="s">
        <v>83</v>
      </c>
      <c r="AY235" s="277" t="s">
        <v>145</v>
      </c>
    </row>
    <row r="236" spans="1:51" s="14" customFormat="1" ht="12">
      <c r="A236" s="14"/>
      <c r="B236" s="278"/>
      <c r="C236" s="279"/>
      <c r="D236" s="263" t="s">
        <v>154</v>
      </c>
      <c r="E236" s="280" t="s">
        <v>1</v>
      </c>
      <c r="F236" s="281" t="s">
        <v>156</v>
      </c>
      <c r="G236" s="279"/>
      <c r="H236" s="282">
        <v>697.23</v>
      </c>
      <c r="I236" s="283"/>
      <c r="J236" s="279"/>
      <c r="K236" s="279"/>
      <c r="L236" s="284"/>
      <c r="M236" s="285"/>
      <c r="N236" s="286"/>
      <c r="O236" s="286"/>
      <c r="P236" s="286"/>
      <c r="Q236" s="286"/>
      <c r="R236" s="286"/>
      <c r="S236" s="286"/>
      <c r="T236" s="28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8" t="s">
        <v>154</v>
      </c>
      <c r="AU236" s="288" t="s">
        <v>93</v>
      </c>
      <c r="AV236" s="14" t="s">
        <v>150</v>
      </c>
      <c r="AW236" s="14" t="s">
        <v>4</v>
      </c>
      <c r="AX236" s="14" t="s">
        <v>91</v>
      </c>
      <c r="AY236" s="288" t="s">
        <v>145</v>
      </c>
    </row>
    <row r="237" spans="1:65" s="2" customFormat="1" ht="16.5" customHeight="1">
      <c r="A237" s="40"/>
      <c r="B237" s="41"/>
      <c r="C237" s="250" t="s">
        <v>315</v>
      </c>
      <c r="D237" s="250" t="s">
        <v>146</v>
      </c>
      <c r="E237" s="251" t="s">
        <v>475</v>
      </c>
      <c r="F237" s="252" t="s">
        <v>476</v>
      </c>
      <c r="G237" s="253" t="s">
        <v>209</v>
      </c>
      <c r="H237" s="254">
        <v>697.23</v>
      </c>
      <c r="I237" s="255"/>
      <c r="J237" s="256">
        <f>ROUND(I237*H237,2)</f>
        <v>0</v>
      </c>
      <c r="K237" s="257"/>
      <c r="L237" s="43"/>
      <c r="M237" s="258" t="s">
        <v>1</v>
      </c>
      <c r="N237" s="259" t="s">
        <v>48</v>
      </c>
      <c r="O237" s="93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62" t="s">
        <v>150</v>
      </c>
      <c r="AT237" s="262" t="s">
        <v>146</v>
      </c>
      <c r="AU237" s="262" t="s">
        <v>93</v>
      </c>
      <c r="AY237" s="17" t="s">
        <v>145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91</v>
      </c>
      <c r="BK237" s="145">
        <f>ROUND(I237*H237,2)</f>
        <v>0</v>
      </c>
      <c r="BL237" s="17" t="s">
        <v>150</v>
      </c>
      <c r="BM237" s="262" t="s">
        <v>790</v>
      </c>
    </row>
    <row r="238" spans="1:47" s="2" customFormat="1" ht="12">
      <c r="A238" s="40"/>
      <c r="B238" s="41"/>
      <c r="C238" s="42"/>
      <c r="D238" s="263" t="s">
        <v>152</v>
      </c>
      <c r="E238" s="42"/>
      <c r="F238" s="264" t="s">
        <v>478</v>
      </c>
      <c r="G238" s="42"/>
      <c r="H238" s="42"/>
      <c r="I238" s="161"/>
      <c r="J238" s="42"/>
      <c r="K238" s="42"/>
      <c r="L238" s="43"/>
      <c r="M238" s="265"/>
      <c r="N238" s="266"/>
      <c r="O238" s="93"/>
      <c r="P238" s="93"/>
      <c r="Q238" s="93"/>
      <c r="R238" s="93"/>
      <c r="S238" s="93"/>
      <c r="T238" s="94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7" t="s">
        <v>152</v>
      </c>
      <c r="AU238" s="17" t="s">
        <v>93</v>
      </c>
    </row>
    <row r="239" spans="1:51" s="13" customFormat="1" ht="12">
      <c r="A239" s="13"/>
      <c r="B239" s="267"/>
      <c r="C239" s="268"/>
      <c r="D239" s="263" t="s">
        <v>154</v>
      </c>
      <c r="E239" s="269" t="s">
        <v>1</v>
      </c>
      <c r="F239" s="270" t="s">
        <v>789</v>
      </c>
      <c r="G239" s="268"/>
      <c r="H239" s="271">
        <v>585.23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7" t="s">
        <v>154</v>
      </c>
      <c r="AU239" s="277" t="s">
        <v>93</v>
      </c>
      <c r="AV239" s="13" t="s">
        <v>93</v>
      </c>
      <c r="AW239" s="13" t="s">
        <v>36</v>
      </c>
      <c r="AX239" s="13" t="s">
        <v>83</v>
      </c>
      <c r="AY239" s="277" t="s">
        <v>145</v>
      </c>
    </row>
    <row r="240" spans="1:51" s="13" customFormat="1" ht="12">
      <c r="A240" s="13"/>
      <c r="B240" s="267"/>
      <c r="C240" s="268"/>
      <c r="D240" s="263" t="s">
        <v>154</v>
      </c>
      <c r="E240" s="269" t="s">
        <v>1</v>
      </c>
      <c r="F240" s="270" t="s">
        <v>458</v>
      </c>
      <c r="G240" s="268"/>
      <c r="H240" s="271">
        <v>40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7" t="s">
        <v>154</v>
      </c>
      <c r="AU240" s="277" t="s">
        <v>93</v>
      </c>
      <c r="AV240" s="13" t="s">
        <v>93</v>
      </c>
      <c r="AW240" s="13" t="s">
        <v>36</v>
      </c>
      <c r="AX240" s="13" t="s">
        <v>83</v>
      </c>
      <c r="AY240" s="277" t="s">
        <v>145</v>
      </c>
    </row>
    <row r="241" spans="1:51" s="13" customFormat="1" ht="12">
      <c r="A241" s="13"/>
      <c r="B241" s="267"/>
      <c r="C241" s="268"/>
      <c r="D241" s="263" t="s">
        <v>154</v>
      </c>
      <c r="E241" s="269" t="s">
        <v>1</v>
      </c>
      <c r="F241" s="270" t="s">
        <v>784</v>
      </c>
      <c r="G241" s="268"/>
      <c r="H241" s="271">
        <v>72</v>
      </c>
      <c r="I241" s="272"/>
      <c r="J241" s="268"/>
      <c r="K241" s="268"/>
      <c r="L241" s="273"/>
      <c r="M241" s="274"/>
      <c r="N241" s="275"/>
      <c r="O241" s="275"/>
      <c r="P241" s="275"/>
      <c r="Q241" s="275"/>
      <c r="R241" s="275"/>
      <c r="S241" s="275"/>
      <c r="T241" s="27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7" t="s">
        <v>154</v>
      </c>
      <c r="AU241" s="277" t="s">
        <v>93</v>
      </c>
      <c r="AV241" s="13" t="s">
        <v>93</v>
      </c>
      <c r="AW241" s="13" t="s">
        <v>36</v>
      </c>
      <c r="AX241" s="13" t="s">
        <v>83</v>
      </c>
      <c r="AY241" s="277" t="s">
        <v>145</v>
      </c>
    </row>
    <row r="242" spans="1:51" s="14" customFormat="1" ht="12">
      <c r="A242" s="14"/>
      <c r="B242" s="278"/>
      <c r="C242" s="279"/>
      <c r="D242" s="263" t="s">
        <v>154</v>
      </c>
      <c r="E242" s="280" t="s">
        <v>1</v>
      </c>
      <c r="F242" s="281" t="s">
        <v>156</v>
      </c>
      <c r="G242" s="279"/>
      <c r="H242" s="282">
        <v>697.23</v>
      </c>
      <c r="I242" s="283"/>
      <c r="J242" s="279"/>
      <c r="K242" s="279"/>
      <c r="L242" s="284"/>
      <c r="M242" s="285"/>
      <c r="N242" s="286"/>
      <c r="O242" s="286"/>
      <c r="P242" s="286"/>
      <c r="Q242" s="286"/>
      <c r="R242" s="286"/>
      <c r="S242" s="286"/>
      <c r="T242" s="28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8" t="s">
        <v>154</v>
      </c>
      <c r="AU242" s="288" t="s">
        <v>93</v>
      </c>
      <c r="AV242" s="14" t="s">
        <v>150</v>
      </c>
      <c r="AW242" s="14" t="s">
        <v>4</v>
      </c>
      <c r="AX242" s="14" t="s">
        <v>91</v>
      </c>
      <c r="AY242" s="288" t="s">
        <v>145</v>
      </c>
    </row>
    <row r="243" spans="1:65" s="2" customFormat="1" ht="21.75" customHeight="1">
      <c r="A243" s="40"/>
      <c r="B243" s="41"/>
      <c r="C243" s="250" t="s">
        <v>322</v>
      </c>
      <c r="D243" s="250" t="s">
        <v>146</v>
      </c>
      <c r="E243" s="251" t="s">
        <v>480</v>
      </c>
      <c r="F243" s="252" t="s">
        <v>481</v>
      </c>
      <c r="G243" s="253" t="s">
        <v>209</v>
      </c>
      <c r="H243" s="254">
        <v>685.83</v>
      </c>
      <c r="I243" s="255"/>
      <c r="J243" s="256">
        <f>ROUND(I243*H243,2)</f>
        <v>0</v>
      </c>
      <c r="K243" s="257"/>
      <c r="L243" s="43"/>
      <c r="M243" s="258" t="s">
        <v>1</v>
      </c>
      <c r="N243" s="259" t="s">
        <v>48</v>
      </c>
      <c r="O243" s="93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62" t="s">
        <v>150</v>
      </c>
      <c r="AT243" s="262" t="s">
        <v>146</v>
      </c>
      <c r="AU243" s="262" t="s">
        <v>93</v>
      </c>
      <c r="AY243" s="17" t="s">
        <v>145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91</v>
      </c>
      <c r="BK243" s="145">
        <f>ROUND(I243*H243,2)</f>
        <v>0</v>
      </c>
      <c r="BL243" s="17" t="s">
        <v>150</v>
      </c>
      <c r="BM243" s="262" t="s">
        <v>791</v>
      </c>
    </row>
    <row r="244" spans="1:47" s="2" customFormat="1" ht="12">
      <c r="A244" s="40"/>
      <c r="B244" s="41"/>
      <c r="C244" s="42"/>
      <c r="D244" s="263" t="s">
        <v>152</v>
      </c>
      <c r="E244" s="42"/>
      <c r="F244" s="264" t="s">
        <v>483</v>
      </c>
      <c r="G244" s="42"/>
      <c r="H244" s="42"/>
      <c r="I244" s="161"/>
      <c r="J244" s="42"/>
      <c r="K244" s="42"/>
      <c r="L244" s="43"/>
      <c r="M244" s="265"/>
      <c r="N244" s="266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7" t="s">
        <v>152</v>
      </c>
      <c r="AU244" s="17" t="s">
        <v>93</v>
      </c>
    </row>
    <row r="245" spans="1:51" s="13" customFormat="1" ht="12">
      <c r="A245" s="13"/>
      <c r="B245" s="267"/>
      <c r="C245" s="268"/>
      <c r="D245" s="263" t="s">
        <v>154</v>
      </c>
      <c r="E245" s="269" t="s">
        <v>1</v>
      </c>
      <c r="F245" s="270" t="s">
        <v>792</v>
      </c>
      <c r="G245" s="268"/>
      <c r="H245" s="271">
        <v>573.83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7" t="s">
        <v>154</v>
      </c>
      <c r="AU245" s="277" t="s">
        <v>93</v>
      </c>
      <c r="AV245" s="13" t="s">
        <v>93</v>
      </c>
      <c r="AW245" s="13" t="s">
        <v>36</v>
      </c>
      <c r="AX245" s="13" t="s">
        <v>83</v>
      </c>
      <c r="AY245" s="277" t="s">
        <v>145</v>
      </c>
    </row>
    <row r="246" spans="1:51" s="13" customFormat="1" ht="12">
      <c r="A246" s="13"/>
      <c r="B246" s="267"/>
      <c r="C246" s="268"/>
      <c r="D246" s="263" t="s">
        <v>154</v>
      </c>
      <c r="E246" s="269" t="s">
        <v>1</v>
      </c>
      <c r="F246" s="270" t="s">
        <v>458</v>
      </c>
      <c r="G246" s="268"/>
      <c r="H246" s="271">
        <v>40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7" t="s">
        <v>154</v>
      </c>
      <c r="AU246" s="277" t="s">
        <v>93</v>
      </c>
      <c r="AV246" s="13" t="s">
        <v>93</v>
      </c>
      <c r="AW246" s="13" t="s">
        <v>36</v>
      </c>
      <c r="AX246" s="13" t="s">
        <v>83</v>
      </c>
      <c r="AY246" s="277" t="s">
        <v>145</v>
      </c>
    </row>
    <row r="247" spans="1:51" s="13" customFormat="1" ht="12">
      <c r="A247" s="13"/>
      <c r="B247" s="267"/>
      <c r="C247" s="268"/>
      <c r="D247" s="263" t="s">
        <v>154</v>
      </c>
      <c r="E247" s="269" t="s">
        <v>1</v>
      </c>
      <c r="F247" s="270" t="s">
        <v>784</v>
      </c>
      <c r="G247" s="268"/>
      <c r="H247" s="271">
        <v>72</v>
      </c>
      <c r="I247" s="272"/>
      <c r="J247" s="268"/>
      <c r="K247" s="268"/>
      <c r="L247" s="273"/>
      <c r="M247" s="274"/>
      <c r="N247" s="275"/>
      <c r="O247" s="275"/>
      <c r="P247" s="275"/>
      <c r="Q247" s="275"/>
      <c r="R247" s="275"/>
      <c r="S247" s="275"/>
      <c r="T247" s="27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7" t="s">
        <v>154</v>
      </c>
      <c r="AU247" s="277" t="s">
        <v>93</v>
      </c>
      <c r="AV247" s="13" t="s">
        <v>93</v>
      </c>
      <c r="AW247" s="13" t="s">
        <v>36</v>
      </c>
      <c r="AX247" s="13" t="s">
        <v>83</v>
      </c>
      <c r="AY247" s="277" t="s">
        <v>145</v>
      </c>
    </row>
    <row r="248" spans="1:51" s="14" customFormat="1" ht="12">
      <c r="A248" s="14"/>
      <c r="B248" s="278"/>
      <c r="C248" s="279"/>
      <c r="D248" s="263" t="s">
        <v>154</v>
      </c>
      <c r="E248" s="280" t="s">
        <v>1</v>
      </c>
      <c r="F248" s="281" t="s">
        <v>156</v>
      </c>
      <c r="G248" s="279"/>
      <c r="H248" s="282">
        <v>685.83</v>
      </c>
      <c r="I248" s="283"/>
      <c r="J248" s="279"/>
      <c r="K248" s="279"/>
      <c r="L248" s="284"/>
      <c r="M248" s="285"/>
      <c r="N248" s="286"/>
      <c r="O248" s="286"/>
      <c r="P248" s="286"/>
      <c r="Q248" s="286"/>
      <c r="R248" s="286"/>
      <c r="S248" s="286"/>
      <c r="T248" s="28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8" t="s">
        <v>154</v>
      </c>
      <c r="AU248" s="288" t="s">
        <v>93</v>
      </c>
      <c r="AV248" s="14" t="s">
        <v>150</v>
      </c>
      <c r="AW248" s="14" t="s">
        <v>4</v>
      </c>
      <c r="AX248" s="14" t="s">
        <v>91</v>
      </c>
      <c r="AY248" s="288" t="s">
        <v>145</v>
      </c>
    </row>
    <row r="249" spans="1:65" s="2" customFormat="1" ht="16.5" customHeight="1">
      <c r="A249" s="40"/>
      <c r="B249" s="41"/>
      <c r="C249" s="250" t="s">
        <v>328</v>
      </c>
      <c r="D249" s="250" t="s">
        <v>146</v>
      </c>
      <c r="E249" s="251" t="s">
        <v>486</v>
      </c>
      <c r="F249" s="252" t="s">
        <v>487</v>
      </c>
      <c r="G249" s="253" t="s">
        <v>209</v>
      </c>
      <c r="H249" s="254">
        <v>95</v>
      </c>
      <c r="I249" s="255"/>
      <c r="J249" s="256">
        <f>ROUND(I249*H249,2)</f>
        <v>0</v>
      </c>
      <c r="K249" s="257"/>
      <c r="L249" s="43"/>
      <c r="M249" s="258" t="s">
        <v>1</v>
      </c>
      <c r="N249" s="259" t="s">
        <v>48</v>
      </c>
      <c r="O249" s="93"/>
      <c r="P249" s="260">
        <f>O249*H249</f>
        <v>0</v>
      </c>
      <c r="Q249" s="260">
        <v>0.2916</v>
      </c>
      <c r="R249" s="260">
        <f>Q249*H249</f>
        <v>27.702</v>
      </c>
      <c r="S249" s="260">
        <v>0</v>
      </c>
      <c r="T249" s="261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62" t="s">
        <v>150</v>
      </c>
      <c r="AT249" s="262" t="s">
        <v>146</v>
      </c>
      <c r="AU249" s="262" t="s">
        <v>93</v>
      </c>
      <c r="AY249" s="17" t="s">
        <v>145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91</v>
      </c>
      <c r="BK249" s="145">
        <f>ROUND(I249*H249,2)</f>
        <v>0</v>
      </c>
      <c r="BL249" s="17" t="s">
        <v>150</v>
      </c>
      <c r="BM249" s="262" t="s">
        <v>793</v>
      </c>
    </row>
    <row r="250" spans="1:47" s="2" customFormat="1" ht="12">
      <c r="A250" s="40"/>
      <c r="B250" s="41"/>
      <c r="C250" s="42"/>
      <c r="D250" s="263" t="s">
        <v>152</v>
      </c>
      <c r="E250" s="42"/>
      <c r="F250" s="264" t="s">
        <v>489</v>
      </c>
      <c r="G250" s="42"/>
      <c r="H250" s="42"/>
      <c r="I250" s="161"/>
      <c r="J250" s="42"/>
      <c r="K250" s="42"/>
      <c r="L250" s="43"/>
      <c r="M250" s="265"/>
      <c r="N250" s="266"/>
      <c r="O250" s="93"/>
      <c r="P250" s="93"/>
      <c r="Q250" s="93"/>
      <c r="R250" s="93"/>
      <c r="S250" s="93"/>
      <c r="T250" s="94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7" t="s">
        <v>152</v>
      </c>
      <c r="AU250" s="17" t="s">
        <v>93</v>
      </c>
    </row>
    <row r="251" spans="1:51" s="13" customFormat="1" ht="12">
      <c r="A251" s="13"/>
      <c r="B251" s="267"/>
      <c r="C251" s="268"/>
      <c r="D251" s="263" t="s">
        <v>154</v>
      </c>
      <c r="E251" s="269" t="s">
        <v>1</v>
      </c>
      <c r="F251" s="270" t="s">
        <v>794</v>
      </c>
      <c r="G251" s="268"/>
      <c r="H251" s="271">
        <v>95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7" t="s">
        <v>154</v>
      </c>
      <c r="AU251" s="277" t="s">
        <v>93</v>
      </c>
      <c r="AV251" s="13" t="s">
        <v>93</v>
      </c>
      <c r="AW251" s="13" t="s">
        <v>36</v>
      </c>
      <c r="AX251" s="13" t="s">
        <v>83</v>
      </c>
      <c r="AY251" s="277" t="s">
        <v>145</v>
      </c>
    </row>
    <row r="252" spans="1:65" s="2" customFormat="1" ht="16.5" customHeight="1">
      <c r="A252" s="40"/>
      <c r="B252" s="41"/>
      <c r="C252" s="250" t="s">
        <v>333</v>
      </c>
      <c r="D252" s="250" t="s">
        <v>146</v>
      </c>
      <c r="E252" s="251" t="s">
        <v>795</v>
      </c>
      <c r="F252" s="252" t="s">
        <v>796</v>
      </c>
      <c r="G252" s="253" t="s">
        <v>209</v>
      </c>
      <c r="H252" s="254">
        <v>95</v>
      </c>
      <c r="I252" s="255"/>
      <c r="J252" s="256">
        <f>ROUND(I252*H252,2)</f>
        <v>0</v>
      </c>
      <c r="K252" s="257"/>
      <c r="L252" s="43"/>
      <c r="M252" s="258" t="s">
        <v>1</v>
      </c>
      <c r="N252" s="259" t="s">
        <v>48</v>
      </c>
      <c r="O252" s="93"/>
      <c r="P252" s="260">
        <f>O252*H252</f>
        <v>0</v>
      </c>
      <c r="Q252" s="260">
        <v>0</v>
      </c>
      <c r="R252" s="260">
        <f>Q252*H252</f>
        <v>0</v>
      </c>
      <c r="S252" s="260">
        <v>0</v>
      </c>
      <c r="T252" s="261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62" t="s">
        <v>150</v>
      </c>
      <c r="AT252" s="262" t="s">
        <v>146</v>
      </c>
      <c r="AU252" s="262" t="s">
        <v>93</v>
      </c>
      <c r="AY252" s="17" t="s">
        <v>145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91</v>
      </c>
      <c r="BK252" s="145">
        <f>ROUND(I252*H252,2)</f>
        <v>0</v>
      </c>
      <c r="BL252" s="17" t="s">
        <v>150</v>
      </c>
      <c r="BM252" s="262" t="s">
        <v>797</v>
      </c>
    </row>
    <row r="253" spans="1:47" s="2" customFormat="1" ht="12">
      <c r="A253" s="40"/>
      <c r="B253" s="41"/>
      <c r="C253" s="42"/>
      <c r="D253" s="263" t="s">
        <v>152</v>
      </c>
      <c r="E253" s="42"/>
      <c r="F253" s="264" t="s">
        <v>798</v>
      </c>
      <c r="G253" s="42"/>
      <c r="H253" s="42"/>
      <c r="I253" s="161"/>
      <c r="J253" s="42"/>
      <c r="K253" s="42"/>
      <c r="L253" s="43"/>
      <c r="M253" s="265"/>
      <c r="N253" s="266"/>
      <c r="O253" s="93"/>
      <c r="P253" s="93"/>
      <c r="Q253" s="93"/>
      <c r="R253" s="93"/>
      <c r="S253" s="93"/>
      <c r="T253" s="94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7" t="s">
        <v>152</v>
      </c>
      <c r="AU253" s="17" t="s">
        <v>93</v>
      </c>
    </row>
    <row r="254" spans="1:51" s="13" customFormat="1" ht="12">
      <c r="A254" s="13"/>
      <c r="B254" s="267"/>
      <c r="C254" s="268"/>
      <c r="D254" s="263" t="s">
        <v>154</v>
      </c>
      <c r="E254" s="269" t="s">
        <v>1</v>
      </c>
      <c r="F254" s="270" t="s">
        <v>799</v>
      </c>
      <c r="G254" s="268"/>
      <c r="H254" s="271">
        <v>95</v>
      </c>
      <c r="I254" s="272"/>
      <c r="J254" s="268"/>
      <c r="K254" s="268"/>
      <c r="L254" s="273"/>
      <c r="M254" s="274"/>
      <c r="N254" s="275"/>
      <c r="O254" s="275"/>
      <c r="P254" s="275"/>
      <c r="Q254" s="275"/>
      <c r="R254" s="275"/>
      <c r="S254" s="275"/>
      <c r="T254" s="27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7" t="s">
        <v>154</v>
      </c>
      <c r="AU254" s="277" t="s">
        <v>93</v>
      </c>
      <c r="AV254" s="13" t="s">
        <v>93</v>
      </c>
      <c r="AW254" s="13" t="s">
        <v>36</v>
      </c>
      <c r="AX254" s="13" t="s">
        <v>91</v>
      </c>
      <c r="AY254" s="277" t="s">
        <v>145</v>
      </c>
    </row>
    <row r="255" spans="1:65" s="2" customFormat="1" ht="16.5" customHeight="1">
      <c r="A255" s="40"/>
      <c r="B255" s="41"/>
      <c r="C255" s="250" t="s">
        <v>338</v>
      </c>
      <c r="D255" s="250" t="s">
        <v>146</v>
      </c>
      <c r="E255" s="251" t="s">
        <v>492</v>
      </c>
      <c r="F255" s="252" t="s">
        <v>493</v>
      </c>
      <c r="G255" s="253" t="s">
        <v>216</v>
      </c>
      <c r="H255" s="254">
        <v>85.12</v>
      </c>
      <c r="I255" s="255"/>
      <c r="J255" s="256">
        <f>ROUND(I255*H255,2)</f>
        <v>0</v>
      </c>
      <c r="K255" s="257"/>
      <c r="L255" s="43"/>
      <c r="M255" s="258" t="s">
        <v>1</v>
      </c>
      <c r="N255" s="259" t="s">
        <v>48</v>
      </c>
      <c r="O255" s="93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62" t="s">
        <v>150</v>
      </c>
      <c r="AT255" s="262" t="s">
        <v>146</v>
      </c>
      <c r="AU255" s="262" t="s">
        <v>93</v>
      </c>
      <c r="AY255" s="17" t="s">
        <v>145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91</v>
      </c>
      <c r="BK255" s="145">
        <f>ROUND(I255*H255,2)</f>
        <v>0</v>
      </c>
      <c r="BL255" s="17" t="s">
        <v>150</v>
      </c>
      <c r="BM255" s="262" t="s">
        <v>800</v>
      </c>
    </row>
    <row r="256" spans="1:47" s="2" customFormat="1" ht="12">
      <c r="A256" s="40"/>
      <c r="B256" s="41"/>
      <c r="C256" s="42"/>
      <c r="D256" s="263" t="s">
        <v>152</v>
      </c>
      <c r="E256" s="42"/>
      <c r="F256" s="264" t="s">
        <v>495</v>
      </c>
      <c r="G256" s="42"/>
      <c r="H256" s="42"/>
      <c r="I256" s="161"/>
      <c r="J256" s="42"/>
      <c r="K256" s="42"/>
      <c r="L256" s="43"/>
      <c r="M256" s="265"/>
      <c r="N256" s="266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7" t="s">
        <v>152</v>
      </c>
      <c r="AU256" s="17" t="s">
        <v>93</v>
      </c>
    </row>
    <row r="257" spans="1:51" s="13" customFormat="1" ht="12">
      <c r="A257" s="13"/>
      <c r="B257" s="267"/>
      <c r="C257" s="268"/>
      <c r="D257" s="263" t="s">
        <v>154</v>
      </c>
      <c r="E257" s="269" t="s">
        <v>1</v>
      </c>
      <c r="F257" s="270" t="s">
        <v>801</v>
      </c>
      <c r="G257" s="268"/>
      <c r="H257" s="271">
        <v>85.12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7" t="s">
        <v>154</v>
      </c>
      <c r="AU257" s="277" t="s">
        <v>93</v>
      </c>
      <c r="AV257" s="13" t="s">
        <v>93</v>
      </c>
      <c r="AW257" s="13" t="s">
        <v>36</v>
      </c>
      <c r="AX257" s="13" t="s">
        <v>83</v>
      </c>
      <c r="AY257" s="277" t="s">
        <v>145</v>
      </c>
    </row>
    <row r="258" spans="1:63" s="12" customFormat="1" ht="22.8" customHeight="1">
      <c r="A258" s="12"/>
      <c r="B258" s="236"/>
      <c r="C258" s="237"/>
      <c r="D258" s="238" t="s">
        <v>82</v>
      </c>
      <c r="E258" s="311" t="s">
        <v>189</v>
      </c>
      <c r="F258" s="311" t="s">
        <v>497</v>
      </c>
      <c r="G258" s="237"/>
      <c r="H258" s="237"/>
      <c r="I258" s="240"/>
      <c r="J258" s="312">
        <f>BK258</f>
        <v>0</v>
      </c>
      <c r="K258" s="237"/>
      <c r="L258" s="242"/>
      <c r="M258" s="243"/>
      <c r="N258" s="244"/>
      <c r="O258" s="244"/>
      <c r="P258" s="245">
        <f>SUM(P259:P265)</f>
        <v>0</v>
      </c>
      <c r="Q258" s="244"/>
      <c r="R258" s="245">
        <f>SUM(R259:R265)</f>
        <v>0.10032</v>
      </c>
      <c r="S258" s="244"/>
      <c r="T258" s="246">
        <f>SUM(T259:T265)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47" t="s">
        <v>91</v>
      </c>
      <c r="AT258" s="248" t="s">
        <v>82</v>
      </c>
      <c r="AU258" s="248" t="s">
        <v>91</v>
      </c>
      <c r="AY258" s="247" t="s">
        <v>145</v>
      </c>
      <c r="BK258" s="249">
        <f>SUM(BK259:BK265)</f>
        <v>0</v>
      </c>
    </row>
    <row r="259" spans="1:65" s="2" customFormat="1" ht="21.75" customHeight="1">
      <c r="A259" s="40"/>
      <c r="B259" s="41"/>
      <c r="C259" s="250" t="s">
        <v>345</v>
      </c>
      <c r="D259" s="250" t="s">
        <v>146</v>
      </c>
      <c r="E259" s="251" t="s">
        <v>667</v>
      </c>
      <c r="F259" s="252" t="s">
        <v>668</v>
      </c>
      <c r="G259" s="253" t="s">
        <v>360</v>
      </c>
      <c r="H259" s="254">
        <v>190</v>
      </c>
      <c r="I259" s="255"/>
      <c r="J259" s="256">
        <f>ROUND(I259*H259,2)</f>
        <v>0</v>
      </c>
      <c r="K259" s="257"/>
      <c r="L259" s="43"/>
      <c r="M259" s="258" t="s">
        <v>1</v>
      </c>
      <c r="N259" s="259" t="s">
        <v>48</v>
      </c>
      <c r="O259" s="93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62" t="s">
        <v>150</v>
      </c>
      <c r="AT259" s="262" t="s">
        <v>146</v>
      </c>
      <c r="AU259" s="262" t="s">
        <v>93</v>
      </c>
      <c r="AY259" s="17" t="s">
        <v>145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91</v>
      </c>
      <c r="BK259" s="145">
        <f>ROUND(I259*H259,2)</f>
        <v>0</v>
      </c>
      <c r="BL259" s="17" t="s">
        <v>150</v>
      </c>
      <c r="BM259" s="262" t="s">
        <v>802</v>
      </c>
    </row>
    <row r="260" spans="1:47" s="2" customFormat="1" ht="12">
      <c r="A260" s="40"/>
      <c r="B260" s="41"/>
      <c r="C260" s="42"/>
      <c r="D260" s="263" t="s">
        <v>152</v>
      </c>
      <c r="E260" s="42"/>
      <c r="F260" s="264" t="s">
        <v>670</v>
      </c>
      <c r="G260" s="42"/>
      <c r="H260" s="42"/>
      <c r="I260" s="161"/>
      <c r="J260" s="42"/>
      <c r="K260" s="42"/>
      <c r="L260" s="43"/>
      <c r="M260" s="265"/>
      <c r="N260" s="266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7" t="s">
        <v>152</v>
      </c>
      <c r="AU260" s="17" t="s">
        <v>93</v>
      </c>
    </row>
    <row r="261" spans="1:51" s="13" customFormat="1" ht="12">
      <c r="A261" s="13"/>
      <c r="B261" s="267"/>
      <c r="C261" s="268"/>
      <c r="D261" s="263" t="s">
        <v>154</v>
      </c>
      <c r="E261" s="269" t="s">
        <v>1</v>
      </c>
      <c r="F261" s="270" t="s">
        <v>803</v>
      </c>
      <c r="G261" s="268"/>
      <c r="H261" s="271">
        <v>190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7" t="s">
        <v>154</v>
      </c>
      <c r="AU261" s="277" t="s">
        <v>93</v>
      </c>
      <c r="AV261" s="13" t="s">
        <v>93</v>
      </c>
      <c r="AW261" s="13" t="s">
        <v>36</v>
      </c>
      <c r="AX261" s="13" t="s">
        <v>83</v>
      </c>
      <c r="AY261" s="277" t="s">
        <v>145</v>
      </c>
    </row>
    <row r="262" spans="1:51" s="14" customFormat="1" ht="12">
      <c r="A262" s="14"/>
      <c r="B262" s="278"/>
      <c r="C262" s="279"/>
      <c r="D262" s="263" t="s">
        <v>154</v>
      </c>
      <c r="E262" s="280" t="s">
        <v>1</v>
      </c>
      <c r="F262" s="281" t="s">
        <v>156</v>
      </c>
      <c r="G262" s="279"/>
      <c r="H262" s="282">
        <v>190</v>
      </c>
      <c r="I262" s="283"/>
      <c r="J262" s="279"/>
      <c r="K262" s="279"/>
      <c r="L262" s="284"/>
      <c r="M262" s="285"/>
      <c r="N262" s="286"/>
      <c r="O262" s="286"/>
      <c r="P262" s="286"/>
      <c r="Q262" s="286"/>
      <c r="R262" s="286"/>
      <c r="S262" s="286"/>
      <c r="T262" s="28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8" t="s">
        <v>154</v>
      </c>
      <c r="AU262" s="288" t="s">
        <v>93</v>
      </c>
      <c r="AV262" s="14" t="s">
        <v>150</v>
      </c>
      <c r="AW262" s="14" t="s">
        <v>36</v>
      </c>
      <c r="AX262" s="14" t="s">
        <v>91</v>
      </c>
      <c r="AY262" s="288" t="s">
        <v>145</v>
      </c>
    </row>
    <row r="263" spans="1:65" s="2" customFormat="1" ht="16.5" customHeight="1">
      <c r="A263" s="40"/>
      <c r="B263" s="41"/>
      <c r="C263" s="299" t="s">
        <v>351</v>
      </c>
      <c r="D263" s="299" t="s">
        <v>185</v>
      </c>
      <c r="E263" s="300" t="s">
        <v>672</v>
      </c>
      <c r="F263" s="301" t="s">
        <v>673</v>
      </c>
      <c r="G263" s="302" t="s">
        <v>360</v>
      </c>
      <c r="H263" s="303">
        <v>209</v>
      </c>
      <c r="I263" s="304"/>
      <c r="J263" s="305">
        <f>ROUND(I263*H263,2)</f>
        <v>0</v>
      </c>
      <c r="K263" s="306"/>
      <c r="L263" s="307"/>
      <c r="M263" s="308" t="s">
        <v>1</v>
      </c>
      <c r="N263" s="309" t="s">
        <v>48</v>
      </c>
      <c r="O263" s="93"/>
      <c r="P263" s="260">
        <f>O263*H263</f>
        <v>0</v>
      </c>
      <c r="Q263" s="260">
        <v>0.00048</v>
      </c>
      <c r="R263" s="260">
        <f>Q263*H263</f>
        <v>0.10032</v>
      </c>
      <c r="S263" s="260">
        <v>0</v>
      </c>
      <c r="T263" s="261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62" t="s">
        <v>189</v>
      </c>
      <c r="AT263" s="262" t="s">
        <v>185</v>
      </c>
      <c r="AU263" s="262" t="s">
        <v>93</v>
      </c>
      <c r="AY263" s="17" t="s">
        <v>145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91</v>
      </c>
      <c r="BK263" s="145">
        <f>ROUND(I263*H263,2)</f>
        <v>0</v>
      </c>
      <c r="BL263" s="17" t="s">
        <v>150</v>
      </c>
      <c r="BM263" s="262" t="s">
        <v>804</v>
      </c>
    </row>
    <row r="264" spans="1:47" s="2" customFormat="1" ht="12">
      <c r="A264" s="40"/>
      <c r="B264" s="41"/>
      <c r="C264" s="42"/>
      <c r="D264" s="263" t="s">
        <v>152</v>
      </c>
      <c r="E264" s="42"/>
      <c r="F264" s="264" t="s">
        <v>673</v>
      </c>
      <c r="G264" s="42"/>
      <c r="H264" s="42"/>
      <c r="I264" s="161"/>
      <c r="J264" s="42"/>
      <c r="K264" s="42"/>
      <c r="L264" s="43"/>
      <c r="M264" s="265"/>
      <c r="N264" s="266"/>
      <c r="O264" s="93"/>
      <c r="P264" s="93"/>
      <c r="Q264" s="93"/>
      <c r="R264" s="93"/>
      <c r="S264" s="93"/>
      <c r="T264" s="94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7" t="s">
        <v>152</v>
      </c>
      <c r="AU264" s="17" t="s">
        <v>93</v>
      </c>
    </row>
    <row r="265" spans="1:51" s="13" customFormat="1" ht="12">
      <c r="A265" s="13"/>
      <c r="B265" s="267"/>
      <c r="C265" s="268"/>
      <c r="D265" s="263" t="s">
        <v>154</v>
      </c>
      <c r="E265" s="269" t="s">
        <v>1</v>
      </c>
      <c r="F265" s="270" t="s">
        <v>805</v>
      </c>
      <c r="G265" s="268"/>
      <c r="H265" s="271">
        <v>209</v>
      </c>
      <c r="I265" s="272"/>
      <c r="J265" s="268"/>
      <c r="K265" s="268"/>
      <c r="L265" s="273"/>
      <c r="M265" s="274"/>
      <c r="N265" s="275"/>
      <c r="O265" s="275"/>
      <c r="P265" s="275"/>
      <c r="Q265" s="275"/>
      <c r="R265" s="275"/>
      <c r="S265" s="275"/>
      <c r="T265" s="27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7" t="s">
        <v>154</v>
      </c>
      <c r="AU265" s="277" t="s">
        <v>93</v>
      </c>
      <c r="AV265" s="13" t="s">
        <v>93</v>
      </c>
      <c r="AW265" s="13" t="s">
        <v>36</v>
      </c>
      <c r="AX265" s="13" t="s">
        <v>83</v>
      </c>
      <c r="AY265" s="277" t="s">
        <v>145</v>
      </c>
    </row>
    <row r="266" spans="1:63" s="12" customFormat="1" ht="22.8" customHeight="1">
      <c r="A266" s="12"/>
      <c r="B266" s="236"/>
      <c r="C266" s="237"/>
      <c r="D266" s="238" t="s">
        <v>82</v>
      </c>
      <c r="E266" s="311" t="s">
        <v>200</v>
      </c>
      <c r="F266" s="311" t="s">
        <v>498</v>
      </c>
      <c r="G266" s="237"/>
      <c r="H266" s="237"/>
      <c r="I266" s="240"/>
      <c r="J266" s="312">
        <f>BK266</f>
        <v>0</v>
      </c>
      <c r="K266" s="237"/>
      <c r="L266" s="242"/>
      <c r="M266" s="243"/>
      <c r="N266" s="244"/>
      <c r="O266" s="244"/>
      <c r="P266" s="245">
        <f>SUM(P267:P275)</f>
        <v>0</v>
      </c>
      <c r="Q266" s="244"/>
      <c r="R266" s="245">
        <f>SUM(R267:R275)</f>
        <v>5.64958848</v>
      </c>
      <c r="S266" s="244"/>
      <c r="T266" s="246">
        <f>SUM(T267:T275)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47" t="s">
        <v>91</v>
      </c>
      <c r="AT266" s="248" t="s">
        <v>82</v>
      </c>
      <c r="AU266" s="248" t="s">
        <v>91</v>
      </c>
      <c r="AY266" s="247" t="s">
        <v>145</v>
      </c>
      <c r="BK266" s="249">
        <f>SUM(BK267:BK275)</f>
        <v>0</v>
      </c>
    </row>
    <row r="267" spans="1:65" s="2" customFormat="1" ht="21.75" customHeight="1">
      <c r="A267" s="40"/>
      <c r="B267" s="41"/>
      <c r="C267" s="250" t="s">
        <v>357</v>
      </c>
      <c r="D267" s="250" t="s">
        <v>146</v>
      </c>
      <c r="E267" s="251" t="s">
        <v>500</v>
      </c>
      <c r="F267" s="252" t="s">
        <v>501</v>
      </c>
      <c r="G267" s="253" t="s">
        <v>360</v>
      </c>
      <c r="H267" s="254">
        <v>24</v>
      </c>
      <c r="I267" s="255"/>
      <c r="J267" s="256">
        <f>ROUND(I267*H267,2)</f>
        <v>0</v>
      </c>
      <c r="K267" s="257"/>
      <c r="L267" s="43"/>
      <c r="M267" s="258" t="s">
        <v>1</v>
      </c>
      <c r="N267" s="259" t="s">
        <v>48</v>
      </c>
      <c r="O267" s="93"/>
      <c r="P267" s="260">
        <f>O267*H267</f>
        <v>0</v>
      </c>
      <c r="Q267" s="260">
        <v>0.15539952</v>
      </c>
      <c r="R267" s="260">
        <f>Q267*H267</f>
        <v>3.7295884800000003</v>
      </c>
      <c r="S267" s="260">
        <v>0</v>
      </c>
      <c r="T267" s="261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62" t="s">
        <v>150</v>
      </c>
      <c r="AT267" s="262" t="s">
        <v>146</v>
      </c>
      <c r="AU267" s="262" t="s">
        <v>93</v>
      </c>
      <c r="AY267" s="17" t="s">
        <v>145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91</v>
      </c>
      <c r="BK267" s="145">
        <f>ROUND(I267*H267,2)</f>
        <v>0</v>
      </c>
      <c r="BL267" s="17" t="s">
        <v>150</v>
      </c>
      <c r="BM267" s="262" t="s">
        <v>806</v>
      </c>
    </row>
    <row r="268" spans="1:47" s="2" customFormat="1" ht="12">
      <c r="A268" s="40"/>
      <c r="B268" s="41"/>
      <c r="C268" s="42"/>
      <c r="D268" s="263" t="s">
        <v>152</v>
      </c>
      <c r="E268" s="42"/>
      <c r="F268" s="264" t="s">
        <v>501</v>
      </c>
      <c r="G268" s="42"/>
      <c r="H268" s="42"/>
      <c r="I268" s="161"/>
      <c r="J268" s="42"/>
      <c r="K268" s="42"/>
      <c r="L268" s="43"/>
      <c r="M268" s="265"/>
      <c r="N268" s="266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7" t="s">
        <v>152</v>
      </c>
      <c r="AU268" s="17" t="s">
        <v>93</v>
      </c>
    </row>
    <row r="269" spans="1:47" s="2" customFormat="1" ht="12">
      <c r="A269" s="40"/>
      <c r="B269" s="41"/>
      <c r="C269" s="42"/>
      <c r="D269" s="263" t="s">
        <v>197</v>
      </c>
      <c r="E269" s="42"/>
      <c r="F269" s="310" t="s">
        <v>677</v>
      </c>
      <c r="G269" s="42"/>
      <c r="H269" s="42"/>
      <c r="I269" s="161"/>
      <c r="J269" s="42"/>
      <c r="K269" s="42"/>
      <c r="L269" s="43"/>
      <c r="M269" s="265"/>
      <c r="N269" s="266"/>
      <c r="O269" s="93"/>
      <c r="P269" s="93"/>
      <c r="Q269" s="93"/>
      <c r="R269" s="93"/>
      <c r="S269" s="93"/>
      <c r="T269" s="94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7" t="s">
        <v>197</v>
      </c>
      <c r="AU269" s="17" t="s">
        <v>93</v>
      </c>
    </row>
    <row r="270" spans="1:51" s="13" customFormat="1" ht="12">
      <c r="A270" s="13"/>
      <c r="B270" s="267"/>
      <c r="C270" s="268"/>
      <c r="D270" s="263" t="s">
        <v>154</v>
      </c>
      <c r="E270" s="269" t="s">
        <v>1</v>
      </c>
      <c r="F270" s="270" t="s">
        <v>807</v>
      </c>
      <c r="G270" s="268"/>
      <c r="H270" s="271">
        <v>24</v>
      </c>
      <c r="I270" s="272"/>
      <c r="J270" s="268"/>
      <c r="K270" s="268"/>
      <c r="L270" s="273"/>
      <c r="M270" s="274"/>
      <c r="N270" s="275"/>
      <c r="O270" s="275"/>
      <c r="P270" s="275"/>
      <c r="Q270" s="275"/>
      <c r="R270" s="275"/>
      <c r="S270" s="275"/>
      <c r="T270" s="27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7" t="s">
        <v>154</v>
      </c>
      <c r="AU270" s="277" t="s">
        <v>93</v>
      </c>
      <c r="AV270" s="13" t="s">
        <v>93</v>
      </c>
      <c r="AW270" s="13" t="s">
        <v>36</v>
      </c>
      <c r="AX270" s="13" t="s">
        <v>83</v>
      </c>
      <c r="AY270" s="277" t="s">
        <v>145</v>
      </c>
    </row>
    <row r="271" spans="1:51" s="14" customFormat="1" ht="12">
      <c r="A271" s="14"/>
      <c r="B271" s="278"/>
      <c r="C271" s="279"/>
      <c r="D271" s="263" t="s">
        <v>154</v>
      </c>
      <c r="E271" s="280" t="s">
        <v>1</v>
      </c>
      <c r="F271" s="281" t="s">
        <v>156</v>
      </c>
      <c r="G271" s="279"/>
      <c r="H271" s="282">
        <v>24</v>
      </c>
      <c r="I271" s="283"/>
      <c r="J271" s="279"/>
      <c r="K271" s="279"/>
      <c r="L271" s="284"/>
      <c r="M271" s="285"/>
      <c r="N271" s="286"/>
      <c r="O271" s="286"/>
      <c r="P271" s="286"/>
      <c r="Q271" s="286"/>
      <c r="R271" s="286"/>
      <c r="S271" s="286"/>
      <c r="T271" s="28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8" t="s">
        <v>154</v>
      </c>
      <c r="AU271" s="288" t="s">
        <v>93</v>
      </c>
      <c r="AV271" s="14" t="s">
        <v>150</v>
      </c>
      <c r="AW271" s="14" t="s">
        <v>36</v>
      </c>
      <c r="AX271" s="14" t="s">
        <v>91</v>
      </c>
      <c r="AY271" s="288" t="s">
        <v>145</v>
      </c>
    </row>
    <row r="272" spans="1:65" s="2" customFormat="1" ht="16.5" customHeight="1">
      <c r="A272" s="40"/>
      <c r="B272" s="41"/>
      <c r="C272" s="299" t="s">
        <v>365</v>
      </c>
      <c r="D272" s="299" t="s">
        <v>185</v>
      </c>
      <c r="E272" s="300" t="s">
        <v>505</v>
      </c>
      <c r="F272" s="301" t="s">
        <v>506</v>
      </c>
      <c r="G272" s="302" t="s">
        <v>360</v>
      </c>
      <c r="H272" s="303">
        <v>24</v>
      </c>
      <c r="I272" s="304"/>
      <c r="J272" s="305">
        <f>ROUND(I272*H272,2)</f>
        <v>0</v>
      </c>
      <c r="K272" s="306"/>
      <c r="L272" s="307"/>
      <c r="M272" s="308" t="s">
        <v>1</v>
      </c>
      <c r="N272" s="309" t="s">
        <v>48</v>
      </c>
      <c r="O272" s="93"/>
      <c r="P272" s="260">
        <f>O272*H272</f>
        <v>0</v>
      </c>
      <c r="Q272" s="260">
        <v>0.08</v>
      </c>
      <c r="R272" s="260">
        <f>Q272*H272</f>
        <v>1.92</v>
      </c>
      <c r="S272" s="260">
        <v>0</v>
      </c>
      <c r="T272" s="261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62" t="s">
        <v>189</v>
      </c>
      <c r="AT272" s="262" t="s">
        <v>185</v>
      </c>
      <c r="AU272" s="262" t="s">
        <v>93</v>
      </c>
      <c r="AY272" s="17" t="s">
        <v>145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91</v>
      </c>
      <c r="BK272" s="145">
        <f>ROUND(I272*H272,2)</f>
        <v>0</v>
      </c>
      <c r="BL272" s="17" t="s">
        <v>150</v>
      </c>
      <c r="BM272" s="262" t="s">
        <v>808</v>
      </c>
    </row>
    <row r="273" spans="1:47" s="2" customFormat="1" ht="12">
      <c r="A273" s="40"/>
      <c r="B273" s="41"/>
      <c r="C273" s="42"/>
      <c r="D273" s="263" t="s">
        <v>152</v>
      </c>
      <c r="E273" s="42"/>
      <c r="F273" s="264" t="s">
        <v>506</v>
      </c>
      <c r="G273" s="42"/>
      <c r="H273" s="42"/>
      <c r="I273" s="161"/>
      <c r="J273" s="42"/>
      <c r="K273" s="42"/>
      <c r="L273" s="43"/>
      <c r="M273" s="265"/>
      <c r="N273" s="266"/>
      <c r="O273" s="93"/>
      <c r="P273" s="93"/>
      <c r="Q273" s="93"/>
      <c r="R273" s="93"/>
      <c r="S273" s="93"/>
      <c r="T273" s="94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7" t="s">
        <v>152</v>
      </c>
      <c r="AU273" s="17" t="s">
        <v>93</v>
      </c>
    </row>
    <row r="274" spans="1:51" s="13" customFormat="1" ht="12">
      <c r="A274" s="13"/>
      <c r="B274" s="267"/>
      <c r="C274" s="268"/>
      <c r="D274" s="263" t="s">
        <v>154</v>
      </c>
      <c r="E274" s="269" t="s">
        <v>1</v>
      </c>
      <c r="F274" s="270" t="s">
        <v>807</v>
      </c>
      <c r="G274" s="268"/>
      <c r="H274" s="271">
        <v>24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7" t="s">
        <v>154</v>
      </c>
      <c r="AU274" s="277" t="s">
        <v>93</v>
      </c>
      <c r="AV274" s="13" t="s">
        <v>93</v>
      </c>
      <c r="AW274" s="13" t="s">
        <v>36</v>
      </c>
      <c r="AX274" s="13" t="s">
        <v>83</v>
      </c>
      <c r="AY274" s="277" t="s">
        <v>145</v>
      </c>
    </row>
    <row r="275" spans="1:51" s="14" customFormat="1" ht="12">
      <c r="A275" s="14"/>
      <c r="B275" s="278"/>
      <c r="C275" s="279"/>
      <c r="D275" s="263" t="s">
        <v>154</v>
      </c>
      <c r="E275" s="280" t="s">
        <v>1</v>
      </c>
      <c r="F275" s="281" t="s">
        <v>156</v>
      </c>
      <c r="G275" s="279"/>
      <c r="H275" s="282">
        <v>24</v>
      </c>
      <c r="I275" s="283"/>
      <c r="J275" s="279"/>
      <c r="K275" s="279"/>
      <c r="L275" s="284"/>
      <c r="M275" s="285"/>
      <c r="N275" s="286"/>
      <c r="O275" s="286"/>
      <c r="P275" s="286"/>
      <c r="Q275" s="286"/>
      <c r="R275" s="286"/>
      <c r="S275" s="286"/>
      <c r="T275" s="28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8" t="s">
        <v>154</v>
      </c>
      <c r="AU275" s="288" t="s">
        <v>93</v>
      </c>
      <c r="AV275" s="14" t="s">
        <v>150</v>
      </c>
      <c r="AW275" s="14" t="s">
        <v>36</v>
      </c>
      <c r="AX275" s="14" t="s">
        <v>91</v>
      </c>
      <c r="AY275" s="288" t="s">
        <v>145</v>
      </c>
    </row>
    <row r="276" spans="1:63" s="12" customFormat="1" ht="22.8" customHeight="1">
      <c r="A276" s="12"/>
      <c r="B276" s="236"/>
      <c r="C276" s="237"/>
      <c r="D276" s="238" t="s">
        <v>82</v>
      </c>
      <c r="E276" s="311" t="s">
        <v>550</v>
      </c>
      <c r="F276" s="311" t="s">
        <v>551</v>
      </c>
      <c r="G276" s="237"/>
      <c r="H276" s="237"/>
      <c r="I276" s="240"/>
      <c r="J276" s="312">
        <f>BK276</f>
        <v>0</v>
      </c>
      <c r="K276" s="237"/>
      <c r="L276" s="242"/>
      <c r="M276" s="243"/>
      <c r="N276" s="244"/>
      <c r="O276" s="244"/>
      <c r="P276" s="245">
        <f>SUM(P277:P278)</f>
        <v>0</v>
      </c>
      <c r="Q276" s="244"/>
      <c r="R276" s="245">
        <f>SUM(R277:R278)</f>
        <v>0</v>
      </c>
      <c r="S276" s="244"/>
      <c r="T276" s="246">
        <f>SUM(T277:T278)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47" t="s">
        <v>91</v>
      </c>
      <c r="AT276" s="248" t="s">
        <v>82</v>
      </c>
      <c r="AU276" s="248" t="s">
        <v>91</v>
      </c>
      <c r="AY276" s="247" t="s">
        <v>145</v>
      </c>
      <c r="BK276" s="249">
        <f>SUM(BK277:BK278)</f>
        <v>0</v>
      </c>
    </row>
    <row r="277" spans="1:65" s="2" customFormat="1" ht="21.75" customHeight="1">
      <c r="A277" s="40"/>
      <c r="B277" s="41"/>
      <c r="C277" s="250" t="s">
        <v>370</v>
      </c>
      <c r="D277" s="250" t="s">
        <v>146</v>
      </c>
      <c r="E277" s="251" t="s">
        <v>553</v>
      </c>
      <c r="F277" s="252" t="s">
        <v>554</v>
      </c>
      <c r="G277" s="253" t="s">
        <v>318</v>
      </c>
      <c r="H277" s="254">
        <v>33.913</v>
      </c>
      <c r="I277" s="255"/>
      <c r="J277" s="256">
        <f>ROUND(I277*H277,2)</f>
        <v>0</v>
      </c>
      <c r="K277" s="257"/>
      <c r="L277" s="43"/>
      <c r="M277" s="258" t="s">
        <v>1</v>
      </c>
      <c r="N277" s="259" t="s">
        <v>48</v>
      </c>
      <c r="O277" s="93"/>
      <c r="P277" s="260">
        <f>O277*H277</f>
        <v>0</v>
      </c>
      <c r="Q277" s="260">
        <v>0</v>
      </c>
      <c r="R277" s="260">
        <f>Q277*H277</f>
        <v>0</v>
      </c>
      <c r="S277" s="260">
        <v>0</v>
      </c>
      <c r="T277" s="261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62" t="s">
        <v>150</v>
      </c>
      <c r="AT277" s="262" t="s">
        <v>146</v>
      </c>
      <c r="AU277" s="262" t="s">
        <v>93</v>
      </c>
      <c r="AY277" s="17" t="s">
        <v>145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91</v>
      </c>
      <c r="BK277" s="145">
        <f>ROUND(I277*H277,2)</f>
        <v>0</v>
      </c>
      <c r="BL277" s="17" t="s">
        <v>150</v>
      </c>
      <c r="BM277" s="262" t="s">
        <v>809</v>
      </c>
    </row>
    <row r="278" spans="1:47" s="2" customFormat="1" ht="12">
      <c r="A278" s="40"/>
      <c r="B278" s="41"/>
      <c r="C278" s="42"/>
      <c r="D278" s="263" t="s">
        <v>152</v>
      </c>
      <c r="E278" s="42"/>
      <c r="F278" s="264" t="s">
        <v>556</v>
      </c>
      <c r="G278" s="42"/>
      <c r="H278" s="42"/>
      <c r="I278" s="161"/>
      <c r="J278" s="42"/>
      <c r="K278" s="42"/>
      <c r="L278" s="43"/>
      <c r="M278" s="313"/>
      <c r="N278" s="314"/>
      <c r="O278" s="315"/>
      <c r="P278" s="315"/>
      <c r="Q278" s="315"/>
      <c r="R278" s="315"/>
      <c r="S278" s="315"/>
      <c r="T278" s="316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7" t="s">
        <v>152</v>
      </c>
      <c r="AU278" s="17" t="s">
        <v>93</v>
      </c>
    </row>
    <row r="279" spans="1:31" s="2" customFormat="1" ht="6.95" customHeight="1">
      <c r="A279" s="40"/>
      <c r="B279" s="68"/>
      <c r="C279" s="69"/>
      <c r="D279" s="69"/>
      <c r="E279" s="69"/>
      <c r="F279" s="69"/>
      <c r="G279" s="69"/>
      <c r="H279" s="69"/>
      <c r="I279" s="200"/>
      <c r="J279" s="69"/>
      <c r="K279" s="69"/>
      <c r="L279" s="43"/>
      <c r="M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</row>
  </sheetData>
  <sheetProtection password="CC35" sheet="1" objects="1" scenarios="1" formatColumns="0" formatRows="0" autoFilter="0"/>
  <autoFilter ref="C123:K27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54"/>
      <c r="C3" s="155"/>
      <c r="D3" s="155"/>
      <c r="E3" s="155"/>
      <c r="F3" s="155"/>
      <c r="G3" s="155"/>
      <c r="H3" s="155"/>
      <c r="I3" s="156"/>
      <c r="J3" s="155"/>
      <c r="K3" s="155"/>
      <c r="L3" s="20"/>
      <c r="AT3" s="17" t="s">
        <v>93</v>
      </c>
    </row>
    <row r="4" spans="2:46" s="1" customFormat="1" ht="24.95" customHeight="1">
      <c r="B4" s="20"/>
      <c r="D4" s="157" t="s">
        <v>112</v>
      </c>
      <c r="I4" s="153"/>
      <c r="L4" s="20"/>
      <c r="M4" s="158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59" t="s">
        <v>16</v>
      </c>
      <c r="I6" s="153"/>
      <c r="L6" s="20"/>
    </row>
    <row r="7" spans="2:12" s="1" customFormat="1" ht="16.5" customHeight="1">
      <c r="B7" s="20"/>
      <c r="E7" s="160" t="str">
        <f>'Rekapitulace stavby'!K6</f>
        <v>POLNÍ CESTA SÚ6, SÚ7 A SÚ9 V K.Ú. MEZIŘÍČÍ</v>
      </c>
      <c r="F7" s="159"/>
      <c r="G7" s="159"/>
      <c r="H7" s="159"/>
      <c r="I7" s="153"/>
      <c r="L7" s="20"/>
    </row>
    <row r="8" spans="1:31" s="2" customFormat="1" ht="12" customHeight="1">
      <c r="A8" s="40"/>
      <c r="B8" s="43"/>
      <c r="C8" s="40"/>
      <c r="D8" s="159" t="s">
        <v>113</v>
      </c>
      <c r="E8" s="40"/>
      <c r="F8" s="40"/>
      <c r="G8" s="40"/>
      <c r="H8" s="40"/>
      <c r="I8" s="161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2" t="s">
        <v>810</v>
      </c>
      <c r="F9" s="40"/>
      <c r="G9" s="40"/>
      <c r="H9" s="40"/>
      <c r="I9" s="161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1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9" t="s">
        <v>18</v>
      </c>
      <c r="E11" s="40"/>
      <c r="F11" s="163" t="s">
        <v>1</v>
      </c>
      <c r="G11" s="40"/>
      <c r="H11" s="40"/>
      <c r="I11" s="164" t="s">
        <v>19</v>
      </c>
      <c r="J11" s="16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9" t="s">
        <v>20</v>
      </c>
      <c r="E12" s="40"/>
      <c r="F12" s="163" t="s">
        <v>21</v>
      </c>
      <c r="G12" s="40"/>
      <c r="H12" s="40"/>
      <c r="I12" s="164" t="s">
        <v>22</v>
      </c>
      <c r="J12" s="165" t="str">
        <f>'Rekapitulace stavby'!AN8</f>
        <v>3. 6. 2020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1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9" t="s">
        <v>24</v>
      </c>
      <c r="E14" s="40"/>
      <c r="F14" s="40"/>
      <c r="G14" s="40"/>
      <c r="H14" s="40"/>
      <c r="I14" s="164" t="s">
        <v>25</v>
      </c>
      <c r="J14" s="163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3" t="s">
        <v>27</v>
      </c>
      <c r="F15" s="40"/>
      <c r="G15" s="40"/>
      <c r="H15" s="40"/>
      <c r="I15" s="164" t="s">
        <v>28</v>
      </c>
      <c r="J15" s="163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1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9" t="s">
        <v>30</v>
      </c>
      <c r="E17" s="40"/>
      <c r="F17" s="40"/>
      <c r="G17" s="40"/>
      <c r="H17" s="40"/>
      <c r="I17" s="164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3"/>
      <c r="G18" s="163"/>
      <c r="H18" s="163"/>
      <c r="I18" s="164" t="s">
        <v>28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1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9" t="s">
        <v>32</v>
      </c>
      <c r="E20" s="40"/>
      <c r="F20" s="40"/>
      <c r="G20" s="40"/>
      <c r="H20" s="40"/>
      <c r="I20" s="164" t="s">
        <v>25</v>
      </c>
      <c r="J20" s="163" t="s">
        <v>33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3" t="s">
        <v>34</v>
      </c>
      <c r="F21" s="40"/>
      <c r="G21" s="40"/>
      <c r="H21" s="40"/>
      <c r="I21" s="164" t="s">
        <v>28</v>
      </c>
      <c r="J21" s="163" t="s">
        <v>35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1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9" t="s">
        <v>37</v>
      </c>
      <c r="E23" s="40"/>
      <c r="F23" s="40"/>
      <c r="G23" s="40"/>
      <c r="H23" s="40"/>
      <c r="I23" s="164" t="s">
        <v>25</v>
      </c>
      <c r="J23" s="16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3" t="s">
        <v>38</v>
      </c>
      <c r="F24" s="40"/>
      <c r="G24" s="40"/>
      <c r="H24" s="40"/>
      <c r="I24" s="164" t="s">
        <v>28</v>
      </c>
      <c r="J24" s="16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1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9" t="s">
        <v>39</v>
      </c>
      <c r="E26" s="40"/>
      <c r="F26" s="40"/>
      <c r="G26" s="40"/>
      <c r="H26" s="40"/>
      <c r="I26" s="161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66"/>
      <c r="B27" s="167"/>
      <c r="C27" s="166"/>
      <c r="D27" s="166"/>
      <c r="E27" s="168" t="s">
        <v>115</v>
      </c>
      <c r="F27" s="168"/>
      <c r="G27" s="168"/>
      <c r="H27" s="168"/>
      <c r="I27" s="169"/>
      <c r="J27" s="166"/>
      <c r="K27" s="166"/>
      <c r="L27" s="170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1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1"/>
      <c r="E29" s="171"/>
      <c r="F29" s="171"/>
      <c r="G29" s="171"/>
      <c r="H29" s="171"/>
      <c r="I29" s="172"/>
      <c r="J29" s="171"/>
      <c r="K29" s="17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73" t="s">
        <v>43</v>
      </c>
      <c r="E30" s="40"/>
      <c r="F30" s="40"/>
      <c r="G30" s="40"/>
      <c r="H30" s="40"/>
      <c r="I30" s="161"/>
      <c r="J30" s="174">
        <f>ROUND(J121,2)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71"/>
      <c r="E31" s="171"/>
      <c r="F31" s="171"/>
      <c r="G31" s="171"/>
      <c r="H31" s="171"/>
      <c r="I31" s="172"/>
      <c r="J31" s="171"/>
      <c r="K31" s="17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75" t="s">
        <v>45</v>
      </c>
      <c r="G32" s="40"/>
      <c r="H32" s="40"/>
      <c r="I32" s="176" t="s">
        <v>44</v>
      </c>
      <c r="J32" s="17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77" t="s">
        <v>47</v>
      </c>
      <c r="E33" s="159" t="s">
        <v>48</v>
      </c>
      <c r="F33" s="178">
        <f>ROUND((SUM(BE121:BE171)),2)</f>
        <v>0</v>
      </c>
      <c r="G33" s="40"/>
      <c r="H33" s="40"/>
      <c r="I33" s="179">
        <v>0.21</v>
      </c>
      <c r="J33" s="178">
        <f>ROUND(((SUM(BE121:BE171))*I33),2)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9" t="s">
        <v>49</v>
      </c>
      <c r="F34" s="178">
        <f>ROUND((SUM(BF121:BF171)),2)</f>
        <v>0</v>
      </c>
      <c r="G34" s="40"/>
      <c r="H34" s="40"/>
      <c r="I34" s="179">
        <v>0.15</v>
      </c>
      <c r="J34" s="178">
        <f>ROUND(((SUM(BF121:BF171))*I34),2)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9" t="s">
        <v>50</v>
      </c>
      <c r="F35" s="178">
        <f>ROUND((SUM(BG121:BG171)),2)</f>
        <v>0</v>
      </c>
      <c r="G35" s="40"/>
      <c r="H35" s="40"/>
      <c r="I35" s="179">
        <v>0.21</v>
      </c>
      <c r="J35" s="178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9" t="s">
        <v>51</v>
      </c>
      <c r="F36" s="178">
        <f>ROUND((SUM(BH121:BH171)),2)</f>
        <v>0</v>
      </c>
      <c r="G36" s="40"/>
      <c r="H36" s="40"/>
      <c r="I36" s="179">
        <v>0.15</v>
      </c>
      <c r="J36" s="178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9" t="s">
        <v>52</v>
      </c>
      <c r="F37" s="178">
        <f>ROUND((SUM(BI121:BI171)),2)</f>
        <v>0</v>
      </c>
      <c r="G37" s="40"/>
      <c r="H37" s="40"/>
      <c r="I37" s="179">
        <v>0</v>
      </c>
      <c r="J37" s="178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161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80"/>
      <c r="D39" s="181" t="s">
        <v>53</v>
      </c>
      <c r="E39" s="182"/>
      <c r="F39" s="182"/>
      <c r="G39" s="183" t="s">
        <v>54</v>
      </c>
      <c r="H39" s="184" t="s">
        <v>55</v>
      </c>
      <c r="I39" s="185"/>
      <c r="J39" s="186">
        <f>SUM(J30:J37)</f>
        <v>0</v>
      </c>
      <c r="K39" s="187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161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I41" s="153"/>
      <c r="L41" s="20"/>
    </row>
    <row r="42" spans="2:12" s="1" customFormat="1" ht="14.4" customHeight="1">
      <c r="B42" s="20"/>
      <c r="I42" s="153"/>
      <c r="L42" s="2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88" t="s">
        <v>56</v>
      </c>
      <c r="E50" s="189"/>
      <c r="F50" s="189"/>
      <c r="G50" s="188" t="s">
        <v>57</v>
      </c>
      <c r="H50" s="189"/>
      <c r="I50" s="190"/>
      <c r="J50" s="189"/>
      <c r="K50" s="189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1" t="s">
        <v>58</v>
      </c>
      <c r="E61" s="192"/>
      <c r="F61" s="193" t="s">
        <v>59</v>
      </c>
      <c r="G61" s="191" t="s">
        <v>58</v>
      </c>
      <c r="H61" s="192"/>
      <c r="I61" s="194"/>
      <c r="J61" s="195" t="s">
        <v>59</v>
      </c>
      <c r="K61" s="192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8" t="s">
        <v>60</v>
      </c>
      <c r="E65" s="196"/>
      <c r="F65" s="196"/>
      <c r="G65" s="188" t="s">
        <v>61</v>
      </c>
      <c r="H65" s="196"/>
      <c r="I65" s="197"/>
      <c r="J65" s="196"/>
      <c r="K65" s="196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1" t="s">
        <v>58</v>
      </c>
      <c r="E76" s="192"/>
      <c r="F76" s="193" t="s">
        <v>59</v>
      </c>
      <c r="G76" s="191" t="s">
        <v>58</v>
      </c>
      <c r="H76" s="192"/>
      <c r="I76" s="194"/>
      <c r="J76" s="195" t="s">
        <v>59</v>
      </c>
      <c r="K76" s="192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98"/>
      <c r="C77" s="199"/>
      <c r="D77" s="199"/>
      <c r="E77" s="199"/>
      <c r="F77" s="199"/>
      <c r="G77" s="199"/>
      <c r="H77" s="199"/>
      <c r="I77" s="200"/>
      <c r="J77" s="199"/>
      <c r="K77" s="199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 hidden="1">
      <c r="A81" s="40"/>
      <c r="B81" s="201"/>
      <c r="C81" s="202"/>
      <c r="D81" s="202"/>
      <c r="E81" s="202"/>
      <c r="F81" s="202"/>
      <c r="G81" s="202"/>
      <c r="H81" s="202"/>
      <c r="I81" s="203"/>
      <c r="J81" s="202"/>
      <c r="K81" s="20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 hidden="1">
      <c r="A82" s="40"/>
      <c r="B82" s="41"/>
      <c r="C82" s="23" t="s">
        <v>116</v>
      </c>
      <c r="D82" s="42"/>
      <c r="E82" s="42"/>
      <c r="F82" s="42"/>
      <c r="G82" s="42"/>
      <c r="H82" s="42"/>
      <c r="I82" s="161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 hidden="1">
      <c r="A83" s="40"/>
      <c r="B83" s="41"/>
      <c r="C83" s="42"/>
      <c r="D83" s="42"/>
      <c r="E83" s="42"/>
      <c r="F83" s="42"/>
      <c r="G83" s="42"/>
      <c r="H83" s="42"/>
      <c r="I83" s="161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 hidden="1">
      <c r="A84" s="40"/>
      <c r="B84" s="41"/>
      <c r="C84" s="32" t="s">
        <v>16</v>
      </c>
      <c r="D84" s="42"/>
      <c r="E84" s="42"/>
      <c r="F84" s="42"/>
      <c r="G84" s="42"/>
      <c r="H84" s="42"/>
      <c r="I84" s="161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 hidden="1">
      <c r="A85" s="40"/>
      <c r="B85" s="41"/>
      <c r="C85" s="42"/>
      <c r="D85" s="42"/>
      <c r="E85" s="204" t="str">
        <f>E7</f>
        <v>POLNÍ CESTA SÚ6, SÚ7 A SÚ9 V K.Ú. MEZIŘÍČÍ</v>
      </c>
      <c r="F85" s="32"/>
      <c r="G85" s="32"/>
      <c r="H85" s="32"/>
      <c r="I85" s="161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 hidden="1">
      <c r="A86" s="40"/>
      <c r="B86" s="41"/>
      <c r="C86" s="32" t="s">
        <v>113</v>
      </c>
      <c r="D86" s="42"/>
      <c r="E86" s="42"/>
      <c r="F86" s="42"/>
      <c r="G86" s="42"/>
      <c r="H86" s="42"/>
      <c r="I86" s="161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 hidden="1">
      <c r="A87" s="40"/>
      <c r="B87" s="41"/>
      <c r="C87" s="42"/>
      <c r="D87" s="42"/>
      <c r="E87" s="78" t="str">
        <f>E9</f>
        <v>SO1-SO3 - VRN-VEDLEJŠÍ ROZPOČTOVÉ NÁKLADY</v>
      </c>
      <c r="F87" s="42"/>
      <c r="G87" s="42"/>
      <c r="H87" s="42"/>
      <c r="I87" s="161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 hidden="1">
      <c r="A88" s="40"/>
      <c r="B88" s="41"/>
      <c r="C88" s="42"/>
      <c r="D88" s="42"/>
      <c r="E88" s="42"/>
      <c r="F88" s="42"/>
      <c r="G88" s="42"/>
      <c r="H88" s="42"/>
      <c r="I88" s="161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 hidden="1">
      <c r="A89" s="40"/>
      <c r="B89" s="41"/>
      <c r="C89" s="32" t="s">
        <v>20</v>
      </c>
      <c r="D89" s="42"/>
      <c r="E89" s="42"/>
      <c r="F89" s="27" t="str">
        <f>F12</f>
        <v>MEZIŘÍČÍ</v>
      </c>
      <c r="G89" s="42"/>
      <c r="H89" s="42"/>
      <c r="I89" s="164" t="s">
        <v>22</v>
      </c>
      <c r="J89" s="81" t="str">
        <f>IF(J12="","",J12)</f>
        <v>3. 6. 2020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 hidden="1">
      <c r="A90" s="40"/>
      <c r="B90" s="41"/>
      <c r="C90" s="42"/>
      <c r="D90" s="42"/>
      <c r="E90" s="42"/>
      <c r="F90" s="42"/>
      <c r="G90" s="42"/>
      <c r="H90" s="42"/>
      <c r="I90" s="161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 hidden="1">
      <c r="A91" s="40"/>
      <c r="B91" s="41"/>
      <c r="C91" s="32" t="s">
        <v>24</v>
      </c>
      <c r="D91" s="42"/>
      <c r="E91" s="42"/>
      <c r="F91" s="27" t="str">
        <f>E15</f>
        <v>ČR - Státní pozemkový úřad</v>
      </c>
      <c r="G91" s="42"/>
      <c r="H91" s="42"/>
      <c r="I91" s="164" t="s">
        <v>32</v>
      </c>
      <c r="J91" s="36" t="str">
        <f>E21</f>
        <v>AGROPROJEKT PSO s.r.o.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 hidden="1">
      <c r="A92" s="40"/>
      <c r="B92" s="41"/>
      <c r="C92" s="32" t="s">
        <v>30</v>
      </c>
      <c r="D92" s="42"/>
      <c r="E92" s="42"/>
      <c r="F92" s="27" t="str">
        <f>IF(E18="","",E18)</f>
        <v>Vyplň údaj</v>
      </c>
      <c r="G92" s="42"/>
      <c r="H92" s="42"/>
      <c r="I92" s="164" t="s">
        <v>37</v>
      </c>
      <c r="J92" s="36" t="str">
        <f>E24</f>
        <v>ING. DIVINOVÁ HANA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 hidden="1">
      <c r="A93" s="40"/>
      <c r="B93" s="41"/>
      <c r="C93" s="42"/>
      <c r="D93" s="42"/>
      <c r="E93" s="42"/>
      <c r="F93" s="42"/>
      <c r="G93" s="42"/>
      <c r="H93" s="42"/>
      <c r="I93" s="161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 hidden="1">
      <c r="A94" s="40"/>
      <c r="B94" s="41"/>
      <c r="C94" s="205" t="s">
        <v>117</v>
      </c>
      <c r="D94" s="151"/>
      <c r="E94" s="151"/>
      <c r="F94" s="151"/>
      <c r="G94" s="151"/>
      <c r="H94" s="151"/>
      <c r="I94" s="206"/>
      <c r="J94" s="207" t="s">
        <v>118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 hidden="1">
      <c r="A95" s="40"/>
      <c r="B95" s="41"/>
      <c r="C95" s="42"/>
      <c r="D95" s="42"/>
      <c r="E95" s="42"/>
      <c r="F95" s="42"/>
      <c r="G95" s="42"/>
      <c r="H95" s="42"/>
      <c r="I95" s="161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 hidden="1">
      <c r="A96" s="40"/>
      <c r="B96" s="41"/>
      <c r="C96" s="208" t="s">
        <v>119</v>
      </c>
      <c r="D96" s="42"/>
      <c r="E96" s="42"/>
      <c r="F96" s="42"/>
      <c r="G96" s="42"/>
      <c r="H96" s="42"/>
      <c r="I96" s="161"/>
      <c r="J96" s="112">
        <f>J121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120</v>
      </c>
    </row>
    <row r="97" spans="1:31" s="9" customFormat="1" ht="24.95" customHeight="1" hidden="1">
      <c r="A97" s="9"/>
      <c r="B97" s="209"/>
      <c r="C97" s="210"/>
      <c r="D97" s="211" t="s">
        <v>121</v>
      </c>
      <c r="E97" s="212"/>
      <c r="F97" s="212"/>
      <c r="G97" s="212"/>
      <c r="H97" s="212"/>
      <c r="I97" s="213"/>
      <c r="J97" s="214">
        <f>J122</f>
        <v>0</v>
      </c>
      <c r="K97" s="210"/>
      <c r="L97" s="21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16"/>
      <c r="C98" s="217"/>
      <c r="D98" s="218" t="s">
        <v>811</v>
      </c>
      <c r="E98" s="219"/>
      <c r="F98" s="219"/>
      <c r="G98" s="219"/>
      <c r="H98" s="219"/>
      <c r="I98" s="220"/>
      <c r="J98" s="221">
        <f>J123</f>
        <v>0</v>
      </c>
      <c r="K98" s="217"/>
      <c r="L98" s="22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 hidden="1">
      <c r="A99" s="10"/>
      <c r="B99" s="216"/>
      <c r="C99" s="217"/>
      <c r="D99" s="218" t="s">
        <v>812</v>
      </c>
      <c r="E99" s="219"/>
      <c r="F99" s="219"/>
      <c r="G99" s="219"/>
      <c r="H99" s="219"/>
      <c r="I99" s="220"/>
      <c r="J99" s="221">
        <f>J124</f>
        <v>0</v>
      </c>
      <c r="K99" s="217"/>
      <c r="L99" s="22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216"/>
      <c r="C100" s="217"/>
      <c r="D100" s="218" t="s">
        <v>813</v>
      </c>
      <c r="E100" s="219"/>
      <c r="F100" s="219"/>
      <c r="G100" s="219"/>
      <c r="H100" s="219"/>
      <c r="I100" s="220"/>
      <c r="J100" s="221">
        <f>J155</f>
        <v>0</v>
      </c>
      <c r="K100" s="217"/>
      <c r="L100" s="22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 hidden="1">
      <c r="A101" s="10"/>
      <c r="B101" s="216"/>
      <c r="C101" s="217"/>
      <c r="D101" s="218" t="s">
        <v>814</v>
      </c>
      <c r="E101" s="219"/>
      <c r="F101" s="219"/>
      <c r="G101" s="219"/>
      <c r="H101" s="219"/>
      <c r="I101" s="220"/>
      <c r="J101" s="221">
        <f>J164</f>
        <v>0</v>
      </c>
      <c r="K101" s="217"/>
      <c r="L101" s="22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40"/>
      <c r="B102" s="41"/>
      <c r="C102" s="42"/>
      <c r="D102" s="42"/>
      <c r="E102" s="42"/>
      <c r="F102" s="42"/>
      <c r="G102" s="42"/>
      <c r="H102" s="42"/>
      <c r="I102" s="161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 hidden="1">
      <c r="A103" s="40"/>
      <c r="B103" s="68"/>
      <c r="C103" s="69"/>
      <c r="D103" s="69"/>
      <c r="E103" s="69"/>
      <c r="F103" s="69"/>
      <c r="G103" s="69"/>
      <c r="H103" s="69"/>
      <c r="I103" s="200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ht="12" hidden="1"/>
    <row r="105" ht="12" hidden="1"/>
    <row r="106" ht="12" hidden="1"/>
    <row r="107" spans="1:31" s="2" customFormat="1" ht="6.95" customHeight="1">
      <c r="A107" s="40"/>
      <c r="B107" s="70"/>
      <c r="C107" s="71"/>
      <c r="D107" s="71"/>
      <c r="E107" s="71"/>
      <c r="F107" s="71"/>
      <c r="G107" s="71"/>
      <c r="H107" s="71"/>
      <c r="I107" s="203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3" t="s">
        <v>130</v>
      </c>
      <c r="D108" s="42"/>
      <c r="E108" s="42"/>
      <c r="F108" s="42"/>
      <c r="G108" s="42"/>
      <c r="H108" s="42"/>
      <c r="I108" s="161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161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2" t="s">
        <v>16</v>
      </c>
      <c r="D110" s="42"/>
      <c r="E110" s="42"/>
      <c r="F110" s="42"/>
      <c r="G110" s="42"/>
      <c r="H110" s="42"/>
      <c r="I110" s="161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204" t="str">
        <f>E7</f>
        <v>POLNÍ CESTA SÚ6, SÚ7 A SÚ9 V K.Ú. MEZIŘÍČÍ</v>
      </c>
      <c r="F111" s="32"/>
      <c r="G111" s="32"/>
      <c r="H111" s="32"/>
      <c r="I111" s="161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2" t="s">
        <v>113</v>
      </c>
      <c r="D112" s="42"/>
      <c r="E112" s="42"/>
      <c r="F112" s="42"/>
      <c r="G112" s="42"/>
      <c r="H112" s="42"/>
      <c r="I112" s="161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8" t="str">
        <f>E9</f>
        <v>SO1-SO3 - VRN-VEDLEJŠÍ ROZPOČTOVÉ NÁKLADY</v>
      </c>
      <c r="F113" s="42"/>
      <c r="G113" s="42"/>
      <c r="H113" s="42"/>
      <c r="I113" s="161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161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2" t="s">
        <v>20</v>
      </c>
      <c r="D115" s="42"/>
      <c r="E115" s="42"/>
      <c r="F115" s="27" t="str">
        <f>F12</f>
        <v>MEZIŘÍČÍ</v>
      </c>
      <c r="G115" s="42"/>
      <c r="H115" s="42"/>
      <c r="I115" s="164" t="s">
        <v>22</v>
      </c>
      <c r="J115" s="81" t="str">
        <f>IF(J12="","",J12)</f>
        <v>3. 6. 2020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61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2" t="s">
        <v>24</v>
      </c>
      <c r="D117" s="42"/>
      <c r="E117" s="42"/>
      <c r="F117" s="27" t="str">
        <f>E15</f>
        <v>ČR - Státní pozemkový úřad</v>
      </c>
      <c r="G117" s="42"/>
      <c r="H117" s="42"/>
      <c r="I117" s="164" t="s">
        <v>32</v>
      </c>
      <c r="J117" s="36" t="str">
        <f>E21</f>
        <v>AGROPROJEKT PSO s.r.o.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5.65" customHeight="1">
      <c r="A118" s="40"/>
      <c r="B118" s="41"/>
      <c r="C118" s="32" t="s">
        <v>30</v>
      </c>
      <c r="D118" s="42"/>
      <c r="E118" s="42"/>
      <c r="F118" s="27" t="str">
        <f>IF(E18="","",E18)</f>
        <v>Vyplň údaj</v>
      </c>
      <c r="G118" s="42"/>
      <c r="H118" s="42"/>
      <c r="I118" s="164" t="s">
        <v>37</v>
      </c>
      <c r="J118" s="36" t="str">
        <f>E24</f>
        <v>ING. DIVINOVÁ HANA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161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223"/>
      <c r="B120" s="224"/>
      <c r="C120" s="225" t="s">
        <v>131</v>
      </c>
      <c r="D120" s="226" t="s">
        <v>68</v>
      </c>
      <c r="E120" s="226" t="s">
        <v>64</v>
      </c>
      <c r="F120" s="226" t="s">
        <v>65</v>
      </c>
      <c r="G120" s="226" t="s">
        <v>132</v>
      </c>
      <c r="H120" s="226" t="s">
        <v>133</v>
      </c>
      <c r="I120" s="227" t="s">
        <v>134</v>
      </c>
      <c r="J120" s="228" t="s">
        <v>118</v>
      </c>
      <c r="K120" s="229" t="s">
        <v>135</v>
      </c>
      <c r="L120" s="230"/>
      <c r="M120" s="102" t="s">
        <v>1</v>
      </c>
      <c r="N120" s="103" t="s">
        <v>47</v>
      </c>
      <c r="O120" s="103" t="s">
        <v>136</v>
      </c>
      <c r="P120" s="103" t="s">
        <v>137</v>
      </c>
      <c r="Q120" s="103" t="s">
        <v>138</v>
      </c>
      <c r="R120" s="103" t="s">
        <v>139</v>
      </c>
      <c r="S120" s="103" t="s">
        <v>140</v>
      </c>
      <c r="T120" s="104" t="s">
        <v>141</v>
      </c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</row>
    <row r="121" spans="1:63" s="2" customFormat="1" ht="22.8" customHeight="1">
      <c r="A121" s="40"/>
      <c r="B121" s="41"/>
      <c r="C121" s="109" t="s">
        <v>142</v>
      </c>
      <c r="D121" s="42"/>
      <c r="E121" s="42"/>
      <c r="F121" s="42"/>
      <c r="G121" s="42"/>
      <c r="H121" s="42"/>
      <c r="I121" s="161"/>
      <c r="J121" s="231">
        <f>BK121</f>
        <v>0</v>
      </c>
      <c r="K121" s="42"/>
      <c r="L121" s="43"/>
      <c r="M121" s="105"/>
      <c r="N121" s="232"/>
      <c r="O121" s="106"/>
      <c r="P121" s="233">
        <f>P122</f>
        <v>0</v>
      </c>
      <c r="Q121" s="106"/>
      <c r="R121" s="233">
        <f>R122</f>
        <v>0</v>
      </c>
      <c r="S121" s="106"/>
      <c r="T121" s="234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7" t="s">
        <v>82</v>
      </c>
      <c r="AU121" s="17" t="s">
        <v>120</v>
      </c>
      <c r="BK121" s="235">
        <f>BK122</f>
        <v>0</v>
      </c>
    </row>
    <row r="122" spans="1:63" s="12" customFormat="1" ht="25.9" customHeight="1">
      <c r="A122" s="12"/>
      <c r="B122" s="236"/>
      <c r="C122" s="237"/>
      <c r="D122" s="238" t="s">
        <v>82</v>
      </c>
      <c r="E122" s="239" t="s">
        <v>143</v>
      </c>
      <c r="F122" s="239" t="s">
        <v>144</v>
      </c>
      <c r="G122" s="237"/>
      <c r="H122" s="237"/>
      <c r="I122" s="240"/>
      <c r="J122" s="241">
        <f>BK122</f>
        <v>0</v>
      </c>
      <c r="K122" s="237"/>
      <c r="L122" s="242"/>
      <c r="M122" s="243"/>
      <c r="N122" s="244"/>
      <c r="O122" s="244"/>
      <c r="P122" s="245">
        <f>P123</f>
        <v>0</v>
      </c>
      <c r="Q122" s="244"/>
      <c r="R122" s="245">
        <f>R123</f>
        <v>0</v>
      </c>
      <c r="S122" s="244"/>
      <c r="T122" s="246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7" t="s">
        <v>172</v>
      </c>
      <c r="AT122" s="248" t="s">
        <v>82</v>
      </c>
      <c r="AU122" s="248" t="s">
        <v>83</v>
      </c>
      <c r="AY122" s="247" t="s">
        <v>145</v>
      </c>
      <c r="BK122" s="249">
        <f>BK123</f>
        <v>0</v>
      </c>
    </row>
    <row r="123" spans="1:63" s="12" customFormat="1" ht="22.8" customHeight="1">
      <c r="A123" s="12"/>
      <c r="B123" s="236"/>
      <c r="C123" s="237"/>
      <c r="D123" s="238" t="s">
        <v>82</v>
      </c>
      <c r="E123" s="311" t="s">
        <v>815</v>
      </c>
      <c r="F123" s="311" t="s">
        <v>816</v>
      </c>
      <c r="G123" s="237"/>
      <c r="H123" s="237"/>
      <c r="I123" s="240"/>
      <c r="J123" s="312">
        <f>BK123</f>
        <v>0</v>
      </c>
      <c r="K123" s="237"/>
      <c r="L123" s="242"/>
      <c r="M123" s="243"/>
      <c r="N123" s="244"/>
      <c r="O123" s="244"/>
      <c r="P123" s="245">
        <f>P124+P155+P164</f>
        <v>0</v>
      </c>
      <c r="Q123" s="244"/>
      <c r="R123" s="245">
        <f>R124+R155+R164</f>
        <v>0</v>
      </c>
      <c r="S123" s="244"/>
      <c r="T123" s="246">
        <f>T124+T155+T164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7" t="s">
        <v>172</v>
      </c>
      <c r="AT123" s="248" t="s">
        <v>82</v>
      </c>
      <c r="AU123" s="248" t="s">
        <v>91</v>
      </c>
      <c r="AY123" s="247" t="s">
        <v>145</v>
      </c>
      <c r="BK123" s="249">
        <f>BK124+BK155+BK164</f>
        <v>0</v>
      </c>
    </row>
    <row r="124" spans="1:63" s="12" customFormat="1" ht="20.85" customHeight="1">
      <c r="A124" s="12"/>
      <c r="B124" s="236"/>
      <c r="C124" s="237"/>
      <c r="D124" s="238" t="s">
        <v>82</v>
      </c>
      <c r="E124" s="311" t="s">
        <v>817</v>
      </c>
      <c r="F124" s="311" t="s">
        <v>818</v>
      </c>
      <c r="G124" s="237"/>
      <c r="H124" s="237"/>
      <c r="I124" s="240"/>
      <c r="J124" s="312">
        <f>BK124</f>
        <v>0</v>
      </c>
      <c r="K124" s="237"/>
      <c r="L124" s="242"/>
      <c r="M124" s="243"/>
      <c r="N124" s="244"/>
      <c r="O124" s="244"/>
      <c r="P124" s="245">
        <f>SUM(P125:P154)</f>
        <v>0</v>
      </c>
      <c r="Q124" s="244"/>
      <c r="R124" s="245">
        <f>SUM(R125:R154)</f>
        <v>0</v>
      </c>
      <c r="S124" s="244"/>
      <c r="T124" s="246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7" t="s">
        <v>172</v>
      </c>
      <c r="AT124" s="248" t="s">
        <v>82</v>
      </c>
      <c r="AU124" s="248" t="s">
        <v>93</v>
      </c>
      <c r="AY124" s="247" t="s">
        <v>145</v>
      </c>
      <c r="BK124" s="249">
        <f>SUM(BK125:BK154)</f>
        <v>0</v>
      </c>
    </row>
    <row r="125" spans="1:65" s="2" customFormat="1" ht="16.5" customHeight="1">
      <c r="A125" s="40"/>
      <c r="B125" s="41"/>
      <c r="C125" s="250" t="s">
        <v>91</v>
      </c>
      <c r="D125" s="250" t="s">
        <v>146</v>
      </c>
      <c r="E125" s="251" t="s">
        <v>819</v>
      </c>
      <c r="F125" s="252" t="s">
        <v>820</v>
      </c>
      <c r="G125" s="253" t="s">
        <v>821</v>
      </c>
      <c r="H125" s="254">
        <v>4</v>
      </c>
      <c r="I125" s="255"/>
      <c r="J125" s="256">
        <f>ROUND(I125*H125,2)</f>
        <v>0</v>
      </c>
      <c r="K125" s="257"/>
      <c r="L125" s="43"/>
      <c r="M125" s="258" t="s">
        <v>1</v>
      </c>
      <c r="N125" s="259" t="s">
        <v>48</v>
      </c>
      <c r="O125" s="93"/>
      <c r="P125" s="260">
        <f>O125*H125</f>
        <v>0</v>
      </c>
      <c r="Q125" s="260">
        <v>0</v>
      </c>
      <c r="R125" s="260">
        <f>Q125*H125</f>
        <v>0</v>
      </c>
      <c r="S125" s="260">
        <v>0</v>
      </c>
      <c r="T125" s="261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62" t="s">
        <v>822</v>
      </c>
      <c r="AT125" s="262" t="s">
        <v>146</v>
      </c>
      <c r="AU125" s="262" t="s">
        <v>161</v>
      </c>
      <c r="AY125" s="17" t="s">
        <v>145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7" t="s">
        <v>91</v>
      </c>
      <c r="BK125" s="145">
        <f>ROUND(I125*H125,2)</f>
        <v>0</v>
      </c>
      <c r="BL125" s="17" t="s">
        <v>822</v>
      </c>
      <c r="BM125" s="262" t="s">
        <v>823</v>
      </c>
    </row>
    <row r="126" spans="1:47" s="2" customFormat="1" ht="12">
      <c r="A126" s="40"/>
      <c r="B126" s="41"/>
      <c r="C126" s="42"/>
      <c r="D126" s="263" t="s">
        <v>152</v>
      </c>
      <c r="E126" s="42"/>
      <c r="F126" s="264" t="s">
        <v>820</v>
      </c>
      <c r="G126" s="42"/>
      <c r="H126" s="42"/>
      <c r="I126" s="161"/>
      <c r="J126" s="42"/>
      <c r="K126" s="42"/>
      <c r="L126" s="43"/>
      <c r="M126" s="265"/>
      <c r="N126" s="266"/>
      <c r="O126" s="93"/>
      <c r="P126" s="93"/>
      <c r="Q126" s="93"/>
      <c r="R126" s="93"/>
      <c r="S126" s="93"/>
      <c r="T126" s="94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7" t="s">
        <v>152</v>
      </c>
      <c r="AU126" s="17" t="s">
        <v>161</v>
      </c>
    </row>
    <row r="127" spans="1:47" s="2" customFormat="1" ht="12">
      <c r="A127" s="40"/>
      <c r="B127" s="41"/>
      <c r="C127" s="42"/>
      <c r="D127" s="263" t="s">
        <v>197</v>
      </c>
      <c r="E127" s="42"/>
      <c r="F127" s="310" t="s">
        <v>824</v>
      </c>
      <c r="G127" s="42"/>
      <c r="H127" s="42"/>
      <c r="I127" s="161"/>
      <c r="J127" s="42"/>
      <c r="K127" s="42"/>
      <c r="L127" s="43"/>
      <c r="M127" s="265"/>
      <c r="N127" s="266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7" t="s">
        <v>197</v>
      </c>
      <c r="AU127" s="17" t="s">
        <v>161</v>
      </c>
    </row>
    <row r="128" spans="1:51" s="15" customFormat="1" ht="12">
      <c r="A128" s="15"/>
      <c r="B128" s="289"/>
      <c r="C128" s="290"/>
      <c r="D128" s="263" t="s">
        <v>154</v>
      </c>
      <c r="E128" s="291" t="s">
        <v>1</v>
      </c>
      <c r="F128" s="292" t="s">
        <v>825</v>
      </c>
      <c r="G128" s="290"/>
      <c r="H128" s="291" t="s">
        <v>1</v>
      </c>
      <c r="I128" s="293"/>
      <c r="J128" s="290"/>
      <c r="K128" s="290"/>
      <c r="L128" s="294"/>
      <c r="M128" s="295"/>
      <c r="N128" s="296"/>
      <c r="O128" s="296"/>
      <c r="P128" s="296"/>
      <c r="Q128" s="296"/>
      <c r="R128" s="296"/>
      <c r="S128" s="296"/>
      <c r="T128" s="29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8" t="s">
        <v>154</v>
      </c>
      <c r="AU128" s="298" t="s">
        <v>161</v>
      </c>
      <c r="AV128" s="15" t="s">
        <v>91</v>
      </c>
      <c r="AW128" s="15" t="s">
        <v>36</v>
      </c>
      <c r="AX128" s="15" t="s">
        <v>83</v>
      </c>
      <c r="AY128" s="298" t="s">
        <v>145</v>
      </c>
    </row>
    <row r="129" spans="1:51" s="13" customFormat="1" ht="12">
      <c r="A129" s="13"/>
      <c r="B129" s="267"/>
      <c r="C129" s="268"/>
      <c r="D129" s="263" t="s">
        <v>154</v>
      </c>
      <c r="E129" s="269" t="s">
        <v>1</v>
      </c>
      <c r="F129" s="270" t="s">
        <v>826</v>
      </c>
      <c r="G129" s="268"/>
      <c r="H129" s="271">
        <v>1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7" t="s">
        <v>154</v>
      </c>
      <c r="AU129" s="277" t="s">
        <v>161</v>
      </c>
      <c r="AV129" s="13" t="s">
        <v>93</v>
      </c>
      <c r="AW129" s="13" t="s">
        <v>36</v>
      </c>
      <c r="AX129" s="13" t="s">
        <v>83</v>
      </c>
      <c r="AY129" s="277" t="s">
        <v>145</v>
      </c>
    </row>
    <row r="130" spans="1:51" s="13" customFormat="1" ht="12">
      <c r="A130" s="13"/>
      <c r="B130" s="267"/>
      <c r="C130" s="268"/>
      <c r="D130" s="263" t="s">
        <v>154</v>
      </c>
      <c r="E130" s="269" t="s">
        <v>1</v>
      </c>
      <c r="F130" s="270" t="s">
        <v>827</v>
      </c>
      <c r="G130" s="268"/>
      <c r="H130" s="271">
        <v>1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7" t="s">
        <v>154</v>
      </c>
      <c r="AU130" s="277" t="s">
        <v>161</v>
      </c>
      <c r="AV130" s="13" t="s">
        <v>93</v>
      </c>
      <c r="AW130" s="13" t="s">
        <v>36</v>
      </c>
      <c r="AX130" s="13" t="s">
        <v>83</v>
      </c>
      <c r="AY130" s="277" t="s">
        <v>145</v>
      </c>
    </row>
    <row r="131" spans="1:51" s="15" customFormat="1" ht="12">
      <c r="A131" s="15"/>
      <c r="B131" s="289"/>
      <c r="C131" s="290"/>
      <c r="D131" s="263" t="s">
        <v>154</v>
      </c>
      <c r="E131" s="291" t="s">
        <v>1</v>
      </c>
      <c r="F131" s="292" t="s">
        <v>828</v>
      </c>
      <c r="G131" s="290"/>
      <c r="H131" s="291" t="s">
        <v>1</v>
      </c>
      <c r="I131" s="293"/>
      <c r="J131" s="290"/>
      <c r="K131" s="290"/>
      <c r="L131" s="294"/>
      <c r="M131" s="295"/>
      <c r="N131" s="296"/>
      <c r="O131" s="296"/>
      <c r="P131" s="296"/>
      <c r="Q131" s="296"/>
      <c r="R131" s="296"/>
      <c r="S131" s="296"/>
      <c r="T131" s="29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8" t="s">
        <v>154</v>
      </c>
      <c r="AU131" s="298" t="s">
        <v>161</v>
      </c>
      <c r="AV131" s="15" t="s">
        <v>91</v>
      </c>
      <c r="AW131" s="15" t="s">
        <v>36</v>
      </c>
      <c r="AX131" s="15" t="s">
        <v>83</v>
      </c>
      <c r="AY131" s="298" t="s">
        <v>145</v>
      </c>
    </row>
    <row r="132" spans="1:51" s="13" customFormat="1" ht="12">
      <c r="A132" s="13"/>
      <c r="B132" s="267"/>
      <c r="C132" s="268"/>
      <c r="D132" s="263" t="s">
        <v>154</v>
      </c>
      <c r="E132" s="269" t="s">
        <v>1</v>
      </c>
      <c r="F132" s="270" t="s">
        <v>827</v>
      </c>
      <c r="G132" s="268"/>
      <c r="H132" s="271">
        <v>1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7" t="s">
        <v>154</v>
      </c>
      <c r="AU132" s="277" t="s">
        <v>161</v>
      </c>
      <c r="AV132" s="13" t="s">
        <v>93</v>
      </c>
      <c r="AW132" s="13" t="s">
        <v>36</v>
      </c>
      <c r="AX132" s="13" t="s">
        <v>83</v>
      </c>
      <c r="AY132" s="277" t="s">
        <v>145</v>
      </c>
    </row>
    <row r="133" spans="1:51" s="15" customFormat="1" ht="12">
      <c r="A133" s="15"/>
      <c r="B133" s="289"/>
      <c r="C133" s="290"/>
      <c r="D133" s="263" t="s">
        <v>154</v>
      </c>
      <c r="E133" s="291" t="s">
        <v>1</v>
      </c>
      <c r="F133" s="292" t="s">
        <v>829</v>
      </c>
      <c r="G133" s="290"/>
      <c r="H133" s="291" t="s">
        <v>1</v>
      </c>
      <c r="I133" s="293"/>
      <c r="J133" s="290"/>
      <c r="K133" s="290"/>
      <c r="L133" s="294"/>
      <c r="M133" s="295"/>
      <c r="N133" s="296"/>
      <c r="O133" s="296"/>
      <c r="P133" s="296"/>
      <c r="Q133" s="296"/>
      <c r="R133" s="296"/>
      <c r="S133" s="296"/>
      <c r="T133" s="29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8" t="s">
        <v>154</v>
      </c>
      <c r="AU133" s="298" t="s">
        <v>161</v>
      </c>
      <c r="AV133" s="15" t="s">
        <v>91</v>
      </c>
      <c r="AW133" s="15" t="s">
        <v>36</v>
      </c>
      <c r="AX133" s="15" t="s">
        <v>83</v>
      </c>
      <c r="AY133" s="298" t="s">
        <v>145</v>
      </c>
    </row>
    <row r="134" spans="1:51" s="13" customFormat="1" ht="12">
      <c r="A134" s="13"/>
      <c r="B134" s="267"/>
      <c r="C134" s="268"/>
      <c r="D134" s="263" t="s">
        <v>154</v>
      </c>
      <c r="E134" s="269" t="s">
        <v>1</v>
      </c>
      <c r="F134" s="270" t="s">
        <v>827</v>
      </c>
      <c r="G134" s="268"/>
      <c r="H134" s="271">
        <v>1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7" t="s">
        <v>154</v>
      </c>
      <c r="AU134" s="277" t="s">
        <v>161</v>
      </c>
      <c r="AV134" s="13" t="s">
        <v>93</v>
      </c>
      <c r="AW134" s="13" t="s">
        <v>36</v>
      </c>
      <c r="AX134" s="13" t="s">
        <v>83</v>
      </c>
      <c r="AY134" s="277" t="s">
        <v>145</v>
      </c>
    </row>
    <row r="135" spans="1:51" s="14" customFormat="1" ht="12">
      <c r="A135" s="14"/>
      <c r="B135" s="278"/>
      <c r="C135" s="279"/>
      <c r="D135" s="263" t="s">
        <v>154</v>
      </c>
      <c r="E135" s="280" t="s">
        <v>1</v>
      </c>
      <c r="F135" s="281" t="s">
        <v>156</v>
      </c>
      <c r="G135" s="279"/>
      <c r="H135" s="282">
        <v>4</v>
      </c>
      <c r="I135" s="283"/>
      <c r="J135" s="279"/>
      <c r="K135" s="279"/>
      <c r="L135" s="284"/>
      <c r="M135" s="285"/>
      <c r="N135" s="286"/>
      <c r="O135" s="286"/>
      <c r="P135" s="286"/>
      <c r="Q135" s="286"/>
      <c r="R135" s="286"/>
      <c r="S135" s="286"/>
      <c r="T135" s="28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8" t="s">
        <v>154</v>
      </c>
      <c r="AU135" s="288" t="s">
        <v>161</v>
      </c>
      <c r="AV135" s="14" t="s">
        <v>150</v>
      </c>
      <c r="AW135" s="14" t="s">
        <v>36</v>
      </c>
      <c r="AX135" s="14" t="s">
        <v>91</v>
      </c>
      <c r="AY135" s="288" t="s">
        <v>145</v>
      </c>
    </row>
    <row r="136" spans="1:65" s="2" customFormat="1" ht="16.5" customHeight="1">
      <c r="A136" s="40"/>
      <c r="B136" s="41"/>
      <c r="C136" s="250" t="s">
        <v>93</v>
      </c>
      <c r="D136" s="250" t="s">
        <v>146</v>
      </c>
      <c r="E136" s="251" t="s">
        <v>830</v>
      </c>
      <c r="F136" s="252" t="s">
        <v>831</v>
      </c>
      <c r="G136" s="253" t="s">
        <v>832</v>
      </c>
      <c r="H136" s="254">
        <v>1</v>
      </c>
      <c r="I136" s="255"/>
      <c r="J136" s="256">
        <f>ROUND(I136*H136,2)</f>
        <v>0</v>
      </c>
      <c r="K136" s="257"/>
      <c r="L136" s="43"/>
      <c r="M136" s="258" t="s">
        <v>1</v>
      </c>
      <c r="N136" s="259" t="s">
        <v>48</v>
      </c>
      <c r="O136" s="93"/>
      <c r="P136" s="260">
        <f>O136*H136</f>
        <v>0</v>
      </c>
      <c r="Q136" s="260">
        <v>0</v>
      </c>
      <c r="R136" s="260">
        <f>Q136*H136</f>
        <v>0</v>
      </c>
      <c r="S136" s="260">
        <v>0</v>
      </c>
      <c r="T136" s="261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62" t="s">
        <v>822</v>
      </c>
      <c r="AT136" s="262" t="s">
        <v>146</v>
      </c>
      <c r="AU136" s="262" t="s">
        <v>161</v>
      </c>
      <c r="AY136" s="17" t="s">
        <v>145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91</v>
      </c>
      <c r="BK136" s="145">
        <f>ROUND(I136*H136,2)</f>
        <v>0</v>
      </c>
      <c r="BL136" s="17" t="s">
        <v>822</v>
      </c>
      <c r="BM136" s="262" t="s">
        <v>833</v>
      </c>
    </row>
    <row r="137" spans="1:47" s="2" customFormat="1" ht="12">
      <c r="A137" s="40"/>
      <c r="B137" s="41"/>
      <c r="C137" s="42"/>
      <c r="D137" s="263" t="s">
        <v>152</v>
      </c>
      <c r="E137" s="42"/>
      <c r="F137" s="264" t="s">
        <v>831</v>
      </c>
      <c r="G137" s="42"/>
      <c r="H137" s="42"/>
      <c r="I137" s="161"/>
      <c r="J137" s="42"/>
      <c r="K137" s="42"/>
      <c r="L137" s="43"/>
      <c r="M137" s="265"/>
      <c r="N137" s="266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152</v>
      </c>
      <c r="AU137" s="17" t="s">
        <v>161</v>
      </c>
    </row>
    <row r="138" spans="1:47" s="2" customFormat="1" ht="12">
      <c r="A138" s="40"/>
      <c r="B138" s="41"/>
      <c r="C138" s="42"/>
      <c r="D138" s="263" t="s">
        <v>197</v>
      </c>
      <c r="E138" s="42"/>
      <c r="F138" s="310" t="s">
        <v>834</v>
      </c>
      <c r="G138" s="42"/>
      <c r="H138" s="42"/>
      <c r="I138" s="161"/>
      <c r="J138" s="42"/>
      <c r="K138" s="42"/>
      <c r="L138" s="43"/>
      <c r="M138" s="265"/>
      <c r="N138" s="266"/>
      <c r="O138" s="93"/>
      <c r="P138" s="93"/>
      <c r="Q138" s="93"/>
      <c r="R138" s="93"/>
      <c r="S138" s="93"/>
      <c r="T138" s="94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7" t="s">
        <v>197</v>
      </c>
      <c r="AU138" s="17" t="s">
        <v>161</v>
      </c>
    </row>
    <row r="139" spans="1:51" s="13" customFormat="1" ht="12">
      <c r="A139" s="13"/>
      <c r="B139" s="267"/>
      <c r="C139" s="268"/>
      <c r="D139" s="263" t="s">
        <v>154</v>
      </c>
      <c r="E139" s="269" t="s">
        <v>1</v>
      </c>
      <c r="F139" s="270" t="s">
        <v>835</v>
      </c>
      <c r="G139" s="268"/>
      <c r="H139" s="271">
        <v>1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7" t="s">
        <v>154</v>
      </c>
      <c r="AU139" s="277" t="s">
        <v>161</v>
      </c>
      <c r="AV139" s="13" t="s">
        <v>93</v>
      </c>
      <c r="AW139" s="13" t="s">
        <v>36</v>
      </c>
      <c r="AX139" s="13" t="s">
        <v>83</v>
      </c>
      <c r="AY139" s="277" t="s">
        <v>145</v>
      </c>
    </row>
    <row r="140" spans="1:51" s="14" customFormat="1" ht="12">
      <c r="A140" s="14"/>
      <c r="B140" s="278"/>
      <c r="C140" s="279"/>
      <c r="D140" s="263" t="s">
        <v>154</v>
      </c>
      <c r="E140" s="280" t="s">
        <v>1</v>
      </c>
      <c r="F140" s="281" t="s">
        <v>156</v>
      </c>
      <c r="G140" s="279"/>
      <c r="H140" s="282">
        <v>1</v>
      </c>
      <c r="I140" s="283"/>
      <c r="J140" s="279"/>
      <c r="K140" s="279"/>
      <c r="L140" s="284"/>
      <c r="M140" s="285"/>
      <c r="N140" s="286"/>
      <c r="O140" s="286"/>
      <c r="P140" s="286"/>
      <c r="Q140" s="286"/>
      <c r="R140" s="286"/>
      <c r="S140" s="286"/>
      <c r="T140" s="28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8" t="s">
        <v>154</v>
      </c>
      <c r="AU140" s="288" t="s">
        <v>161</v>
      </c>
      <c r="AV140" s="14" t="s">
        <v>150</v>
      </c>
      <c r="AW140" s="14" t="s">
        <v>36</v>
      </c>
      <c r="AX140" s="14" t="s">
        <v>91</v>
      </c>
      <c r="AY140" s="288" t="s">
        <v>145</v>
      </c>
    </row>
    <row r="141" spans="1:65" s="2" customFormat="1" ht="16.5" customHeight="1">
      <c r="A141" s="40"/>
      <c r="B141" s="41"/>
      <c r="C141" s="250" t="s">
        <v>161</v>
      </c>
      <c r="D141" s="250" t="s">
        <v>146</v>
      </c>
      <c r="E141" s="251" t="s">
        <v>836</v>
      </c>
      <c r="F141" s="252" t="s">
        <v>837</v>
      </c>
      <c r="G141" s="253" t="s">
        <v>821</v>
      </c>
      <c r="H141" s="254">
        <v>1</v>
      </c>
      <c r="I141" s="255"/>
      <c r="J141" s="256">
        <f>ROUND(I141*H141,2)</f>
        <v>0</v>
      </c>
      <c r="K141" s="257"/>
      <c r="L141" s="43"/>
      <c r="M141" s="258" t="s">
        <v>1</v>
      </c>
      <c r="N141" s="259" t="s">
        <v>48</v>
      </c>
      <c r="O141" s="93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62" t="s">
        <v>822</v>
      </c>
      <c r="AT141" s="262" t="s">
        <v>146</v>
      </c>
      <c r="AU141" s="262" t="s">
        <v>161</v>
      </c>
      <c r="AY141" s="17" t="s">
        <v>145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91</v>
      </c>
      <c r="BK141" s="145">
        <f>ROUND(I141*H141,2)</f>
        <v>0</v>
      </c>
      <c r="BL141" s="17" t="s">
        <v>822</v>
      </c>
      <c r="BM141" s="262" t="s">
        <v>838</v>
      </c>
    </row>
    <row r="142" spans="1:47" s="2" customFormat="1" ht="12">
      <c r="A142" s="40"/>
      <c r="B142" s="41"/>
      <c r="C142" s="42"/>
      <c r="D142" s="263" t="s">
        <v>152</v>
      </c>
      <c r="E142" s="42"/>
      <c r="F142" s="264" t="s">
        <v>837</v>
      </c>
      <c r="G142" s="42"/>
      <c r="H142" s="42"/>
      <c r="I142" s="161"/>
      <c r="J142" s="42"/>
      <c r="K142" s="42"/>
      <c r="L142" s="43"/>
      <c r="M142" s="265"/>
      <c r="N142" s="266"/>
      <c r="O142" s="93"/>
      <c r="P142" s="93"/>
      <c r="Q142" s="93"/>
      <c r="R142" s="93"/>
      <c r="S142" s="93"/>
      <c r="T142" s="94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7" t="s">
        <v>152</v>
      </c>
      <c r="AU142" s="17" t="s">
        <v>161</v>
      </c>
    </row>
    <row r="143" spans="1:47" s="2" customFormat="1" ht="12">
      <c r="A143" s="40"/>
      <c r="B143" s="41"/>
      <c r="C143" s="42"/>
      <c r="D143" s="263" t="s">
        <v>197</v>
      </c>
      <c r="E143" s="42"/>
      <c r="F143" s="310" t="s">
        <v>839</v>
      </c>
      <c r="G143" s="42"/>
      <c r="H143" s="42"/>
      <c r="I143" s="161"/>
      <c r="J143" s="42"/>
      <c r="K143" s="42"/>
      <c r="L143" s="43"/>
      <c r="M143" s="265"/>
      <c r="N143" s="266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197</v>
      </c>
      <c r="AU143" s="17" t="s">
        <v>161</v>
      </c>
    </row>
    <row r="144" spans="1:51" s="13" customFormat="1" ht="12">
      <c r="A144" s="13"/>
      <c r="B144" s="267"/>
      <c r="C144" s="268"/>
      <c r="D144" s="263" t="s">
        <v>154</v>
      </c>
      <c r="E144" s="269" t="s">
        <v>1</v>
      </c>
      <c r="F144" s="270" t="s">
        <v>835</v>
      </c>
      <c r="G144" s="268"/>
      <c r="H144" s="271">
        <v>1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7" t="s">
        <v>154</v>
      </c>
      <c r="AU144" s="277" t="s">
        <v>161</v>
      </c>
      <c r="AV144" s="13" t="s">
        <v>93</v>
      </c>
      <c r="AW144" s="13" t="s">
        <v>36</v>
      </c>
      <c r="AX144" s="13" t="s">
        <v>83</v>
      </c>
      <c r="AY144" s="277" t="s">
        <v>145</v>
      </c>
    </row>
    <row r="145" spans="1:51" s="14" customFormat="1" ht="12">
      <c r="A145" s="14"/>
      <c r="B145" s="278"/>
      <c r="C145" s="279"/>
      <c r="D145" s="263" t="s">
        <v>154</v>
      </c>
      <c r="E145" s="280" t="s">
        <v>1</v>
      </c>
      <c r="F145" s="281" t="s">
        <v>156</v>
      </c>
      <c r="G145" s="279"/>
      <c r="H145" s="282">
        <v>1</v>
      </c>
      <c r="I145" s="283"/>
      <c r="J145" s="279"/>
      <c r="K145" s="279"/>
      <c r="L145" s="284"/>
      <c r="M145" s="285"/>
      <c r="N145" s="286"/>
      <c r="O145" s="286"/>
      <c r="P145" s="286"/>
      <c r="Q145" s="286"/>
      <c r="R145" s="286"/>
      <c r="S145" s="286"/>
      <c r="T145" s="28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8" t="s">
        <v>154</v>
      </c>
      <c r="AU145" s="288" t="s">
        <v>161</v>
      </c>
      <c r="AV145" s="14" t="s">
        <v>150</v>
      </c>
      <c r="AW145" s="14" t="s">
        <v>36</v>
      </c>
      <c r="AX145" s="14" t="s">
        <v>91</v>
      </c>
      <c r="AY145" s="288" t="s">
        <v>145</v>
      </c>
    </row>
    <row r="146" spans="1:65" s="2" customFormat="1" ht="16.5" customHeight="1">
      <c r="A146" s="40"/>
      <c r="B146" s="41"/>
      <c r="C146" s="250" t="s">
        <v>150</v>
      </c>
      <c r="D146" s="250" t="s">
        <v>146</v>
      </c>
      <c r="E146" s="251" t="s">
        <v>840</v>
      </c>
      <c r="F146" s="252" t="s">
        <v>841</v>
      </c>
      <c r="G146" s="253" t="s">
        <v>821</v>
      </c>
      <c r="H146" s="254">
        <v>1</v>
      </c>
      <c r="I146" s="255"/>
      <c r="J146" s="256">
        <f>ROUND(I146*H146,2)</f>
        <v>0</v>
      </c>
      <c r="K146" s="257"/>
      <c r="L146" s="43"/>
      <c r="M146" s="258" t="s">
        <v>1</v>
      </c>
      <c r="N146" s="259" t="s">
        <v>48</v>
      </c>
      <c r="O146" s="93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62" t="s">
        <v>822</v>
      </c>
      <c r="AT146" s="262" t="s">
        <v>146</v>
      </c>
      <c r="AU146" s="262" t="s">
        <v>161</v>
      </c>
      <c r="AY146" s="17" t="s">
        <v>145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91</v>
      </c>
      <c r="BK146" s="145">
        <f>ROUND(I146*H146,2)</f>
        <v>0</v>
      </c>
      <c r="BL146" s="17" t="s">
        <v>822</v>
      </c>
      <c r="BM146" s="262" t="s">
        <v>842</v>
      </c>
    </row>
    <row r="147" spans="1:47" s="2" customFormat="1" ht="12">
      <c r="A147" s="40"/>
      <c r="B147" s="41"/>
      <c r="C147" s="42"/>
      <c r="D147" s="263" t="s">
        <v>152</v>
      </c>
      <c r="E147" s="42"/>
      <c r="F147" s="264" t="s">
        <v>841</v>
      </c>
      <c r="G147" s="42"/>
      <c r="H147" s="42"/>
      <c r="I147" s="161"/>
      <c r="J147" s="42"/>
      <c r="K147" s="42"/>
      <c r="L147" s="43"/>
      <c r="M147" s="265"/>
      <c r="N147" s="266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7" t="s">
        <v>152</v>
      </c>
      <c r="AU147" s="17" t="s">
        <v>161</v>
      </c>
    </row>
    <row r="148" spans="1:47" s="2" customFormat="1" ht="12">
      <c r="A148" s="40"/>
      <c r="B148" s="41"/>
      <c r="C148" s="42"/>
      <c r="D148" s="263" t="s">
        <v>197</v>
      </c>
      <c r="E148" s="42"/>
      <c r="F148" s="310" t="s">
        <v>843</v>
      </c>
      <c r="G148" s="42"/>
      <c r="H148" s="42"/>
      <c r="I148" s="161"/>
      <c r="J148" s="42"/>
      <c r="K148" s="42"/>
      <c r="L148" s="43"/>
      <c r="M148" s="265"/>
      <c r="N148" s="266"/>
      <c r="O148" s="93"/>
      <c r="P148" s="93"/>
      <c r="Q148" s="93"/>
      <c r="R148" s="93"/>
      <c r="S148" s="93"/>
      <c r="T148" s="94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7" t="s">
        <v>197</v>
      </c>
      <c r="AU148" s="17" t="s">
        <v>161</v>
      </c>
    </row>
    <row r="149" spans="1:51" s="13" customFormat="1" ht="12">
      <c r="A149" s="13"/>
      <c r="B149" s="267"/>
      <c r="C149" s="268"/>
      <c r="D149" s="263" t="s">
        <v>154</v>
      </c>
      <c r="E149" s="269" t="s">
        <v>1</v>
      </c>
      <c r="F149" s="270" t="s">
        <v>835</v>
      </c>
      <c r="G149" s="268"/>
      <c r="H149" s="271">
        <v>1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7" t="s">
        <v>154</v>
      </c>
      <c r="AU149" s="277" t="s">
        <v>161</v>
      </c>
      <c r="AV149" s="13" t="s">
        <v>93</v>
      </c>
      <c r="AW149" s="13" t="s">
        <v>36</v>
      </c>
      <c r="AX149" s="13" t="s">
        <v>83</v>
      </c>
      <c r="AY149" s="277" t="s">
        <v>145</v>
      </c>
    </row>
    <row r="150" spans="1:51" s="14" customFormat="1" ht="12">
      <c r="A150" s="14"/>
      <c r="B150" s="278"/>
      <c r="C150" s="279"/>
      <c r="D150" s="263" t="s">
        <v>154</v>
      </c>
      <c r="E150" s="280" t="s">
        <v>1</v>
      </c>
      <c r="F150" s="281" t="s">
        <v>156</v>
      </c>
      <c r="G150" s="279"/>
      <c r="H150" s="282">
        <v>1</v>
      </c>
      <c r="I150" s="283"/>
      <c r="J150" s="279"/>
      <c r="K150" s="279"/>
      <c r="L150" s="284"/>
      <c r="M150" s="285"/>
      <c r="N150" s="286"/>
      <c r="O150" s="286"/>
      <c r="P150" s="286"/>
      <c r="Q150" s="286"/>
      <c r="R150" s="286"/>
      <c r="S150" s="286"/>
      <c r="T150" s="28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8" t="s">
        <v>154</v>
      </c>
      <c r="AU150" s="288" t="s">
        <v>161</v>
      </c>
      <c r="AV150" s="14" t="s">
        <v>150</v>
      </c>
      <c r="AW150" s="14" t="s">
        <v>36</v>
      </c>
      <c r="AX150" s="14" t="s">
        <v>91</v>
      </c>
      <c r="AY150" s="288" t="s">
        <v>145</v>
      </c>
    </row>
    <row r="151" spans="1:65" s="2" customFormat="1" ht="16.5" customHeight="1">
      <c r="A151" s="40"/>
      <c r="B151" s="41"/>
      <c r="C151" s="250" t="s">
        <v>172</v>
      </c>
      <c r="D151" s="250" t="s">
        <v>146</v>
      </c>
      <c r="E151" s="251" t="s">
        <v>844</v>
      </c>
      <c r="F151" s="252" t="s">
        <v>845</v>
      </c>
      <c r="G151" s="253" t="s">
        <v>821</v>
      </c>
      <c r="H151" s="254">
        <v>1</v>
      </c>
      <c r="I151" s="255"/>
      <c r="J151" s="256">
        <f>ROUND(I151*H151,2)</f>
        <v>0</v>
      </c>
      <c r="K151" s="257"/>
      <c r="L151" s="43"/>
      <c r="M151" s="258" t="s">
        <v>1</v>
      </c>
      <c r="N151" s="259" t="s">
        <v>48</v>
      </c>
      <c r="O151" s="93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62" t="s">
        <v>822</v>
      </c>
      <c r="AT151" s="262" t="s">
        <v>146</v>
      </c>
      <c r="AU151" s="262" t="s">
        <v>161</v>
      </c>
      <c r="AY151" s="17" t="s">
        <v>145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91</v>
      </c>
      <c r="BK151" s="145">
        <f>ROUND(I151*H151,2)</f>
        <v>0</v>
      </c>
      <c r="BL151" s="17" t="s">
        <v>822</v>
      </c>
      <c r="BM151" s="262" t="s">
        <v>846</v>
      </c>
    </row>
    <row r="152" spans="1:47" s="2" customFormat="1" ht="12">
      <c r="A152" s="40"/>
      <c r="B152" s="41"/>
      <c r="C152" s="42"/>
      <c r="D152" s="263" t="s">
        <v>152</v>
      </c>
      <c r="E152" s="42"/>
      <c r="F152" s="264" t="s">
        <v>845</v>
      </c>
      <c r="G152" s="42"/>
      <c r="H152" s="42"/>
      <c r="I152" s="161"/>
      <c r="J152" s="42"/>
      <c r="K152" s="42"/>
      <c r="L152" s="43"/>
      <c r="M152" s="265"/>
      <c r="N152" s="266"/>
      <c r="O152" s="93"/>
      <c r="P152" s="93"/>
      <c r="Q152" s="93"/>
      <c r="R152" s="93"/>
      <c r="S152" s="93"/>
      <c r="T152" s="9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7" t="s">
        <v>152</v>
      </c>
      <c r="AU152" s="17" t="s">
        <v>161</v>
      </c>
    </row>
    <row r="153" spans="1:47" s="2" customFormat="1" ht="12">
      <c r="A153" s="40"/>
      <c r="B153" s="41"/>
      <c r="C153" s="42"/>
      <c r="D153" s="263" t="s">
        <v>197</v>
      </c>
      <c r="E153" s="42"/>
      <c r="F153" s="310" t="s">
        <v>847</v>
      </c>
      <c r="G153" s="42"/>
      <c r="H153" s="42"/>
      <c r="I153" s="161"/>
      <c r="J153" s="42"/>
      <c r="K153" s="42"/>
      <c r="L153" s="43"/>
      <c r="M153" s="265"/>
      <c r="N153" s="266"/>
      <c r="O153" s="93"/>
      <c r="P153" s="93"/>
      <c r="Q153" s="93"/>
      <c r="R153" s="93"/>
      <c r="S153" s="93"/>
      <c r="T153" s="94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7" t="s">
        <v>197</v>
      </c>
      <c r="AU153" s="17" t="s">
        <v>161</v>
      </c>
    </row>
    <row r="154" spans="1:51" s="13" customFormat="1" ht="12">
      <c r="A154" s="13"/>
      <c r="B154" s="267"/>
      <c r="C154" s="268"/>
      <c r="D154" s="263" t="s">
        <v>154</v>
      </c>
      <c r="E154" s="269" t="s">
        <v>1</v>
      </c>
      <c r="F154" s="270" t="s">
        <v>848</v>
      </c>
      <c r="G154" s="268"/>
      <c r="H154" s="271">
        <v>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7" t="s">
        <v>154</v>
      </c>
      <c r="AU154" s="277" t="s">
        <v>161</v>
      </c>
      <c r="AV154" s="13" t="s">
        <v>93</v>
      </c>
      <c r="AW154" s="13" t="s">
        <v>36</v>
      </c>
      <c r="AX154" s="13" t="s">
        <v>91</v>
      </c>
      <c r="AY154" s="277" t="s">
        <v>145</v>
      </c>
    </row>
    <row r="155" spans="1:63" s="12" customFormat="1" ht="20.85" customHeight="1">
      <c r="A155" s="12"/>
      <c r="B155" s="236"/>
      <c r="C155" s="237"/>
      <c r="D155" s="238" t="s">
        <v>82</v>
      </c>
      <c r="E155" s="311" t="s">
        <v>849</v>
      </c>
      <c r="F155" s="311" t="s">
        <v>850</v>
      </c>
      <c r="G155" s="237"/>
      <c r="H155" s="237"/>
      <c r="I155" s="240"/>
      <c r="J155" s="312">
        <f>BK155</f>
        <v>0</v>
      </c>
      <c r="K155" s="237"/>
      <c r="L155" s="242"/>
      <c r="M155" s="243"/>
      <c r="N155" s="244"/>
      <c r="O155" s="244"/>
      <c r="P155" s="245">
        <f>SUM(P156:P163)</f>
        <v>0</v>
      </c>
      <c r="Q155" s="244"/>
      <c r="R155" s="245">
        <f>SUM(R156:R163)</f>
        <v>0</v>
      </c>
      <c r="S155" s="244"/>
      <c r="T155" s="246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7" t="s">
        <v>172</v>
      </c>
      <c r="AT155" s="248" t="s">
        <v>82</v>
      </c>
      <c r="AU155" s="248" t="s">
        <v>93</v>
      </c>
      <c r="AY155" s="247" t="s">
        <v>145</v>
      </c>
      <c r="BK155" s="249">
        <f>SUM(BK156:BK163)</f>
        <v>0</v>
      </c>
    </row>
    <row r="156" spans="1:65" s="2" customFormat="1" ht="16.5" customHeight="1">
      <c r="A156" s="40"/>
      <c r="B156" s="41"/>
      <c r="C156" s="250" t="s">
        <v>178</v>
      </c>
      <c r="D156" s="250" t="s">
        <v>146</v>
      </c>
      <c r="E156" s="251" t="s">
        <v>851</v>
      </c>
      <c r="F156" s="252" t="s">
        <v>852</v>
      </c>
      <c r="G156" s="253" t="s">
        <v>821</v>
      </c>
      <c r="H156" s="254">
        <v>1</v>
      </c>
      <c r="I156" s="255"/>
      <c r="J156" s="256">
        <f>ROUND(I156*H156,2)</f>
        <v>0</v>
      </c>
      <c r="K156" s="257"/>
      <c r="L156" s="43"/>
      <c r="M156" s="258" t="s">
        <v>1</v>
      </c>
      <c r="N156" s="259" t="s">
        <v>48</v>
      </c>
      <c r="O156" s="93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62" t="s">
        <v>822</v>
      </c>
      <c r="AT156" s="262" t="s">
        <v>146</v>
      </c>
      <c r="AU156" s="262" t="s">
        <v>161</v>
      </c>
      <c r="AY156" s="17" t="s">
        <v>145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91</v>
      </c>
      <c r="BK156" s="145">
        <f>ROUND(I156*H156,2)</f>
        <v>0</v>
      </c>
      <c r="BL156" s="17" t="s">
        <v>822</v>
      </c>
      <c r="BM156" s="262" t="s">
        <v>853</v>
      </c>
    </row>
    <row r="157" spans="1:47" s="2" customFormat="1" ht="12">
      <c r="A157" s="40"/>
      <c r="B157" s="41"/>
      <c r="C157" s="42"/>
      <c r="D157" s="263" t="s">
        <v>152</v>
      </c>
      <c r="E157" s="42"/>
      <c r="F157" s="264" t="s">
        <v>852</v>
      </c>
      <c r="G157" s="42"/>
      <c r="H157" s="42"/>
      <c r="I157" s="161"/>
      <c r="J157" s="42"/>
      <c r="K157" s="42"/>
      <c r="L157" s="43"/>
      <c r="M157" s="265"/>
      <c r="N157" s="266"/>
      <c r="O157" s="93"/>
      <c r="P157" s="93"/>
      <c r="Q157" s="93"/>
      <c r="R157" s="93"/>
      <c r="S157" s="93"/>
      <c r="T157" s="94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7" t="s">
        <v>152</v>
      </c>
      <c r="AU157" s="17" t="s">
        <v>161</v>
      </c>
    </row>
    <row r="158" spans="1:47" s="2" customFormat="1" ht="12">
      <c r="A158" s="40"/>
      <c r="B158" s="41"/>
      <c r="C158" s="42"/>
      <c r="D158" s="263" t="s">
        <v>197</v>
      </c>
      <c r="E158" s="42"/>
      <c r="F158" s="310" t="s">
        <v>854</v>
      </c>
      <c r="G158" s="42"/>
      <c r="H158" s="42"/>
      <c r="I158" s="161"/>
      <c r="J158" s="42"/>
      <c r="K158" s="42"/>
      <c r="L158" s="43"/>
      <c r="M158" s="265"/>
      <c r="N158" s="266"/>
      <c r="O158" s="93"/>
      <c r="P158" s="93"/>
      <c r="Q158" s="93"/>
      <c r="R158" s="93"/>
      <c r="S158" s="93"/>
      <c r="T158" s="94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7" t="s">
        <v>197</v>
      </c>
      <c r="AU158" s="17" t="s">
        <v>161</v>
      </c>
    </row>
    <row r="159" spans="1:51" s="13" customFormat="1" ht="12">
      <c r="A159" s="13"/>
      <c r="B159" s="267"/>
      <c r="C159" s="268"/>
      <c r="D159" s="263" t="s">
        <v>154</v>
      </c>
      <c r="E159" s="269" t="s">
        <v>1</v>
      </c>
      <c r="F159" s="270" t="s">
        <v>848</v>
      </c>
      <c r="G159" s="268"/>
      <c r="H159" s="271">
        <v>1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7" t="s">
        <v>154</v>
      </c>
      <c r="AU159" s="277" t="s">
        <v>161</v>
      </c>
      <c r="AV159" s="13" t="s">
        <v>93</v>
      </c>
      <c r="AW159" s="13" t="s">
        <v>36</v>
      </c>
      <c r="AX159" s="13" t="s">
        <v>91</v>
      </c>
      <c r="AY159" s="277" t="s">
        <v>145</v>
      </c>
    </row>
    <row r="160" spans="1:65" s="2" customFormat="1" ht="16.5" customHeight="1">
      <c r="A160" s="40"/>
      <c r="B160" s="41"/>
      <c r="C160" s="250" t="s">
        <v>184</v>
      </c>
      <c r="D160" s="250" t="s">
        <v>146</v>
      </c>
      <c r="E160" s="251" t="s">
        <v>855</v>
      </c>
      <c r="F160" s="252" t="s">
        <v>856</v>
      </c>
      <c r="G160" s="253" t="s">
        <v>821</v>
      </c>
      <c r="H160" s="254">
        <v>1</v>
      </c>
      <c r="I160" s="255"/>
      <c r="J160" s="256">
        <f>ROUND(I160*H160,2)</f>
        <v>0</v>
      </c>
      <c r="K160" s="257"/>
      <c r="L160" s="43"/>
      <c r="M160" s="258" t="s">
        <v>1</v>
      </c>
      <c r="N160" s="259" t="s">
        <v>48</v>
      </c>
      <c r="O160" s="93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62" t="s">
        <v>822</v>
      </c>
      <c r="AT160" s="262" t="s">
        <v>146</v>
      </c>
      <c r="AU160" s="262" t="s">
        <v>161</v>
      </c>
      <c r="AY160" s="17" t="s">
        <v>145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91</v>
      </c>
      <c r="BK160" s="145">
        <f>ROUND(I160*H160,2)</f>
        <v>0</v>
      </c>
      <c r="BL160" s="17" t="s">
        <v>822</v>
      </c>
      <c r="BM160" s="262" t="s">
        <v>857</v>
      </c>
    </row>
    <row r="161" spans="1:47" s="2" customFormat="1" ht="12">
      <c r="A161" s="40"/>
      <c r="B161" s="41"/>
      <c r="C161" s="42"/>
      <c r="D161" s="263" t="s">
        <v>152</v>
      </c>
      <c r="E161" s="42"/>
      <c r="F161" s="264" t="s">
        <v>856</v>
      </c>
      <c r="G161" s="42"/>
      <c r="H161" s="42"/>
      <c r="I161" s="161"/>
      <c r="J161" s="42"/>
      <c r="K161" s="42"/>
      <c r="L161" s="43"/>
      <c r="M161" s="265"/>
      <c r="N161" s="266"/>
      <c r="O161" s="93"/>
      <c r="P161" s="93"/>
      <c r="Q161" s="93"/>
      <c r="R161" s="93"/>
      <c r="S161" s="93"/>
      <c r="T161" s="94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7" t="s">
        <v>152</v>
      </c>
      <c r="AU161" s="17" t="s">
        <v>161</v>
      </c>
    </row>
    <row r="162" spans="1:47" s="2" customFormat="1" ht="12">
      <c r="A162" s="40"/>
      <c r="B162" s="41"/>
      <c r="C162" s="42"/>
      <c r="D162" s="263" t="s">
        <v>197</v>
      </c>
      <c r="E162" s="42"/>
      <c r="F162" s="310" t="s">
        <v>858</v>
      </c>
      <c r="G162" s="42"/>
      <c r="H162" s="42"/>
      <c r="I162" s="161"/>
      <c r="J162" s="42"/>
      <c r="K162" s="42"/>
      <c r="L162" s="43"/>
      <c r="M162" s="265"/>
      <c r="N162" s="266"/>
      <c r="O162" s="93"/>
      <c r="P162" s="93"/>
      <c r="Q162" s="93"/>
      <c r="R162" s="93"/>
      <c r="S162" s="93"/>
      <c r="T162" s="94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7" t="s">
        <v>197</v>
      </c>
      <c r="AU162" s="17" t="s">
        <v>161</v>
      </c>
    </row>
    <row r="163" spans="1:51" s="13" customFormat="1" ht="12">
      <c r="A163" s="13"/>
      <c r="B163" s="267"/>
      <c r="C163" s="268"/>
      <c r="D163" s="263" t="s">
        <v>154</v>
      </c>
      <c r="E163" s="269" t="s">
        <v>1</v>
      </c>
      <c r="F163" s="270" t="s">
        <v>848</v>
      </c>
      <c r="G163" s="268"/>
      <c r="H163" s="271">
        <v>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7" t="s">
        <v>154</v>
      </c>
      <c r="AU163" s="277" t="s">
        <v>161</v>
      </c>
      <c r="AV163" s="13" t="s">
        <v>93</v>
      </c>
      <c r="AW163" s="13" t="s">
        <v>36</v>
      </c>
      <c r="AX163" s="13" t="s">
        <v>91</v>
      </c>
      <c r="AY163" s="277" t="s">
        <v>145</v>
      </c>
    </row>
    <row r="164" spans="1:63" s="12" customFormat="1" ht="20.85" customHeight="1">
      <c r="A164" s="12"/>
      <c r="B164" s="236"/>
      <c r="C164" s="237"/>
      <c r="D164" s="238" t="s">
        <v>82</v>
      </c>
      <c r="E164" s="311" t="s">
        <v>859</v>
      </c>
      <c r="F164" s="311" t="s">
        <v>860</v>
      </c>
      <c r="G164" s="237"/>
      <c r="H164" s="237"/>
      <c r="I164" s="240"/>
      <c r="J164" s="312">
        <f>BK164</f>
        <v>0</v>
      </c>
      <c r="K164" s="237"/>
      <c r="L164" s="242"/>
      <c r="M164" s="243"/>
      <c r="N164" s="244"/>
      <c r="O164" s="244"/>
      <c r="P164" s="245">
        <f>SUM(P165:P171)</f>
        <v>0</v>
      </c>
      <c r="Q164" s="244"/>
      <c r="R164" s="245">
        <f>SUM(R165:R171)</f>
        <v>0</v>
      </c>
      <c r="S164" s="244"/>
      <c r="T164" s="246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7" t="s">
        <v>172</v>
      </c>
      <c r="AT164" s="248" t="s">
        <v>82</v>
      </c>
      <c r="AU164" s="248" t="s">
        <v>93</v>
      </c>
      <c r="AY164" s="247" t="s">
        <v>145</v>
      </c>
      <c r="BK164" s="249">
        <f>SUM(BK165:BK171)</f>
        <v>0</v>
      </c>
    </row>
    <row r="165" spans="1:65" s="2" customFormat="1" ht="16.5" customHeight="1">
      <c r="A165" s="40"/>
      <c r="B165" s="41"/>
      <c r="C165" s="250" t="s">
        <v>189</v>
      </c>
      <c r="D165" s="250" t="s">
        <v>146</v>
      </c>
      <c r="E165" s="251" t="s">
        <v>861</v>
      </c>
      <c r="F165" s="252" t="s">
        <v>862</v>
      </c>
      <c r="G165" s="253" t="s">
        <v>821</v>
      </c>
      <c r="H165" s="254">
        <v>3</v>
      </c>
      <c r="I165" s="255"/>
      <c r="J165" s="256">
        <f>ROUND(I165*H165,2)</f>
        <v>0</v>
      </c>
      <c r="K165" s="257"/>
      <c r="L165" s="43"/>
      <c r="M165" s="258" t="s">
        <v>1</v>
      </c>
      <c r="N165" s="259" t="s">
        <v>48</v>
      </c>
      <c r="O165" s="93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62" t="s">
        <v>822</v>
      </c>
      <c r="AT165" s="262" t="s">
        <v>146</v>
      </c>
      <c r="AU165" s="262" t="s">
        <v>161</v>
      </c>
      <c r="AY165" s="17" t="s">
        <v>145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91</v>
      </c>
      <c r="BK165" s="145">
        <f>ROUND(I165*H165,2)</f>
        <v>0</v>
      </c>
      <c r="BL165" s="17" t="s">
        <v>822</v>
      </c>
      <c r="BM165" s="262" t="s">
        <v>863</v>
      </c>
    </row>
    <row r="166" spans="1:47" s="2" customFormat="1" ht="12">
      <c r="A166" s="40"/>
      <c r="B166" s="41"/>
      <c r="C166" s="42"/>
      <c r="D166" s="263" t="s">
        <v>152</v>
      </c>
      <c r="E166" s="42"/>
      <c r="F166" s="264" t="s">
        <v>864</v>
      </c>
      <c r="G166" s="42"/>
      <c r="H166" s="42"/>
      <c r="I166" s="161"/>
      <c r="J166" s="42"/>
      <c r="K166" s="42"/>
      <c r="L166" s="43"/>
      <c r="M166" s="265"/>
      <c r="N166" s="266"/>
      <c r="O166" s="93"/>
      <c r="P166" s="93"/>
      <c r="Q166" s="93"/>
      <c r="R166" s="93"/>
      <c r="S166" s="93"/>
      <c r="T166" s="94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7" t="s">
        <v>152</v>
      </c>
      <c r="AU166" s="17" t="s">
        <v>161</v>
      </c>
    </row>
    <row r="167" spans="1:47" s="2" customFormat="1" ht="12">
      <c r="A167" s="40"/>
      <c r="B167" s="41"/>
      <c r="C167" s="42"/>
      <c r="D167" s="263" t="s">
        <v>197</v>
      </c>
      <c r="E167" s="42"/>
      <c r="F167" s="310" t="s">
        <v>865</v>
      </c>
      <c r="G167" s="42"/>
      <c r="H167" s="42"/>
      <c r="I167" s="161"/>
      <c r="J167" s="42"/>
      <c r="K167" s="42"/>
      <c r="L167" s="43"/>
      <c r="M167" s="265"/>
      <c r="N167" s="266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7" t="s">
        <v>197</v>
      </c>
      <c r="AU167" s="17" t="s">
        <v>161</v>
      </c>
    </row>
    <row r="168" spans="1:51" s="13" customFormat="1" ht="12">
      <c r="A168" s="13"/>
      <c r="B168" s="267"/>
      <c r="C168" s="268"/>
      <c r="D168" s="263" t="s">
        <v>154</v>
      </c>
      <c r="E168" s="269" t="s">
        <v>1</v>
      </c>
      <c r="F168" s="270" t="s">
        <v>866</v>
      </c>
      <c r="G168" s="268"/>
      <c r="H168" s="271">
        <v>1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7" t="s">
        <v>154</v>
      </c>
      <c r="AU168" s="277" t="s">
        <v>161</v>
      </c>
      <c r="AV168" s="13" t="s">
        <v>93</v>
      </c>
      <c r="AW168" s="13" t="s">
        <v>36</v>
      </c>
      <c r="AX168" s="13" t="s">
        <v>83</v>
      </c>
      <c r="AY168" s="277" t="s">
        <v>145</v>
      </c>
    </row>
    <row r="169" spans="1:51" s="13" customFormat="1" ht="12">
      <c r="A169" s="13"/>
      <c r="B169" s="267"/>
      <c r="C169" s="268"/>
      <c r="D169" s="263" t="s">
        <v>154</v>
      </c>
      <c r="E169" s="269" t="s">
        <v>1</v>
      </c>
      <c r="F169" s="270" t="s">
        <v>867</v>
      </c>
      <c r="G169" s="268"/>
      <c r="H169" s="271">
        <v>1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7" t="s">
        <v>154</v>
      </c>
      <c r="AU169" s="277" t="s">
        <v>161</v>
      </c>
      <c r="AV169" s="13" t="s">
        <v>93</v>
      </c>
      <c r="AW169" s="13" t="s">
        <v>36</v>
      </c>
      <c r="AX169" s="13" t="s">
        <v>83</v>
      </c>
      <c r="AY169" s="277" t="s">
        <v>145</v>
      </c>
    </row>
    <row r="170" spans="1:51" s="13" customFormat="1" ht="12">
      <c r="A170" s="13"/>
      <c r="B170" s="267"/>
      <c r="C170" s="268"/>
      <c r="D170" s="263" t="s">
        <v>154</v>
      </c>
      <c r="E170" s="269" t="s">
        <v>1</v>
      </c>
      <c r="F170" s="270" t="s">
        <v>868</v>
      </c>
      <c r="G170" s="268"/>
      <c r="H170" s="271">
        <v>1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7" t="s">
        <v>154</v>
      </c>
      <c r="AU170" s="277" t="s">
        <v>161</v>
      </c>
      <c r="AV170" s="13" t="s">
        <v>93</v>
      </c>
      <c r="AW170" s="13" t="s">
        <v>36</v>
      </c>
      <c r="AX170" s="13" t="s">
        <v>83</v>
      </c>
      <c r="AY170" s="277" t="s">
        <v>145</v>
      </c>
    </row>
    <row r="171" spans="1:51" s="14" customFormat="1" ht="12">
      <c r="A171" s="14"/>
      <c r="B171" s="278"/>
      <c r="C171" s="279"/>
      <c r="D171" s="263" t="s">
        <v>154</v>
      </c>
      <c r="E171" s="280" t="s">
        <v>1</v>
      </c>
      <c r="F171" s="281" t="s">
        <v>156</v>
      </c>
      <c r="G171" s="279"/>
      <c r="H171" s="282">
        <v>3</v>
      </c>
      <c r="I171" s="283"/>
      <c r="J171" s="279"/>
      <c r="K171" s="279"/>
      <c r="L171" s="284"/>
      <c r="M171" s="317"/>
      <c r="N171" s="318"/>
      <c r="O171" s="318"/>
      <c r="P171" s="318"/>
      <c r="Q171" s="318"/>
      <c r="R171" s="318"/>
      <c r="S171" s="318"/>
      <c r="T171" s="31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8" t="s">
        <v>154</v>
      </c>
      <c r="AU171" s="288" t="s">
        <v>161</v>
      </c>
      <c r="AV171" s="14" t="s">
        <v>150</v>
      </c>
      <c r="AW171" s="14" t="s">
        <v>36</v>
      </c>
      <c r="AX171" s="14" t="s">
        <v>91</v>
      </c>
      <c r="AY171" s="288" t="s">
        <v>145</v>
      </c>
    </row>
    <row r="172" spans="1:31" s="2" customFormat="1" ht="6.95" customHeight="1">
      <c r="A172" s="40"/>
      <c r="B172" s="68"/>
      <c r="C172" s="69"/>
      <c r="D172" s="69"/>
      <c r="E172" s="69"/>
      <c r="F172" s="69"/>
      <c r="G172" s="69"/>
      <c r="H172" s="69"/>
      <c r="I172" s="200"/>
      <c r="J172" s="69"/>
      <c r="K172" s="69"/>
      <c r="L172" s="43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sheetProtection password="CC35" sheet="1" objects="1" scenarios="1" formatColumns="0" formatRows="0" autoFilter="0"/>
  <autoFilter ref="C120:K17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Divinová Hana</dc:creator>
  <cp:keywords/>
  <dc:description/>
  <cp:lastModifiedBy>Divinová Hana</cp:lastModifiedBy>
  <dcterms:created xsi:type="dcterms:W3CDTF">2020-06-04T08:43:35Z</dcterms:created>
  <dcterms:modified xsi:type="dcterms:W3CDTF">2020-06-04T08:43:43Z</dcterms:modified>
  <cp:category/>
  <cp:version/>
  <cp:contentType/>
  <cp:contentStatus/>
</cp:coreProperties>
</file>