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3 - Polní cesta C12 2020" sheetId="2" r:id="rId2"/>
    <sheet name="Pokyny pro vyplnění" sheetId="3" r:id="rId3"/>
  </sheets>
  <definedNames>
    <definedName name="_xlnm.Print_Area" localSheetId="0">'Rekapitulace stavby'!$D$4:$AO$36,'Rekapitulace stavby'!$C$42:$AQ$56</definedName>
    <definedName name="_xlnm._FilterDatabase" localSheetId="1" hidden="1">'103 - Polní cesta C12 2020'!$C$92:$K$475</definedName>
    <definedName name="_xlnm.Print_Area" localSheetId="1">'103 - Polní cesta C12 2020'!$C$4:$J$39,'103 - Polní cesta C12 2020'!$C$45:$J$74,'103 - Polní cesta C12 2020'!$C$80:$K$475</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'103 - Polní cesta C12 2020'!$92:$92</definedName>
  </definedNames>
  <calcPr fullCalcOnLoad="1"/>
</workbook>
</file>

<file path=xl/sharedStrings.xml><?xml version="1.0" encoding="utf-8"?>
<sst xmlns="http://schemas.openxmlformats.org/spreadsheetml/2006/main" count="3729" uniqueCount="902">
  <si>
    <t>Export Komplet</t>
  </si>
  <si>
    <t>VZ</t>
  </si>
  <si>
    <t>2.0</t>
  </si>
  <si>
    <t>ZAMOK</t>
  </si>
  <si>
    <t>False</t>
  </si>
  <si>
    <t>{90d79d92-8022-4074-8a8c-ae9448186153}</t>
  </si>
  <si>
    <t>0,01</t>
  </si>
  <si>
    <t>21</t>
  </si>
  <si>
    <t>15</t>
  </si>
  <si>
    <t>REKAPITULACE STAVBY</t>
  </si>
  <si>
    <t>v ---  níže se nacházejí doplnkové a pomocné údaje k sestavám  --- v</t>
  </si>
  <si>
    <t>Návod na vyplnění</t>
  </si>
  <si>
    <t>0,001</t>
  </si>
  <si>
    <t>Kód:</t>
  </si>
  <si>
    <t>18-024-2-A</t>
  </si>
  <si>
    <t>Měnit lze pouze buňky se žlutým podbarvením!
1) v Rekapitulaci stavby vyplňte údaje o Uchazeči (přenesou se do ostatních sestav i v jiných listech)
2) na vybraných listech vyplňte v sestavě Soupis prací ceny u položek</t>
  </si>
  <si>
    <t>Stavba:</t>
  </si>
  <si>
    <t>PD pro realizaci cest C12 v k.ú. Chlumec u Dačic</t>
  </si>
  <si>
    <t>KSO:</t>
  </si>
  <si>
    <t/>
  </si>
  <si>
    <t>CC-CZ:</t>
  </si>
  <si>
    <t>Místo:</t>
  </si>
  <si>
    <t xml:space="preserve"> </t>
  </si>
  <si>
    <t>Datum:</t>
  </si>
  <si>
    <t>23. 6. 2019</t>
  </si>
  <si>
    <t>Zadavatel:</t>
  </si>
  <si>
    <t>IČ:</t>
  </si>
  <si>
    <t>01312774</t>
  </si>
  <si>
    <t>Státní pozemkový úřad, KPÚ pro JčK</t>
  </si>
  <si>
    <t>DIČ:</t>
  </si>
  <si>
    <t>Uchazeč:</t>
  </si>
  <si>
    <t>Vyplň údaj</t>
  </si>
  <si>
    <t>Projektant:</t>
  </si>
  <si>
    <t>02451379</t>
  </si>
  <si>
    <t>BLAHOPROJEKT, s.r.o.</t>
  </si>
  <si>
    <t>CZ02451379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</si>
  <si>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</si>
  <si>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</si>
  <si>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</si>
  <si>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</si>
  <si>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</si>
  <si>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</si>
  <si>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</si>
  <si>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</si>
  <si>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</si>
  <si>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</si>
  <si>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</si>
  <si>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</si>
  <si>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</si>
  <si>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</si>
  <si>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</si>
  <si>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</si>
  <si>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</si>
  <si>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</si>
  <si>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</si>
  <si>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</si>
  <si>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</si>
  <si>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</si>
  <si>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</si>
  <si>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</si>
  <si>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</si>
  <si>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</si>
  <si>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</si>
  <si>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</si>
  <si>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</si>
  <si>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</si>
  <si>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</si>
  <si>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</si>
  <si>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</si>
  <si>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</si>
  <si>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</si>
  <si>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</si>
  <si>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</si>
  <si>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</si>
  <si>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</si>
  <si>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</si>
  <si>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</si>
  <si>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</si>
  <si>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</si>
  <si>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103</t>
  </si>
  <si>
    <t>Polní cesta C12 2020</t>
  </si>
  <si>
    <t>STA</t>
  </si>
  <si>
    <t>1</t>
  </si>
  <si>
    <t>{b2776766-4ad8-47b5-9bec-ff10ffb9a737}</t>
  </si>
  <si>
    <t>822 29</t>
  </si>
  <si>
    <t>2</t>
  </si>
  <si>
    <t>KRYCÍ LIST SOUPISU PRACÍ</t>
  </si>
  <si>
    <t>Objekt:</t>
  </si>
  <si>
    <t>103 - Polní cesta C12 2020</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</si>
  <si>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</si>
  <si>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</si>
  <si>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</si>
  <si>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</si>
  <si>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</si>
  <si>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</si>
  <si>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</si>
  <si>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</si>
  <si>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</si>
  <si>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</si>
  <si>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</si>
  <si>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</si>
  <si>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</si>
  <si>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</si>
  <si>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</si>
  <si>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</si>
  <si>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</si>
  <si>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</si>
  <si>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</si>
  <si>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</si>
  <si>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</si>
  <si>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</si>
  <si>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</si>
  <si>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</si>
  <si>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</si>
  <si>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</si>
  <si>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</si>
  <si>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</si>
  <si>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</si>
  <si>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</si>
  <si>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</si>
  <si>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</si>
  <si>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</si>
  <si>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</si>
  <si>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</si>
  <si>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</si>
  <si>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</si>
  <si>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průměru kmene do 100 mm i s kořeny sklonu terénu do 1:5 ručně</t>
  </si>
  <si>
    <t>m2</t>
  </si>
  <si>
    <t>CS ÚRS 2020 01</t>
  </si>
  <si>
    <t>4</t>
  </si>
  <si>
    <t>1100643566</t>
  </si>
  <si>
    <t>PP</t>
  </si>
  <si>
    <t>Odstranění křovin a stromů s odstraněním kořenů ručně průměru kmene do 100 mm jakékoliv plochy v rovině nebo ve svahu o sklonu do 1:5</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</si>
  <si>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</si>
  <si>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</si>
  <si>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t>
  </si>
  <si>
    <t>Poznámka k položce:
- odvoz na mezideponii (mezideponie není součástí
stavby) k dalšímu zpracování, zlikvidují se
štěpkováním (konečné využití štěpků zajistí
zhotovitel)
- cena je včetně veškeré dopravy, štěpkování i
manipulace s dřevní hmotou</t>
  </si>
  <si>
    <t>VV</t>
  </si>
  <si>
    <t>2*240*2</t>
  </si>
  <si>
    <t>112101101</t>
  </si>
  <si>
    <t>Odstranění stromů listnatých průměru kmene do 300 mm</t>
  </si>
  <si>
    <t>kus</t>
  </si>
  <si>
    <t>-737450782</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</si>
  <si>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</si>
  <si>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</si>
  <si>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5+10+9</t>
  </si>
  <si>
    <t>3</t>
  </si>
  <si>
    <t>112101102</t>
  </si>
  <si>
    <t>Odstranění stromů listnatých průměru kmene do 500 mm</t>
  </si>
  <si>
    <t>1586329246</t>
  </si>
  <si>
    <t>Odstranění stromů s odřezáním kmene a s odvětvením listnatých, průměru kmene přes 300 do 500 mm</t>
  </si>
  <si>
    <t>112201101</t>
  </si>
  <si>
    <t>Odstranění pařezů D do 300 mm</t>
  </si>
  <si>
    <t>233524051</t>
  </si>
  <si>
    <t>Odstranění pařezů strojně s jejich vykopáním, vytrháním nebo odstřelením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</si>
  <si>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</si>
  <si>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Poznámka k položce:
- odvoz na mezideponii (mezideponie není součástí
stavby) k dalšímu zpracování, pařezy se zlikvidují
štěpkováním nebo frézováním (konečné využití
štěpků zajistí zhotovitel),
- cena je včetně případné likvidace kořenů
- cena je včetně štěpkování pařezů či kořenů
- cena je včetně veškeré dopravy, štěpkování i
manipulace s dřevní hmotou</t>
  </si>
  <si>
    <t>5</t>
  </si>
  <si>
    <t>112201102</t>
  </si>
  <si>
    <t>Odstranění pařezů D do 500 mm</t>
  </si>
  <si>
    <t>-98633832</t>
  </si>
  <si>
    <t>Odstranění pařezů strojně s jejich vykopáním, vytrháním nebo odstřelením průměru přes 300 do 500 mm</t>
  </si>
  <si>
    <t>6</t>
  </si>
  <si>
    <t>113107182</t>
  </si>
  <si>
    <t>Odstranění podkladu živičného tl 100 mm strojně pl přes 50 do 200 m2</t>
  </si>
  <si>
    <t>1095605668</t>
  </si>
  <si>
    <t>Odstranění podkladů nebo krytů strojně plochy jednotlivě přes 50 m2 do 200 m2 s přemístěním hmot na skládku na vzdálenost do 20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</si>
  <si>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</si>
  <si>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"na ZÚ" 86</t>
  </si>
  <si>
    <t>7</t>
  </si>
  <si>
    <t>113152112</t>
  </si>
  <si>
    <t>Odstranění podkladů zpevněných ploch z kameniva drceného</t>
  </si>
  <si>
    <t>m3</t>
  </si>
  <si>
    <t>-1318440256</t>
  </si>
  <si>
    <t>Odstranění podkladů zpevněných ploch s přemístěním na skládku na vzdálenost do 20 m nebo s naložením na dopravní prostředek z kameniva drceného</t>
  </si>
  <si>
    <t xml:space="preserve">Poznámka k souboru cen:
1. Množství měrných jednotek se určuje v m3 objemu podkladu každé vrstvy samostatně.
</t>
  </si>
  <si>
    <t>Poznámka k položce:
konstrukční vrstvy stávajících komunikací a sjezdů</t>
  </si>
  <si>
    <t>"dle SVK" 2032,8</t>
  </si>
  <si>
    <t>8</t>
  </si>
  <si>
    <t>120001101</t>
  </si>
  <si>
    <t>Příplatek za ztížení odkopávky nebo prokopávky v blízkosti inženýrských sítí</t>
  </si>
  <si>
    <t>1365045117</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</si>
  <si>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</si>
  <si>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</si>
  <si>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"u vodovodu" (180+270+110)*0,9*2</t>
  </si>
  <si>
    <t>"sdělovací vedení" (6+80)*2*0,9</t>
  </si>
  <si>
    <t>"v kořenovém prostoru stromů" (160+200+40)*0,9*2,5</t>
  </si>
  <si>
    <t>Součet</t>
  </si>
  <si>
    <t>9</t>
  </si>
  <si>
    <t>121103111</t>
  </si>
  <si>
    <t>Skrývka zemin schopných zúrodnění v rovině a svahu do 1:5</t>
  </si>
  <si>
    <t>1003116555</t>
  </si>
  <si>
    <t>Skrývka zemin schopných zúrodnění v rovině a ve sklonu do 1:5</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</si>
  <si>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</si>
  <si>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Poznámka k položce:
- odvoz na mezideponii k dalšímu použití
(mezideponie není součástí stavby)
- včetně naložení a složení</t>
  </si>
  <si>
    <t>"dle bilance ornice" 300,5</t>
  </si>
  <si>
    <t>10</t>
  </si>
  <si>
    <t>122151406</t>
  </si>
  <si>
    <t>Vykopávky v zemníku na suchu v hornině třídy těžitelnosti I, skupiny 1 a 2 objem do 5000 m3 strojně</t>
  </si>
  <si>
    <t>819735947</t>
  </si>
  <si>
    <t>Vykopávky v zemnících na suchu strojně zapažených i nezapažených v hornině třídy těžitelnosti I skupiny 1 a 2 přes 1 000 do 5 000 m3</t>
  </si>
  <si>
    <t xml:space="preserve">Poznámka k souboru cen:
1. V cenách jsou započteny i náklady na přehození výkopku na vzdálenost do 3 m nebo naložení na dopravní prostředek.
</t>
  </si>
  <si>
    <t>"vykopávka z mezideponie ornice" 300,5</t>
  </si>
  <si>
    <t>"vykopávka z mezideponie zeminy" 177,3+44</t>
  </si>
  <si>
    <t>"vykopávka z mezideponie nestmelené vrstvy" 0,3*2032,8</t>
  </si>
  <si>
    <t>11</t>
  </si>
  <si>
    <t>122252205</t>
  </si>
  <si>
    <t>Odkopávky a prokopávky nezapažené pro silnice a dálnice v hornině třídy těžitelnosti I objem do 1000 m3 strojně</t>
  </si>
  <si>
    <t>1310828939</t>
  </si>
  <si>
    <t>Odkopávky a prokopávky nezapažené pro silnice a dálnice strojně v hornině třídy těžitelnosti I přes 500 do 1 000 m3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</si>
  <si>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</si>
  <si>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Poznámka k položce:
Třída 1. a 2.</t>
  </si>
  <si>
    <t>"odhadem 40% výkopku dle SVK" 2485,4*0,4</t>
  </si>
  <si>
    <t>12</t>
  </si>
  <si>
    <t>-1349883313</t>
  </si>
  <si>
    <t>Poznámka k položce:
Třída 3.</t>
  </si>
  <si>
    <t>"odhadem 30% výkopku dle SVK" 2485,4*0,3</t>
  </si>
  <si>
    <t>14</t>
  </si>
  <si>
    <t>122452204</t>
  </si>
  <si>
    <t>Odkopávky a prokopávky nezapažené pro silnice a dálnice v hornině třídy těžitelnosti II objem do 500 m3 strojně</t>
  </si>
  <si>
    <t>-1239286927</t>
  </si>
  <si>
    <t>Odkopávky a prokopávky nezapažené pro silnice a dálnice strojně v hornině třídy těžitelnosti II přes 100 do 500 m3</t>
  </si>
  <si>
    <t>Poznámka k položce:
Třída č. 4</t>
  </si>
  <si>
    <t>"odhadem 20% výkopku dle SVK" 2485,4*0,2</t>
  </si>
  <si>
    <t>16</t>
  </si>
  <si>
    <t>-1229076922</t>
  </si>
  <si>
    <t>Poznámka k položce:
Třída č. 5</t>
  </si>
  <si>
    <t>"odhadem 10% výkopku dle SVK" 2485,4*0,1</t>
  </si>
  <si>
    <t>17</t>
  </si>
  <si>
    <t>131151102</t>
  </si>
  <si>
    <t>Hloubení jam nezapažených v hornině třídy těžitelnosti I, skupiny 1 a 2 objem do 50 m3 strojně</t>
  </si>
  <si>
    <t>-1097375234</t>
  </si>
  <si>
    <t>Hloubení nezapažených jam a zářezů strojně s urovnáním dna do předepsaného profilu a spádu v hornině třídy těžitelnosti I skupiny 1 a 2 přes 20 do 50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</si>
  <si>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</si>
  <si>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Poznámka k položce:
ponecháno pro zpětný zásyp</t>
  </si>
  <si>
    <t xml:space="preserve">"výkop pro vsakovací jámy" </t>
  </si>
  <si>
    <t>(16*1*2*1)+(8*1,5*1)</t>
  </si>
  <si>
    <t>18</t>
  </si>
  <si>
    <t>131251102</t>
  </si>
  <si>
    <t>Hloubení jam nezapažených v hornině třídy těžitelnosti I, skupiny 3 objem do 50 m3 strojně</t>
  </si>
  <si>
    <t>-1668670042</t>
  </si>
  <si>
    <t>Hloubení nezapažených jam a zářezů strojně s urovnáním dna do předepsaného profilu a spádu v hornině třídy těžitelnosti I skupiny 3 přes 20 do 50 m3</t>
  </si>
  <si>
    <t>Poznámka k položce:
odvoz na skládku</t>
  </si>
  <si>
    <t>"výkop pro vsakovací jámy"</t>
  </si>
  <si>
    <t>19</t>
  </si>
  <si>
    <t>162551108</t>
  </si>
  <si>
    <t>Vodorovné přemístění do 3000 m výkopku/sypaniny z horniny třídy těžitelnosti I, skupiny 1 až 3</t>
  </si>
  <si>
    <t>1196052158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</si>
  <si>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</si>
  <si>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</si>
  <si>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"vodorovný přesun ornice na mezideponii" 300,5</t>
  </si>
  <si>
    <t>"vodorovný přesun ornice pro ohumusování" 300,5</t>
  </si>
  <si>
    <t>"vodorovný přesun výkopku pro zpětný zásyp" 2*177,3</t>
  </si>
  <si>
    <t>"vodorovný přesun nestmelených vrstev do sanací" 2*0,3*2032,8</t>
  </si>
  <si>
    <t>"vodorovný přesun výkopku pro zpětný vsakovacích jam" 2*44</t>
  </si>
  <si>
    <t>20</t>
  </si>
  <si>
    <t>162751117</t>
  </si>
  <si>
    <t>Vodorovné přemístění do 10000 m výkopku/sypaniny z horniny třídy těžitelnosti I, skupiny 1 až 3</t>
  </si>
  <si>
    <t>-1303670499</t>
  </si>
  <si>
    <t>Vodorovné přemístění výkopku nebo sypaniny po suchu na obvyklém dopravním prostředku, bez naložení výkopku, avšak se složením bez rozhrnutí z horniny třídy těžitelnosti I skupiny 1 až 3 na vzdálenost přes 9 000 do 10 000 m</t>
  </si>
  <si>
    <t>"odvoz přebytečného výkopku na skládku" 2485,4-177,3-248,54-497,08-(0,3*2032,8)+44</t>
  </si>
  <si>
    <t>"odvoz materiálu z pročištění příkopů" 1350*0,3</t>
  </si>
  <si>
    <t>"dovoz humózního materiálu" 361,9-300,5</t>
  </si>
  <si>
    <t>162751119</t>
  </si>
  <si>
    <t>Příplatek k vodorovnému přemístění výkopku/sypaniny z horniny třídy těžitelnosti I, skupiny 1 až 3 ZKD 1000 m přes 10000 m</t>
  </si>
  <si>
    <t>1426470797</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</si>
  <si>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</si>
  <si>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1463,04*5 'Přepočtené koeficientem množství</t>
  </si>
  <si>
    <t>22</t>
  </si>
  <si>
    <t>162751137</t>
  </si>
  <si>
    <t>Vodorovné přemístění do 10000 m výkopku/sypaniny z horniny třídy těžitelnosti II, skupiny 4 a 5</t>
  </si>
  <si>
    <t>-261598551</t>
  </si>
  <si>
    <t>Vodorovné přemístění výkopku nebo sypaniny po suchu na obvyklém dopravním prostředku, bez naložení výkopku, avšak se složením bez rozhrnutí z horniny třídy těžitelnosti II na vzdálenost skupiny 4 a 5 na vzdálenost přes 9 000 do 10 000 m</t>
  </si>
  <si>
    <t>"odvoz přebytečného výkopku na skládku" 248,54+497,08</t>
  </si>
  <si>
    <t>23</t>
  </si>
  <si>
    <t>162751139</t>
  </si>
  <si>
    <t>Příplatek k vodorovnému přemístění výkopku/sypaniny z horniny třídy těžitelnosti II, skupiny 4 a 5 ZKD 1000 m přes 10000 m</t>
  </si>
  <si>
    <t>798105981</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</si>
  <si>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</si>
  <si>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745,62*5 'Přepočtené koeficientem množství</t>
  </si>
  <si>
    <t>24</t>
  </si>
  <si>
    <t>171152111</t>
  </si>
  <si>
    <t>Uložení sypaniny z hornin nesoudržných a sypkých do násypů zhutněných v aktivní zóně silnic a dálnic</t>
  </si>
  <si>
    <t>1051746495</t>
  </si>
  <si>
    <t>Uložení sypaniny do zhutněných násypů pro silnice, dálnice a letiště s rozprostřením sypaniny ve vrstvách, s hrubým urovnáním a uzavřením povrchu násypu z hornin nesoudržných sypkých v aktivní zóně</t>
  </si>
  <si>
    <t xml:space="preserve">Poznámka k souboru cen:
1. Ceny lze použít i pro uložení sypaniny odebírané z hald, pro hlušinu apod.
2. Ceny lze použít i pro uložení sypaniny s předepsaným zhutněním na trvalé skládky.
</t>
  </si>
  <si>
    <t>"dle SVK" 177,3</t>
  </si>
  <si>
    <t>25</t>
  </si>
  <si>
    <t>171201201</t>
  </si>
  <si>
    <t>Uložení sypaniny na skládky nebo meziskládky</t>
  </si>
  <si>
    <t>285937915</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</si>
  <si>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</si>
  <si>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</si>
  <si>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"přebytečná zemina" 2485,4-177,3+(0,7*2032,8)+44+405</t>
  </si>
  <si>
    <t>26</t>
  </si>
  <si>
    <t>171201221</t>
  </si>
  <si>
    <t>Poplatek za uložení na skládce (skládkovné) zeminy a kamení kód odpadu 17 05 04</t>
  </si>
  <si>
    <t>t</t>
  </si>
  <si>
    <t>-1453883801</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</si>
  <si>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</si>
  <si>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</si>
  <si>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4180,06*1,9 'Přepočtené koeficientem množství</t>
  </si>
  <si>
    <t>27</t>
  </si>
  <si>
    <t>174101101</t>
  </si>
  <si>
    <t>Zásyp jam, šachet rýh nebo kolem objektů sypaninou se zhutněním</t>
  </si>
  <si>
    <t>-1259950214</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</si>
  <si>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</si>
  <si>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</si>
  <si>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"zpětný zásyp nad vsakovacími jámami" 44</t>
  </si>
  <si>
    <t>28</t>
  </si>
  <si>
    <t>181451121</t>
  </si>
  <si>
    <t>Založení lučního trávníku výsevem plochy přes 1000 m2 v rovině a ve svahu do 1:5</t>
  </si>
  <si>
    <t>2077779880</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</si>
  <si>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</si>
  <si>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</si>
  <si>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 ploše phumusování" 2412,667</t>
  </si>
  <si>
    <t>"v ploše po pročištění příkopů" 1350*1,5</t>
  </si>
  <si>
    <t>29</t>
  </si>
  <si>
    <t>M</t>
  </si>
  <si>
    <t>00572470</t>
  </si>
  <si>
    <t>osivo směs travní univerzál</t>
  </si>
  <si>
    <t>kg</t>
  </si>
  <si>
    <t>583805918</t>
  </si>
  <si>
    <t>4437,667*0,025 'Přepočtené koeficientem množství</t>
  </si>
  <si>
    <t>30</t>
  </si>
  <si>
    <t>181951112</t>
  </si>
  <si>
    <t>Úprava pláně v hornině třídy těžitelnosti I, skupiny 1 až 3 se zhutněním</t>
  </si>
  <si>
    <t>-1950880315</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</si>
  <si>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</si>
  <si>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</si>
  <si>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"odhadem 70% plochy dle SVK" 0,7*8107,78</t>
  </si>
  <si>
    <t>31</t>
  </si>
  <si>
    <t>181951114</t>
  </si>
  <si>
    <t>Úprava pláně v hornině třídy těžitelnosti II, skupiny 4 a 5 se zhutněním</t>
  </si>
  <si>
    <t>-1093964869</t>
  </si>
  <si>
    <t>Úprava pláně vyrovnáním výškových rozdílů strojně v hornině třídy těžitelnosti II, skupiny 4 a 5 se zhutněním</t>
  </si>
  <si>
    <t>"odhadem 30% plochy dle SVK" 0,3*8107,78</t>
  </si>
  <si>
    <t>32</t>
  </si>
  <si>
    <t>182151111</t>
  </si>
  <si>
    <t>Svahování v zářezech v hornině třídy těžitelnosti I, skupiny 1 až 3</t>
  </si>
  <si>
    <t>-1042389901</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</si>
  <si>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</si>
  <si>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</si>
  <si>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"dle SVK" 5,8</t>
  </si>
  <si>
    <t>33</t>
  </si>
  <si>
    <t>182201101</t>
  </si>
  <si>
    <t>Svahování násypů</t>
  </si>
  <si>
    <t>-297555430</t>
  </si>
  <si>
    <t>Svahování trvalých svahů do projektovaných profilů strojně s potřebným přemístěním výkopku při svahování násypů v jakékoliv hornině</t>
  </si>
  <si>
    <t>"dle SVK" 2406,8</t>
  </si>
  <si>
    <t>34</t>
  </si>
  <si>
    <t>182301132</t>
  </si>
  <si>
    <t>Rozprostření ornice pl přes 500 m2 ve svahu nad 1:5 tl vrstvy do 200 mm strojně</t>
  </si>
  <si>
    <t>577889658</t>
  </si>
  <si>
    <t>Rozprostření a urovnání ornice ve svahu sklonu přes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</si>
  <si>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</si>
  <si>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Poznámka k položce:
nedostatek materiálu pro ohumusování nutno řešit nákupem vhodného materiálu
vč. poplatku za nákup</t>
  </si>
  <si>
    <t>"ohumusování svahů" 361,9/0,15</t>
  </si>
  <si>
    <t>35</t>
  </si>
  <si>
    <t>184201112</t>
  </si>
  <si>
    <t>Výsadba stromu bez balu do jamky výška kmene do 2,5 m v rovině a svahu do 1:5</t>
  </si>
  <si>
    <t>-1126588610</t>
  </si>
  <si>
    <t>Výsadba stromů bez balu do předem vyhloubené jamky se zalitím v rovině nebo na svahu do 1:5, při výšce kmene přes 1,8 do 2,5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</si>
  <si>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</si>
  <si>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Poznámka k položce:
vč. veškerych pomocných prací (výkop, mulčování apod.)
Upevnění stromků ke 3 kůlům</t>
  </si>
  <si>
    <t>3+10+9</t>
  </si>
  <si>
    <t>36</t>
  </si>
  <si>
    <t>02650461.R</t>
  </si>
  <si>
    <t>Ovocný strom</t>
  </si>
  <si>
    <t>-2092612272</t>
  </si>
  <si>
    <t>Poznámka k položce:
Třešeň, jednat se bude o staré původní domácí odrůdy, které snesou nekvalitní půdu a rostou a plodí s minimem výchovných zásahů. Výška stromů bude 2 m, stromy budou se zapěstovanou korunou.</t>
  </si>
  <si>
    <t>37</t>
  </si>
  <si>
    <t>184812112</t>
  </si>
  <si>
    <t>Ošetřování stromů - kůl D 40 až 60 mm dl do 2 m s upevněním motouzem</t>
  </si>
  <si>
    <t>1359268808</t>
  </si>
  <si>
    <t>Ošetřování stromů kůl k sazenici délky 2 m, průměru od 0,04 m do 0,06 m</t>
  </si>
  <si>
    <t xml:space="preserve">Poznámka k souboru cen:
1. V ceně -2112 jsou započteny i náklady na zaražení kůlu vedle sazenice nebo na osazení kůlu do jamky při výsadbě sazenic včetně upevnění sazenice ke kůlu motouzem.
</t>
  </si>
  <si>
    <t>22*3 'Přepočtené koeficientem množství</t>
  </si>
  <si>
    <t>38</t>
  </si>
  <si>
    <t>184813121</t>
  </si>
  <si>
    <t>Ochrana dřevin před okusem mechanicky pletivem v rovině a svahu do 1:5</t>
  </si>
  <si>
    <t>-1794704729</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</si>
  <si>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</si>
  <si>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</si>
  <si>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39</t>
  </si>
  <si>
    <t>184816111</t>
  </si>
  <si>
    <t>Hnojení sazenic průmyslovými hnojivy do 0,25 kg k jedné sazenici</t>
  </si>
  <si>
    <t>1570065134</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</si>
  <si>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</si>
  <si>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</si>
  <si>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40</t>
  </si>
  <si>
    <t>25191155</t>
  </si>
  <si>
    <t>hnojivo průmyslové Cererit</t>
  </si>
  <si>
    <t>-1805160462</t>
  </si>
  <si>
    <t>Poznámka k položce:
hnojivo pro sazenice listnatých stromů</t>
  </si>
  <si>
    <t>22*0,25 'Přepočtené koeficientem množství</t>
  </si>
  <si>
    <t>41</t>
  </si>
  <si>
    <t>184818112</t>
  </si>
  <si>
    <t>Vyvětvení a tvarový ořez dřevin v do 5 m s odnesením odpadu do 200 m a spálením</t>
  </si>
  <si>
    <t>-947069171</t>
  </si>
  <si>
    <t>Vyvětvení a tvarový ořez dřevin s úpravou koruny při výšce stromu přes 3 do 5 m</t>
  </si>
  <si>
    <t xml:space="preserve">Poznámka k souboru cen:
1. V cenách jsou započteny i náklady spojené s odnesením odpadu na vzdálenost do 200 m a jeho spálením.
</t>
  </si>
  <si>
    <t>"odstranění větví zasahujících do průjezdného profilu, odhadem" 200</t>
  </si>
  <si>
    <t>42</t>
  </si>
  <si>
    <t>185803112</t>
  </si>
  <si>
    <t>Ošetření trávníku shrabáním ve svahu do 1:2</t>
  </si>
  <si>
    <t>994674328</t>
  </si>
  <si>
    <t>Ošetření trávníku jednorázové na svahu přes 1:5 do 1:2</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</si>
  <si>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</si>
  <si>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"v ploše rozprostření ornice" 2412,667</t>
  </si>
  <si>
    <t>43</t>
  </si>
  <si>
    <t>185804311</t>
  </si>
  <si>
    <t>Zalití rostlin vodou plocha do 20 m2</t>
  </si>
  <si>
    <t>-1973470141</t>
  </si>
  <si>
    <t>Zalití rostlin vodou plochy záhonů jednotlivě do 20 m2</t>
  </si>
  <si>
    <t>"5x zalití stromů 20l/ks" 0,02*5*22</t>
  </si>
  <si>
    <t>44</t>
  </si>
  <si>
    <t>185804312</t>
  </si>
  <si>
    <t>Zalití rostlin vodou plocha přes 20 m2</t>
  </si>
  <si>
    <t>822645788</t>
  </si>
  <si>
    <t>Zalití rostlin vodou plochy záhonů jednotlivě přes 20 m2</t>
  </si>
  <si>
    <t>"2x zalití, 3l/m2" 2*3*(2412,667+1,5*1350)*0,001</t>
  </si>
  <si>
    <t>Zakládání</t>
  </si>
  <si>
    <t>45</t>
  </si>
  <si>
    <t>211531111</t>
  </si>
  <si>
    <t>Výplň odvodňovacích žeber nebo trativodů kamenivem hrubým drceným frakce 16 až 63 mm</t>
  </si>
  <si>
    <t>-955899545</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</si>
  <si>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</si>
  <si>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</si>
  <si>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"výplň trativodů"</t>
  </si>
  <si>
    <t>1673*0,5*0,9</t>
  </si>
  <si>
    <t>"výplň vsakovacích jam"</t>
  </si>
  <si>
    <t>(16*2*1*1)+(8*1,5*1)</t>
  </si>
  <si>
    <t>46</t>
  </si>
  <si>
    <t>211971121</t>
  </si>
  <si>
    <t>Zřízení opláštění žeber nebo trativodů geotextilií v rýze nebo zářezu sklonu přes 1:2 š do 2,5 m</t>
  </si>
  <si>
    <t>-1776344202</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</si>
  <si>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</si>
  <si>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</si>
  <si>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"obalení trativodů vč. přesahů 10%"</t>
  </si>
  <si>
    <t>1,1*1673*(0,5+0,9+0,5+0,9)</t>
  </si>
  <si>
    <t>"obalení vsakovacích jam vč. přesahů 10%"</t>
  </si>
  <si>
    <t>1,1*16*((2+(4*2)))</t>
  </si>
  <si>
    <t>1,1*(1,5+1,5+(5*8))</t>
  </si>
  <si>
    <t>47</t>
  </si>
  <si>
    <t>69311080</t>
  </si>
  <si>
    <t>geotextilie netkaná separační, ochranná, filtrační, drenážní PES 200g/m2</t>
  </si>
  <si>
    <t>-435865532</t>
  </si>
  <si>
    <t>5376,14*1,05 'Přepočtené koeficientem množství</t>
  </si>
  <si>
    <t>48</t>
  </si>
  <si>
    <t>212752412</t>
  </si>
  <si>
    <t>Trativod z drenážních trubek korugovaných PE-HD SN 8 perforace 220° včetně lože otevřený výkop DN 150 pro liniové stavby</t>
  </si>
  <si>
    <t>m</t>
  </si>
  <si>
    <t>1640414118</t>
  </si>
  <si>
    <t>Trativody z drenážních trubek pro liniové stavby a komunikace se zřízením štěrkového lože pod trubky a s jejich obsypem v otevřeném výkopu trubka korugovaná sendvičová PE-HD SN 8 perforace 220° DN 150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</si>
  <si>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</si>
  <si>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Drenáž DN 150, profilovaná, perforovaná (standardní
perforace s otvory na 220° po obvodu trubky) s
plným dnem, kruhová pevnost SN 8, odolná vůči
tlakovému čištění. Uložena do lože ze štěrkodrti ŠD
0/22 tl. 10 cm, s obsypem z HDK 8/32 tl. min. 10 cm
nad potrubím, zásypem rýhy z HDK 16/32, ČSN EN
13242+A1 a filtrační geotextilií, plošná hmotnost
190g/m2.
Vyústěna do svahu, vsakovacích jam nebo do
melioračních hlavníků.
- Kompletní provedení drenáží
- Položka je včetně veškerých zemních prací (i výkopu
pro vsakovací jámy), včetně kompletní likvidace
materiálu (včetně poplatků).
- Položka je včetně veškerého potřebného materiálu
a dopravy.
Drenáž bude provedena pouze na základě odsouhlasení objednatele a doporučení geologa stavby dle aktuálních podmínek na stavbě.</t>
  </si>
  <si>
    <t>"v dl. trasy " 1581</t>
  </si>
  <si>
    <t>"příčné přechody" 6*4</t>
  </si>
  <si>
    <t>"příčné propojení do vsakovacích jam" 17*4</t>
  </si>
  <si>
    <t>49</t>
  </si>
  <si>
    <t>213141112</t>
  </si>
  <si>
    <t>Zřízení vrstvy z geotextilie v rovině nebo ve sklonu do 1:5 š do 6 m</t>
  </si>
  <si>
    <t>-1814719690</t>
  </si>
  <si>
    <t>Zřízení vrstvy z geotextilie filtrační, separační, odvodňovací, ochranné, výztužné nebo protierozní v rovině nebo ve sklonu do 1:5,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</si>
  <si>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</si>
  <si>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"v ploše sanací podloží" 8107,78</t>
  </si>
  <si>
    <t>"svislé části vč. zabalení" 1581*2*(0,5+0,4)</t>
  </si>
  <si>
    <t>50</t>
  </si>
  <si>
    <t>69311070</t>
  </si>
  <si>
    <t>geotextilie netkaná separační, ochranná, filtrační, drenážní PP 400g/m2</t>
  </si>
  <si>
    <t>-335401646</t>
  </si>
  <si>
    <t>10953,58*1,15 'Přepočtené koeficientem množství</t>
  </si>
  <si>
    <t>51</t>
  </si>
  <si>
    <t>215901101</t>
  </si>
  <si>
    <t>Zhutnění podloží z hornin soudržných nebo nesoudržných pod násypy</t>
  </si>
  <si>
    <t>653290464</t>
  </si>
  <si>
    <t>Zhutnění podloží pod násypy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</si>
  <si>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</si>
  <si>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"dle SVK" 1231</t>
  </si>
  <si>
    <t>52</t>
  </si>
  <si>
    <t>273322511</t>
  </si>
  <si>
    <t>Základové desky ze ŽB se zvýšenými nároky na prostředí tř. C 25/30</t>
  </si>
  <si>
    <t>-1807127588</t>
  </si>
  <si>
    <t>Základy z betonu železového (bez výztuže) desky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</si>
  <si>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</si>
  <si>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"roznášecí deska u propustku" 4,5*0,25*8</t>
  </si>
  <si>
    <t>53</t>
  </si>
  <si>
    <t>273362021</t>
  </si>
  <si>
    <t>Výztuž základových desek svařovanými sítěmi Kari</t>
  </si>
  <si>
    <t>1354262891</t>
  </si>
  <si>
    <t>Výztuž základů desek ze svařovaných sítí z drátů typu KARI</t>
  </si>
  <si>
    <t xml:space="preserve">Poznámka k souboru cen:
1. Ceny platí pro desky rovné, s náběhy, hřibové nebo upnuté do žeber včetně výztuže těchto žeber.
</t>
  </si>
  <si>
    <t>"výztuž roznášecí desky u propustku" 2*4,5*8*0,0079</t>
  </si>
  <si>
    <t>Komunikace pozemní</t>
  </si>
  <si>
    <t>54</t>
  </si>
  <si>
    <t>564661111</t>
  </si>
  <si>
    <t>Podklad z kameniva hrubého drceného vel. 63-125 mm tl 200 mm</t>
  </si>
  <si>
    <t>-71366662</t>
  </si>
  <si>
    <t>Podklad z kameniva hrubého drceného vel. 63-125 mm, s rozprostřením a zhutněním, po zhutnění tl. 200 mm</t>
  </si>
  <si>
    <t>Poznámka k položce:
- štěrkodrť frakce 0/125
- 2 vrstvy v celkové tl. 0,4m
- výměna AZ
- předpoklad využití cca 30% původních konstrukčních vrstev vozovky
- vč. promíchání nakupovaného materiálu a vyzískaného materiálu a s tím spojených prací 
- materiál vhodný do AZ dle ČSN 73 6133, musí být dodržen čl. 9.2.6 ČSN 736133
- včetně nákupu a dovozu materiálu
- včetně zhutnění na 100% PS a úpravy parapláně
- cena je včetně veškeré dopravy</t>
  </si>
  <si>
    <t>"v ploše ŠD 0/63" 2*8107,78</t>
  </si>
  <si>
    <t>55</t>
  </si>
  <si>
    <t>564851111</t>
  </si>
  <si>
    <t>Podklad ze štěrkodrtě ŠD tl 150 mm</t>
  </si>
  <si>
    <t>1241924058</t>
  </si>
  <si>
    <t>Podklad ze štěrkodrti ŠD s rozprostřením a zhutněním, po zhutnění tl. 150 mm</t>
  </si>
  <si>
    <t>Poznámka k položce:
ŠDb 0/32 Ge 150mm</t>
  </si>
  <si>
    <t>"plocha PMH" 6210,58</t>
  </si>
  <si>
    <t>"rozšíření dle VL" 2*1581*(0,15+0,15)</t>
  </si>
  <si>
    <t>56</t>
  </si>
  <si>
    <t>564851112</t>
  </si>
  <si>
    <t>Podklad ze štěrkodrtě ŠD tl 160 mm</t>
  </si>
  <si>
    <t>1259654712</t>
  </si>
  <si>
    <t>Podklad ze štěrkodrti ŠD s rozprostřením a zhutněním, po zhutnění tl. 160 mm</t>
  </si>
  <si>
    <t>Poznámka k položce:
ŠDb 0/63 Ge min.150mm prům. tl. 160mm</t>
  </si>
  <si>
    <t>"plocha ŠD 0/32" 7159,18</t>
  </si>
  <si>
    <t>57</t>
  </si>
  <si>
    <t>569851111</t>
  </si>
  <si>
    <t>Zpevnění krajnic štěrkodrtí tl 150 mm</t>
  </si>
  <si>
    <t>1328245044</t>
  </si>
  <si>
    <t>Zpevnění krajnic nebo komunikací pro pěší s rozprostřením a zhutněním, po zhutnění štěrkodrtí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</si>
  <si>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</si>
  <si>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 ŠDb 0/32 Gn tl. 15 cm
- včetně nákupu a dovozu materiálu
- včetně rozprostření a zhutnění
- cena je včetně veškeré dopravy</t>
  </si>
  <si>
    <t>"krajnice š. 0,5m" 2*0,5*1581</t>
  </si>
  <si>
    <t>58</t>
  </si>
  <si>
    <t>569903311</t>
  </si>
  <si>
    <t>Zřízení zemních krajnic se zhutněním</t>
  </si>
  <si>
    <t>2121852142</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</si>
  <si>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</si>
  <si>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</si>
  <si>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Dosypáno zeminou alespoň podmínečně vhodnou nebo
lepší dle ČSN 73 6133 a zhutněno na 100% PS.
Položka je včetně nákupu a dovozu vhodné zeminy.
Možno použít též vhodnou zeminu z výkopů -
případné zlepšení této zeminy do požadovaných
parametrů dle ČSN a TKP i způsob zlepšení si zajistí a
určí zhotovitel stavby na své náklady.</t>
  </si>
  <si>
    <t>2*0,12*1581</t>
  </si>
  <si>
    <t>59</t>
  </si>
  <si>
    <t>573191111</t>
  </si>
  <si>
    <t>Postřik infiltrační kationaktivní emulzí v množství 1 kg/m2</t>
  </si>
  <si>
    <t>-988996883</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</si>
  <si>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</si>
  <si>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</si>
  <si>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"na vrstvě ŠD 0/32" 7159,18</t>
  </si>
  <si>
    <t>60</t>
  </si>
  <si>
    <t>573231107</t>
  </si>
  <si>
    <t>Postřik živičný spojovací ze silniční emulze v množství 0,40 kg/m2</t>
  </si>
  <si>
    <t>620582567</t>
  </si>
  <si>
    <t>Postřik spojovací PS bez posypu kamenivem ze silniční emulze, v množství 0,40 kg/m2</t>
  </si>
  <si>
    <t>Poznámka k položce:
Postřik  spojovací z kationaktivní asf. emulze PS-E, C 60 B 5 0,35 kg/m2</t>
  </si>
  <si>
    <t>"v ploše PMH" 6210,58</t>
  </si>
  <si>
    <t>61</t>
  </si>
  <si>
    <t>574381111</t>
  </si>
  <si>
    <t>Penetrační makadam hrubý PMH tl 90 mm</t>
  </si>
  <si>
    <t>-2073356022</t>
  </si>
  <si>
    <t>Penetrační makadam PM s rozprostřením kameniva na sucho, s prolitím živicí, s posypem drtí a se zhutněním hrubý (PMH) z kameniva hrubého drceného, po zhutnění tl. 90 mm</t>
  </si>
  <si>
    <t xml:space="preserve">Poznámka k souboru cen:
1. Penetrační makadamy větších tlouštěk je nutno provádět ve 2 vrstvách.
</t>
  </si>
  <si>
    <t>Poznámka k položce:
Penetrační makadam hrubý PMH celková tl. 150mm
kostra 32/63, výplň 11/16, pojivo asfalt 100/150</t>
  </si>
  <si>
    <t>"pokládka ve dvou vrstvách, celková tl. 150mm"</t>
  </si>
  <si>
    <t>"v ploše ACO" 5926*2</t>
  </si>
  <si>
    <t>"rozšíření dle VL" 2*2*1581*(0,04+0,05)</t>
  </si>
  <si>
    <t>62</t>
  </si>
  <si>
    <t>577134121</t>
  </si>
  <si>
    <t>Asfaltový beton vrstva obrusná ACO 11 (ABS) tř. I tl 40 mm š přes 3 m z nemodifikovaného asfaltu</t>
  </si>
  <si>
    <t>-835953278</t>
  </si>
  <si>
    <t>Asfaltový beton vrstva obrusná ACO 11 (ABS) s rozprostřením a se zhutněním z nemodifikovaného asfaltu v pruhu šířky přes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</si>
  <si>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</si>
  <si>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Poznámka k položce:
AC0 11+ 50/70 40mm</t>
  </si>
  <si>
    <t>"planimetrováno z Koor sit." 5926</t>
  </si>
  <si>
    <t>Úpravy povrchů, podlahy a osazování výplní</t>
  </si>
  <si>
    <t>63</t>
  </si>
  <si>
    <t>628633111</t>
  </si>
  <si>
    <t>Spárování kamenného zdiva mostů aktivovanou maltou spára hl do 40 mm dl do 6 m/m2</t>
  </si>
  <si>
    <t>102958034</t>
  </si>
  <si>
    <t>Spárování zdiva pilířů, opěr a křídel mostů z lomového kamene aktivovanou maltou, hloubky do 40 mm délka spáry na 1 m2 upravované plochy do 6 m</t>
  </si>
  <si>
    <t xml:space="preserve">Poznámka k souboru cen:
1. V cenách jsou započteny i náklady na:
a) dodání potřebných hmot,
b) vypláchnutí spár vodou před spárováním a očištění okolního zdiva po spárování.
2. Délce spáry na 1 m2 upravované plochy odpovídají tyto počty kamenů:
a) do 6 m - do 10 kusů na 1 m2,
b) přes 6 do 12 m - přes 10 do 35 kusů na 1 m2,
c) přes 12 m - přes 35 kusů na 1 m2.
</t>
  </si>
  <si>
    <t>Ostatní konstrukce a práce, bourání</t>
  </si>
  <si>
    <t>64</t>
  </si>
  <si>
    <t>919112213</t>
  </si>
  <si>
    <t>Řezání spár pro vytvoření komůrky š 10 mm hl 25 mm pro těsnící zálivku v živičném krytu</t>
  </si>
  <si>
    <t>1470829421</t>
  </si>
  <si>
    <t>Řezání dilatačních spár v živičném krytu vytvoření komůrky pro těsnící zálivku šířky 10 mm, hloubky 25 mm</t>
  </si>
  <si>
    <t xml:space="preserve">Poznámka k souboru cen:
1. V cenách jsou započteny i náklady na vyčištění spár po řezání.
</t>
  </si>
  <si>
    <t>"napojení na ZÚ" 6</t>
  </si>
  <si>
    <t>65</t>
  </si>
  <si>
    <t>919121112</t>
  </si>
  <si>
    <t>Těsnění spár zálivkou za studena pro komůrky š 10 mm hl 25 mm s těsnicím profilem</t>
  </si>
  <si>
    <t>1531916213</t>
  </si>
  <si>
    <t>Utěsnění dilatačních spár zálivkou za studena v cementobetonovém nebo živičném krytu včetně adhezního nátěru s těsnicím profilem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</si>
  <si>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</si>
  <si>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66</t>
  </si>
  <si>
    <t>938111111</t>
  </si>
  <si>
    <t>Čištění zdiva opěr, pilířů, křídel od mechu a jiné vegetace</t>
  </si>
  <si>
    <t>1425662350</t>
  </si>
  <si>
    <t xml:space="preserve">Poznámka k souboru cen:
1. Cena je určena pro čištění jakéhokoliv zdiva.
2. Počet měrných jednotek se měří v m2 čištěné plochy zdiva.
</t>
  </si>
  <si>
    <t>"propustek v km 0,68"</t>
  </si>
  <si>
    <t>2*6*3,5</t>
  </si>
  <si>
    <t>67</t>
  </si>
  <si>
    <t>938902112</t>
  </si>
  <si>
    <t>Čištění příkopů komunikací příkopovým rypadlem objem nánosu do 0,3 m3/m</t>
  </si>
  <si>
    <t>1800112165</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</si>
  <si>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</si>
  <si>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</si>
  <si>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"pročištění stávajícího příkopu" 1300+50</t>
  </si>
  <si>
    <t>68</t>
  </si>
  <si>
    <t>938902411</t>
  </si>
  <si>
    <t>Čištění propustků strojně tlakovou vodou D do 500 mm při tl nánosu do 25% DN</t>
  </si>
  <si>
    <t>763033177</t>
  </si>
  <si>
    <t>Čištění propustků s odstraněním travnatého porostu nebo nánosu, s naložením na dopravní prostředek nebo s přemístěním na hromady na vzdálenost do 20 m strojně tlakovou vodou tloušťky nánosu do 25% průměru propustku do 500 mm</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</si>
  <si>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</si>
  <si>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Poznámka k položce:
kompletní provedení vč. likvidace vyzískaného materiálu</t>
  </si>
  <si>
    <t>"hospodářské sjezdy" 7+7</t>
  </si>
  <si>
    <t>997</t>
  </si>
  <si>
    <t>Přesun sutě</t>
  </si>
  <si>
    <t>69</t>
  </si>
  <si>
    <t>997221571</t>
  </si>
  <si>
    <t>Vodorovná doprava vybouraných hmot do 1 km</t>
  </si>
  <si>
    <t>1784403934</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</si>
  <si>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</si>
  <si>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</si>
  <si>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0,1*86*2,1</t>
  </si>
  <si>
    <t>70</t>
  </si>
  <si>
    <t>997221579</t>
  </si>
  <si>
    <t>Příplatek ZKD 1 km u vodorovné dopravy vybouraných hmot</t>
  </si>
  <si>
    <t>1818400957</t>
  </si>
  <si>
    <t>Vodorovná doprava vybouraných hmot bez naložení, ale se složením a s hrubým urovnáním na vzdálenost Příplatek k ceně za každý další i započatý 1 km přes 1 km</t>
  </si>
  <si>
    <t>18,06*15 'Přepočtené koeficientem množství</t>
  </si>
  <si>
    <t>71</t>
  </si>
  <si>
    <t>997221645</t>
  </si>
  <si>
    <t>Poplatek za uložení na skládce (skládkovné) odpadu asfaltového bez dehtu kód odpadu 17 03 02</t>
  </si>
  <si>
    <t>-405443467</t>
  </si>
  <si>
    <t>Poplatek za uložení stavebního odpadu na skládce (skládkovné) asfaltového bez obsahu dehtu zatříděného do Katalogu odpadů pod kódem 17 03 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</si>
  <si>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</si>
  <si>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</si>
  <si>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</si>
  <si>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72</t>
  </si>
  <si>
    <t>998225111</t>
  </si>
  <si>
    <t>Přesun hmot pro pozemní komunikace s krytem z kamene, monolitickým betonovým nebo živičným</t>
  </si>
  <si>
    <t>-831185690</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</si>
  <si>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</si>
  <si>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</si>
  <si>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73</t>
  </si>
  <si>
    <t>998225192</t>
  </si>
  <si>
    <t>Příplatek k přesunu hmot pro pozemní komunikace s krytem z kamene, živičným, betonovým do 2000 m</t>
  </si>
  <si>
    <t>543637846</t>
  </si>
  <si>
    <t>Přesun hmot pro komunikace s krytem z kameniva, monolitickým betonovým nebo živičným Příplatek k ceně za zvětšený přesun přes vymezenou největší dopravní vzdálenost do 2000 m</t>
  </si>
  <si>
    <t>VRN</t>
  </si>
  <si>
    <t>Vedlejší rozpočtové náklady</t>
  </si>
  <si>
    <t>VRN1</t>
  </si>
  <si>
    <t>Průzkumné, geodetické a projektové práce</t>
  </si>
  <si>
    <t>74</t>
  </si>
  <si>
    <t>011314000</t>
  </si>
  <si>
    <t>Archeologický dohled</t>
  </si>
  <si>
    <t>…</t>
  </si>
  <si>
    <t>1024</t>
  </si>
  <si>
    <t>430445613</t>
  </si>
  <si>
    <t>75</t>
  </si>
  <si>
    <t>011324000</t>
  </si>
  <si>
    <t>Archeologický průzkum</t>
  </si>
  <si>
    <t>1355619512</t>
  </si>
  <si>
    <t>76</t>
  </si>
  <si>
    <t>011514000</t>
  </si>
  <si>
    <t>Stavebně-statický průzkum</t>
  </si>
  <si>
    <t>-1718965377</t>
  </si>
  <si>
    <t>Poznámka k položce:
Pasportizace sousedních nemovitostí před stavbou, v průběhu stavby a po skončení stavby 
vč. fotodokumentace, videozáznamu apod.</t>
  </si>
  <si>
    <t>77</t>
  </si>
  <si>
    <t>012103000</t>
  </si>
  <si>
    <t>Geodetické práce před výstavbou</t>
  </si>
  <si>
    <t>1737414785</t>
  </si>
  <si>
    <t>Poznámka k položce:
Geodetické vytyčení pozemků a stavby před zahájením realizace</t>
  </si>
  <si>
    <t>78</t>
  </si>
  <si>
    <t>012203000</t>
  </si>
  <si>
    <t>Geodetické práce při provádění stavby</t>
  </si>
  <si>
    <t>2084776285</t>
  </si>
  <si>
    <t>Poznámka k položce:
Geodetické zaměření (veškerá potřebná měření při výstavbě)</t>
  </si>
  <si>
    <t>79</t>
  </si>
  <si>
    <t>012303000</t>
  </si>
  <si>
    <t>Geodetické práce po výstavbě</t>
  </si>
  <si>
    <t>-631680807</t>
  </si>
  <si>
    <t>Poznámka k položce:
Geodetické zaměření skutečného provedení stavby</t>
  </si>
  <si>
    <t>80</t>
  </si>
  <si>
    <t>013254000</t>
  </si>
  <si>
    <t>Dokumentace skutečného provedení stavby</t>
  </si>
  <si>
    <t>1523369479</t>
  </si>
  <si>
    <t>Poznámka k položce:
DSPS 4x tištěně, 1x CD</t>
  </si>
  <si>
    <t>VRN3</t>
  </si>
  <si>
    <t>Zařízení staveniště</t>
  </si>
  <si>
    <t>81</t>
  </si>
  <si>
    <t>030001000</t>
  </si>
  <si>
    <t>-217843016</t>
  </si>
  <si>
    <t>VRN4</t>
  </si>
  <si>
    <t>Inženýrská činnost</t>
  </si>
  <si>
    <t>82</t>
  </si>
  <si>
    <t>043002000</t>
  </si>
  <si>
    <t>Zkoušky a ostatní měření</t>
  </si>
  <si>
    <t>108003362</t>
  </si>
  <si>
    <t>Poznámka k položce:
zkoušení materiálů zkušebnou zhotovitele nebo nazávislou zkušebnou
zkoušení konstrukcí a prací zkušebnou zhotovitele nebo nezávislou zkušebnou</t>
  </si>
  <si>
    <t>83</t>
  </si>
  <si>
    <t>045002000</t>
  </si>
  <si>
    <t>Kompletační a koordinační činnost</t>
  </si>
  <si>
    <t>-1786980549</t>
  </si>
  <si>
    <t>Poznámka k položce:
- zajištění fotodokumentace dokumentující postup výstavby - 2x CD</t>
  </si>
  <si>
    <t>VRN6</t>
  </si>
  <si>
    <t>Územní vlivy</t>
  </si>
  <si>
    <t>84</t>
  </si>
  <si>
    <t>060001000</t>
  </si>
  <si>
    <t>786825961</t>
  </si>
  <si>
    <t>Poznámka k položce:
Čištění navazujících komunikací, uvedení okolí stavby do původního stavu</t>
  </si>
  <si>
    <t>VRN7</t>
  </si>
  <si>
    <t>Provozní vlivy</t>
  </si>
  <si>
    <t>85</t>
  </si>
  <si>
    <t>072002000</t>
  </si>
  <si>
    <t>Silniční provoz</t>
  </si>
  <si>
    <t>-1325297599</t>
  </si>
  <si>
    <t>Poznámka k položce:
Dopravně-inženýrské opatření během výstavby
vč. návrhu, projednání a odsouhlasení DIO DI Policie ČR a ODSH
Vše včetně dodávky, montáže, přemísťění během
stavby, demontáže, dopravy
Vše včetně případného zakrytí a odkrytí stávající DZ,
které je v rozporu s DIO</t>
  </si>
  <si>
    <t>86</t>
  </si>
  <si>
    <t>075002000</t>
  </si>
  <si>
    <t>Ochranná pásma</t>
  </si>
  <si>
    <t>565173993</t>
  </si>
  <si>
    <t>Poznámka k položce:
- vytyčení stávajících inženýrských sítí
- zajištění dohledu provozovatele IS</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</si>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</sst>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18-024-2-A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PD pro realizaci cest C12 v k.ú. Chlumec u Dačic</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23. 6. 2019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Státní pozemkový úřad, KPÚ pro JčK</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BLAHOPROJEKT, s.r.o.</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37</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73</v>
      </c>
      <c r="BT54" s="110" t="s">
        <v>74</v>
      </c>
      <c r="BU54" s="111" t="s">
        <v>75</v>
      </c>
      <c r="BV54" s="110" t="s">
        <v>76</v>
      </c>
      <c r="BW54" s="110" t="s">
        <v>5</v>
      </c>
      <c r="BX54" s="110" t="s">
        <v>77</v>
      </c>
      <c r="CL54" s="110" t="s">
        <v>19</v>
      </c>
    </row>
    <row r="55" spans="1:91" s="7" customFormat="1" ht="16.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'103 - Polní cesta C12 2020'!J30</f>
        <v>0</v>
      </c>
      <c r="AH55" s="116"/>
      <c r="AI55" s="116"/>
      <c r="AJ55" s="116"/>
      <c r="AK55" s="116"/>
      <c r="AL55" s="116"/>
      <c r="AM55" s="116"/>
      <c r="AN55" s="117">
        <f>SUM(AG55,AT55)</f>
        <v>0</v>
      </c>
      <c r="AO55" s="116"/>
      <c r="AP55" s="116"/>
      <c r="AQ55" s="118" t="s">
        <v>81</v>
      </c>
      <c r="AR55" s="119"/>
      <c r="AS55" s="120">
        <v>0</v>
      </c>
      <c r="AT55" s="121">
        <f>ROUND(SUM(AV55:AW55),2)</f>
        <v>0</v>
      </c>
      <c r="AU55" s="122">
        <f>'103 - Polní cesta C12 2020'!P93</f>
        <v>0</v>
      </c>
      <c r="AV55" s="121">
        <f>'103 - Polní cesta C12 2020'!J33</f>
        <v>0</v>
      </c>
      <c r="AW55" s="121">
        <f>'103 - Polní cesta C12 2020'!J34</f>
        <v>0</v>
      </c>
      <c r="AX55" s="121">
        <f>'103 - Polní cesta C12 2020'!J35</f>
        <v>0</v>
      </c>
      <c r="AY55" s="121">
        <f>'103 - Polní cesta C12 2020'!J36</f>
        <v>0</v>
      </c>
      <c r="AZ55" s="121">
        <f>'103 - Polní cesta C12 2020'!F33</f>
        <v>0</v>
      </c>
      <c r="BA55" s="121">
        <f>'103 - Polní cesta C12 2020'!F34</f>
        <v>0</v>
      </c>
      <c r="BB55" s="121">
        <f>'103 - Polní cesta C12 2020'!F35</f>
        <v>0</v>
      </c>
      <c r="BC55" s="121">
        <f>'103 - Polní cesta C12 2020'!F36</f>
        <v>0</v>
      </c>
      <c r="BD55" s="123">
        <f>'103 - Polní cesta C12 2020'!F37</f>
        <v>0</v>
      </c>
      <c r="BE55" s="7"/>
      <c r="BT55" s="124" t="s">
        <v>82</v>
      </c>
      <c r="BV55" s="124" t="s">
        <v>76</v>
      </c>
      <c r="BW55" s="124" t="s">
        <v>83</v>
      </c>
      <c r="BX55" s="124" t="s">
        <v>5</v>
      </c>
      <c r="CL55" s="124" t="s">
        <v>84</v>
      </c>
      <c r="CM55" s="124" t="s">
        <v>85</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AC"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03 - Polní cesta C12 2020'!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5"/>
      <c r="L2" s="1"/>
      <c r="M2" s="1"/>
      <c r="N2" s="1"/>
      <c r="O2" s="1"/>
      <c r="P2" s="1"/>
      <c r="Q2" s="1"/>
      <c r="R2" s="1"/>
      <c r="S2" s="1"/>
      <c r="T2" s="1"/>
      <c r="U2" s="1"/>
      <c r="V2" s="1"/>
      <c r="AT2" s="18" t="s">
        <v>83</v>
      </c>
    </row>
    <row r="3" spans="2:46" s="1" customFormat="1" ht="6.95" customHeight="1">
      <c r="B3" s="126"/>
      <c r="C3" s="127"/>
      <c r="D3" s="127"/>
      <c r="E3" s="127"/>
      <c r="F3" s="127"/>
      <c r="G3" s="127"/>
      <c r="H3" s="127"/>
      <c r="I3" s="128"/>
      <c r="J3" s="127"/>
      <c r="K3" s="127"/>
      <c r="L3" s="21"/>
      <c r="AT3" s="18" t="s">
        <v>85</v>
      </c>
    </row>
    <row r="4" spans="2:46" s="1" customFormat="1" ht="24.95" customHeight="1">
      <c r="B4" s="21"/>
      <c r="D4" s="129" t="s">
        <v>86</v>
      </c>
      <c r="I4" s="125"/>
      <c r="L4" s="21"/>
      <c r="M4" s="130" t="s">
        <v>10</v>
      </c>
      <c r="AT4" s="18" t="s">
        <v>4</v>
      </c>
    </row>
    <row r="5" spans="2:12" s="1" customFormat="1" ht="6.95" customHeight="1">
      <c r="B5" s="21"/>
      <c r="I5" s="125"/>
      <c r="L5" s="21"/>
    </row>
    <row r="6" spans="2:12" s="1" customFormat="1" ht="12" customHeight="1">
      <c r="B6" s="21"/>
      <c r="D6" s="131" t="s">
        <v>16</v>
      </c>
      <c r="I6" s="125"/>
      <c r="L6" s="21"/>
    </row>
    <row r="7" spans="2:12" s="1" customFormat="1" ht="16.5" customHeight="1">
      <c r="B7" s="21"/>
      <c r="E7" s="132" t="str">
        <f>'Rekapitulace stavby'!K6</f>
        <v>PD pro realizaci cest C12 v k.ú. Chlumec u Dačic</v>
      </c>
      <c r="F7" s="131"/>
      <c r="G7" s="131"/>
      <c r="H7" s="131"/>
      <c r="I7" s="125"/>
      <c r="L7" s="21"/>
    </row>
    <row r="8" spans="1:31" s="2" customFormat="1" ht="12" customHeight="1">
      <c r="A8" s="39"/>
      <c r="B8" s="45"/>
      <c r="C8" s="39"/>
      <c r="D8" s="131" t="s">
        <v>87</v>
      </c>
      <c r="E8" s="39"/>
      <c r="F8" s="39"/>
      <c r="G8" s="39"/>
      <c r="H8" s="39"/>
      <c r="I8" s="133"/>
      <c r="J8" s="39"/>
      <c r="K8" s="39"/>
      <c r="L8" s="134"/>
      <c r="S8" s="39"/>
      <c r="T8" s="39"/>
      <c r="U8" s="39"/>
      <c r="V8" s="39"/>
      <c r="W8" s="39"/>
      <c r="X8" s="39"/>
      <c r="Y8" s="39"/>
      <c r="Z8" s="39"/>
      <c r="AA8" s="39"/>
      <c r="AB8" s="39"/>
      <c r="AC8" s="39"/>
      <c r="AD8" s="39"/>
      <c r="AE8" s="39"/>
    </row>
    <row r="9" spans="1:31" s="2" customFormat="1" ht="16.5" customHeight="1">
      <c r="A9" s="39"/>
      <c r="B9" s="45"/>
      <c r="C9" s="39"/>
      <c r="D9" s="39"/>
      <c r="E9" s="135" t="s">
        <v>88</v>
      </c>
      <c r="F9" s="39"/>
      <c r="G9" s="39"/>
      <c r="H9" s="39"/>
      <c r="I9" s="133"/>
      <c r="J9" s="39"/>
      <c r="K9" s="39"/>
      <c r="L9" s="134"/>
      <c r="S9" s="39"/>
      <c r="T9" s="39"/>
      <c r="U9" s="39"/>
      <c r="V9" s="39"/>
      <c r="W9" s="39"/>
      <c r="X9" s="39"/>
      <c r="Y9" s="39"/>
      <c r="Z9" s="39"/>
      <c r="AA9" s="39"/>
      <c r="AB9" s="39"/>
      <c r="AC9" s="39"/>
      <c r="AD9" s="39"/>
      <c r="AE9" s="39"/>
    </row>
    <row r="10" spans="1:31" s="2" customFormat="1" ht="12">
      <c r="A10" s="39"/>
      <c r="B10" s="45"/>
      <c r="C10" s="39"/>
      <c r="D10" s="39"/>
      <c r="E10" s="39"/>
      <c r="F10" s="39"/>
      <c r="G10" s="39"/>
      <c r="H10" s="39"/>
      <c r="I10" s="133"/>
      <c r="J10" s="39"/>
      <c r="K10" s="39"/>
      <c r="L10" s="134"/>
      <c r="S10" s="39"/>
      <c r="T10" s="39"/>
      <c r="U10" s="39"/>
      <c r="V10" s="39"/>
      <c r="W10" s="39"/>
      <c r="X10" s="39"/>
      <c r="Y10" s="39"/>
      <c r="Z10" s="39"/>
      <c r="AA10" s="39"/>
      <c r="AB10" s="39"/>
      <c r="AC10" s="39"/>
      <c r="AD10" s="39"/>
      <c r="AE10" s="39"/>
    </row>
    <row r="11" spans="1:31" s="2" customFormat="1" ht="12" customHeight="1">
      <c r="A11" s="39"/>
      <c r="B11" s="45"/>
      <c r="C11" s="39"/>
      <c r="D11" s="131" t="s">
        <v>18</v>
      </c>
      <c r="E11" s="39"/>
      <c r="F11" s="136" t="s">
        <v>84</v>
      </c>
      <c r="G11" s="39"/>
      <c r="H11" s="39"/>
      <c r="I11" s="137" t="s">
        <v>20</v>
      </c>
      <c r="J11" s="136" t="s">
        <v>19</v>
      </c>
      <c r="K11" s="39"/>
      <c r="L11" s="134"/>
      <c r="S11" s="39"/>
      <c r="T11" s="39"/>
      <c r="U11" s="39"/>
      <c r="V11" s="39"/>
      <c r="W11" s="39"/>
      <c r="X11" s="39"/>
      <c r="Y11" s="39"/>
      <c r="Z11" s="39"/>
      <c r="AA11" s="39"/>
      <c r="AB11" s="39"/>
      <c r="AC11" s="39"/>
      <c r="AD11" s="39"/>
      <c r="AE11" s="39"/>
    </row>
    <row r="12" spans="1:31" s="2" customFormat="1" ht="12" customHeight="1">
      <c r="A12" s="39"/>
      <c r="B12" s="45"/>
      <c r="C12" s="39"/>
      <c r="D12" s="131" t="s">
        <v>21</v>
      </c>
      <c r="E12" s="39"/>
      <c r="F12" s="136" t="s">
        <v>22</v>
      </c>
      <c r="G12" s="39"/>
      <c r="H12" s="39"/>
      <c r="I12" s="137" t="s">
        <v>23</v>
      </c>
      <c r="J12" s="138" t="str">
        <f>'Rekapitulace stavby'!AN8</f>
        <v>23. 6. 2019</v>
      </c>
      <c r="K12" s="39"/>
      <c r="L12" s="13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3"/>
      <c r="J13" s="39"/>
      <c r="K13" s="39"/>
      <c r="L13" s="134"/>
      <c r="S13" s="39"/>
      <c r="T13" s="39"/>
      <c r="U13" s="39"/>
      <c r="V13" s="39"/>
      <c r="W13" s="39"/>
      <c r="X13" s="39"/>
      <c r="Y13" s="39"/>
      <c r="Z13" s="39"/>
      <c r="AA13" s="39"/>
      <c r="AB13" s="39"/>
      <c r="AC13" s="39"/>
      <c r="AD13" s="39"/>
      <c r="AE13" s="39"/>
    </row>
    <row r="14" spans="1:31" s="2" customFormat="1" ht="12" customHeight="1">
      <c r="A14" s="39"/>
      <c r="B14" s="45"/>
      <c r="C14" s="39"/>
      <c r="D14" s="131" t="s">
        <v>25</v>
      </c>
      <c r="E14" s="39"/>
      <c r="F14" s="39"/>
      <c r="G14" s="39"/>
      <c r="H14" s="39"/>
      <c r="I14" s="137" t="s">
        <v>26</v>
      </c>
      <c r="J14" s="136" t="s">
        <v>27</v>
      </c>
      <c r="K14" s="39"/>
      <c r="L14" s="134"/>
      <c r="S14" s="39"/>
      <c r="T14" s="39"/>
      <c r="U14" s="39"/>
      <c r="V14" s="39"/>
      <c r="W14" s="39"/>
      <c r="X14" s="39"/>
      <c r="Y14" s="39"/>
      <c r="Z14" s="39"/>
      <c r="AA14" s="39"/>
      <c r="AB14" s="39"/>
      <c r="AC14" s="39"/>
      <c r="AD14" s="39"/>
      <c r="AE14" s="39"/>
    </row>
    <row r="15" spans="1:31" s="2" customFormat="1" ht="18" customHeight="1">
      <c r="A15" s="39"/>
      <c r="B15" s="45"/>
      <c r="C15" s="39"/>
      <c r="D15" s="39"/>
      <c r="E15" s="136" t="s">
        <v>28</v>
      </c>
      <c r="F15" s="39"/>
      <c r="G15" s="39"/>
      <c r="H15" s="39"/>
      <c r="I15" s="137" t="s">
        <v>29</v>
      </c>
      <c r="J15" s="136" t="s">
        <v>19</v>
      </c>
      <c r="K15" s="39"/>
      <c r="L15" s="13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3"/>
      <c r="J16" s="39"/>
      <c r="K16" s="39"/>
      <c r="L16" s="134"/>
      <c r="S16" s="39"/>
      <c r="T16" s="39"/>
      <c r="U16" s="39"/>
      <c r="V16" s="39"/>
      <c r="W16" s="39"/>
      <c r="X16" s="39"/>
      <c r="Y16" s="39"/>
      <c r="Z16" s="39"/>
      <c r="AA16" s="39"/>
      <c r="AB16" s="39"/>
      <c r="AC16" s="39"/>
      <c r="AD16" s="39"/>
      <c r="AE16" s="39"/>
    </row>
    <row r="17" spans="1:31" s="2" customFormat="1" ht="12" customHeight="1">
      <c r="A17" s="39"/>
      <c r="B17" s="45"/>
      <c r="C17" s="39"/>
      <c r="D17" s="131" t="s">
        <v>30</v>
      </c>
      <c r="E17" s="39"/>
      <c r="F17" s="39"/>
      <c r="G17" s="39"/>
      <c r="H17" s="39"/>
      <c r="I17" s="137" t="s">
        <v>26</v>
      </c>
      <c r="J17" s="34" t="str">
        <f>'Rekapitulace stavby'!AN13</f>
        <v>Vyplň údaj</v>
      </c>
      <c r="K17" s="39"/>
      <c r="L17" s="13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6"/>
      <c r="G18" s="136"/>
      <c r="H18" s="136"/>
      <c r="I18" s="137" t="s">
        <v>29</v>
      </c>
      <c r="J18" s="34" t="str">
        <f>'Rekapitulace stavby'!AN14</f>
        <v>Vyplň údaj</v>
      </c>
      <c r="K18" s="39"/>
      <c r="L18" s="13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3"/>
      <c r="J19" s="39"/>
      <c r="K19" s="39"/>
      <c r="L19" s="134"/>
      <c r="S19" s="39"/>
      <c r="T19" s="39"/>
      <c r="U19" s="39"/>
      <c r="V19" s="39"/>
      <c r="W19" s="39"/>
      <c r="X19" s="39"/>
      <c r="Y19" s="39"/>
      <c r="Z19" s="39"/>
      <c r="AA19" s="39"/>
      <c r="AB19" s="39"/>
      <c r="AC19" s="39"/>
      <c r="AD19" s="39"/>
      <c r="AE19" s="39"/>
    </row>
    <row r="20" spans="1:31" s="2" customFormat="1" ht="12" customHeight="1">
      <c r="A20" s="39"/>
      <c r="B20" s="45"/>
      <c r="C20" s="39"/>
      <c r="D20" s="131" t="s">
        <v>32</v>
      </c>
      <c r="E20" s="39"/>
      <c r="F20" s="39"/>
      <c r="G20" s="39"/>
      <c r="H20" s="39"/>
      <c r="I20" s="137" t="s">
        <v>26</v>
      </c>
      <c r="J20" s="136" t="s">
        <v>33</v>
      </c>
      <c r="K20" s="39"/>
      <c r="L20" s="134"/>
      <c r="S20" s="39"/>
      <c r="T20" s="39"/>
      <c r="U20" s="39"/>
      <c r="V20" s="39"/>
      <c r="W20" s="39"/>
      <c r="X20" s="39"/>
      <c r="Y20" s="39"/>
      <c r="Z20" s="39"/>
      <c r="AA20" s="39"/>
      <c r="AB20" s="39"/>
      <c r="AC20" s="39"/>
      <c r="AD20" s="39"/>
      <c r="AE20" s="39"/>
    </row>
    <row r="21" spans="1:31" s="2" customFormat="1" ht="18" customHeight="1">
      <c r="A21" s="39"/>
      <c r="B21" s="45"/>
      <c r="C21" s="39"/>
      <c r="D21" s="39"/>
      <c r="E21" s="136" t="s">
        <v>34</v>
      </c>
      <c r="F21" s="39"/>
      <c r="G21" s="39"/>
      <c r="H21" s="39"/>
      <c r="I21" s="137" t="s">
        <v>29</v>
      </c>
      <c r="J21" s="136" t="s">
        <v>35</v>
      </c>
      <c r="K21" s="39"/>
      <c r="L21" s="13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3"/>
      <c r="J22" s="39"/>
      <c r="K22" s="39"/>
      <c r="L22" s="134"/>
      <c r="S22" s="39"/>
      <c r="T22" s="39"/>
      <c r="U22" s="39"/>
      <c r="V22" s="39"/>
      <c r="W22" s="39"/>
      <c r="X22" s="39"/>
      <c r="Y22" s="39"/>
      <c r="Z22" s="39"/>
      <c r="AA22" s="39"/>
      <c r="AB22" s="39"/>
      <c r="AC22" s="39"/>
      <c r="AD22" s="39"/>
      <c r="AE22" s="39"/>
    </row>
    <row r="23" spans="1:31" s="2" customFormat="1" ht="12" customHeight="1">
      <c r="A23" s="39"/>
      <c r="B23" s="45"/>
      <c r="C23" s="39"/>
      <c r="D23" s="131" t="s">
        <v>37</v>
      </c>
      <c r="E23" s="39"/>
      <c r="F23" s="39"/>
      <c r="G23" s="39"/>
      <c r="H23" s="39"/>
      <c r="I23" s="137" t="s">
        <v>26</v>
      </c>
      <c r="J23" s="136" t="str">
        <f>IF('Rekapitulace stavby'!AN19="","",'Rekapitulace stavby'!AN19)</f>
        <v/>
      </c>
      <c r="K23" s="39"/>
      <c r="L23" s="134"/>
      <c r="S23" s="39"/>
      <c r="T23" s="39"/>
      <c r="U23" s="39"/>
      <c r="V23" s="39"/>
      <c r="W23" s="39"/>
      <c r="X23" s="39"/>
      <c r="Y23" s="39"/>
      <c r="Z23" s="39"/>
      <c r="AA23" s="39"/>
      <c r="AB23" s="39"/>
      <c r="AC23" s="39"/>
      <c r="AD23" s="39"/>
      <c r="AE23" s="39"/>
    </row>
    <row r="24" spans="1:31" s="2" customFormat="1" ht="18" customHeight="1">
      <c r="A24" s="39"/>
      <c r="B24" s="45"/>
      <c r="C24" s="39"/>
      <c r="D24" s="39"/>
      <c r="E24" s="136" t="str">
        <f>IF('Rekapitulace stavby'!E20="","",'Rekapitulace stavby'!E20)</f>
        <v xml:space="preserve"> </v>
      </c>
      <c r="F24" s="39"/>
      <c r="G24" s="39"/>
      <c r="H24" s="39"/>
      <c r="I24" s="137" t="s">
        <v>29</v>
      </c>
      <c r="J24" s="136" t="str">
        <f>IF('Rekapitulace stavby'!AN20="","",'Rekapitulace stavby'!AN20)</f>
        <v/>
      </c>
      <c r="K24" s="39"/>
      <c r="L24" s="13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3"/>
      <c r="J25" s="39"/>
      <c r="K25" s="39"/>
      <c r="L25" s="134"/>
      <c r="S25" s="39"/>
      <c r="T25" s="39"/>
      <c r="U25" s="39"/>
      <c r="V25" s="39"/>
      <c r="W25" s="39"/>
      <c r="X25" s="39"/>
      <c r="Y25" s="39"/>
      <c r="Z25" s="39"/>
      <c r="AA25" s="39"/>
      <c r="AB25" s="39"/>
      <c r="AC25" s="39"/>
      <c r="AD25" s="39"/>
      <c r="AE25" s="39"/>
    </row>
    <row r="26" spans="1:31" s="2" customFormat="1" ht="12" customHeight="1">
      <c r="A26" s="39"/>
      <c r="B26" s="45"/>
      <c r="C26" s="39"/>
      <c r="D26" s="131" t="s">
        <v>38</v>
      </c>
      <c r="E26" s="39"/>
      <c r="F26" s="39"/>
      <c r="G26" s="39"/>
      <c r="H26" s="39"/>
      <c r="I26" s="133"/>
      <c r="J26" s="39"/>
      <c r="K26" s="39"/>
      <c r="L26" s="134"/>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42"/>
      <c r="J27" s="139"/>
      <c r="K27" s="139"/>
      <c r="L27" s="143"/>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133"/>
      <c r="J28" s="39"/>
      <c r="K28" s="39"/>
      <c r="L28" s="134"/>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5"/>
      <c r="J29" s="144"/>
      <c r="K29" s="144"/>
      <c r="L29" s="134"/>
      <c r="S29" s="39"/>
      <c r="T29" s="39"/>
      <c r="U29" s="39"/>
      <c r="V29" s="39"/>
      <c r="W29" s="39"/>
      <c r="X29" s="39"/>
      <c r="Y29" s="39"/>
      <c r="Z29" s="39"/>
      <c r="AA29" s="39"/>
      <c r="AB29" s="39"/>
      <c r="AC29" s="39"/>
      <c r="AD29" s="39"/>
      <c r="AE29" s="39"/>
    </row>
    <row r="30" spans="1:31" s="2" customFormat="1" ht="25.4" customHeight="1">
      <c r="A30" s="39"/>
      <c r="B30" s="45"/>
      <c r="C30" s="39"/>
      <c r="D30" s="146" t="s">
        <v>40</v>
      </c>
      <c r="E30" s="39"/>
      <c r="F30" s="39"/>
      <c r="G30" s="39"/>
      <c r="H30" s="39"/>
      <c r="I30" s="133"/>
      <c r="J30" s="147">
        <f>ROUND(J93,2)</f>
        <v>0</v>
      </c>
      <c r="K30" s="39"/>
      <c r="L30" s="134"/>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5"/>
      <c r="J31" s="144"/>
      <c r="K31" s="144"/>
      <c r="L31" s="134"/>
      <c r="S31" s="39"/>
      <c r="T31" s="39"/>
      <c r="U31" s="39"/>
      <c r="V31" s="39"/>
      <c r="W31" s="39"/>
      <c r="X31" s="39"/>
      <c r="Y31" s="39"/>
      <c r="Z31" s="39"/>
      <c r="AA31" s="39"/>
      <c r="AB31" s="39"/>
      <c r="AC31" s="39"/>
      <c r="AD31" s="39"/>
      <c r="AE31" s="39"/>
    </row>
    <row r="32" spans="1:31" s="2" customFormat="1" ht="14.4" customHeight="1">
      <c r="A32" s="39"/>
      <c r="B32" s="45"/>
      <c r="C32" s="39"/>
      <c r="D32" s="39"/>
      <c r="E32" s="39"/>
      <c r="F32" s="148" t="s">
        <v>42</v>
      </c>
      <c r="G32" s="39"/>
      <c r="H32" s="39"/>
      <c r="I32" s="149" t="s">
        <v>41</v>
      </c>
      <c r="J32" s="148" t="s">
        <v>43</v>
      </c>
      <c r="K32" s="39"/>
      <c r="L32" s="134"/>
      <c r="S32" s="39"/>
      <c r="T32" s="39"/>
      <c r="U32" s="39"/>
      <c r="V32" s="39"/>
      <c r="W32" s="39"/>
      <c r="X32" s="39"/>
      <c r="Y32" s="39"/>
      <c r="Z32" s="39"/>
      <c r="AA32" s="39"/>
      <c r="AB32" s="39"/>
      <c r="AC32" s="39"/>
      <c r="AD32" s="39"/>
      <c r="AE32" s="39"/>
    </row>
    <row r="33" spans="1:31" s="2" customFormat="1" ht="14.4" customHeight="1">
      <c r="A33" s="39"/>
      <c r="B33" s="45"/>
      <c r="C33" s="39"/>
      <c r="D33" s="150" t="s">
        <v>44</v>
      </c>
      <c r="E33" s="131" t="s">
        <v>45</v>
      </c>
      <c r="F33" s="151">
        <f>ROUND((SUM(BE93:BE475)),2)</f>
        <v>0</v>
      </c>
      <c r="G33" s="39"/>
      <c r="H33" s="39"/>
      <c r="I33" s="152">
        <v>0.21</v>
      </c>
      <c r="J33" s="151">
        <f>ROUND(((SUM(BE93:BE475))*I33),2)</f>
        <v>0</v>
      </c>
      <c r="K33" s="39"/>
      <c r="L33" s="134"/>
      <c r="S33" s="39"/>
      <c r="T33" s="39"/>
      <c r="U33" s="39"/>
      <c r="V33" s="39"/>
      <c r="W33" s="39"/>
      <c r="X33" s="39"/>
      <c r="Y33" s="39"/>
      <c r="Z33" s="39"/>
      <c r="AA33" s="39"/>
      <c r="AB33" s="39"/>
      <c r="AC33" s="39"/>
      <c r="AD33" s="39"/>
      <c r="AE33" s="39"/>
    </row>
    <row r="34" spans="1:31" s="2" customFormat="1" ht="14.4" customHeight="1">
      <c r="A34" s="39"/>
      <c r="B34" s="45"/>
      <c r="C34" s="39"/>
      <c r="D34" s="39"/>
      <c r="E34" s="131" t="s">
        <v>46</v>
      </c>
      <c r="F34" s="151">
        <f>ROUND((SUM(BF93:BF475)),2)</f>
        <v>0</v>
      </c>
      <c r="G34" s="39"/>
      <c r="H34" s="39"/>
      <c r="I34" s="152">
        <v>0.15</v>
      </c>
      <c r="J34" s="151">
        <f>ROUND(((SUM(BF93:BF475))*I34),2)</f>
        <v>0</v>
      </c>
      <c r="K34" s="39"/>
      <c r="L34" s="134"/>
      <c r="S34" s="39"/>
      <c r="T34" s="39"/>
      <c r="U34" s="39"/>
      <c r="V34" s="39"/>
      <c r="W34" s="39"/>
      <c r="X34" s="39"/>
      <c r="Y34" s="39"/>
      <c r="Z34" s="39"/>
      <c r="AA34" s="39"/>
      <c r="AB34" s="39"/>
      <c r="AC34" s="39"/>
      <c r="AD34" s="39"/>
      <c r="AE34" s="39"/>
    </row>
    <row r="35" spans="1:31" s="2" customFormat="1" ht="14.4" customHeight="1" hidden="1">
      <c r="A35" s="39"/>
      <c r="B35" s="45"/>
      <c r="C35" s="39"/>
      <c r="D35" s="39"/>
      <c r="E35" s="131" t="s">
        <v>47</v>
      </c>
      <c r="F35" s="151">
        <f>ROUND((SUM(BG93:BG475)),2)</f>
        <v>0</v>
      </c>
      <c r="G35" s="39"/>
      <c r="H35" s="39"/>
      <c r="I35" s="152">
        <v>0.21</v>
      </c>
      <c r="J35" s="151">
        <f>0</f>
        <v>0</v>
      </c>
      <c r="K35" s="39"/>
      <c r="L35" s="134"/>
      <c r="S35" s="39"/>
      <c r="T35" s="39"/>
      <c r="U35" s="39"/>
      <c r="V35" s="39"/>
      <c r="W35" s="39"/>
      <c r="X35" s="39"/>
      <c r="Y35" s="39"/>
      <c r="Z35" s="39"/>
      <c r="AA35" s="39"/>
      <c r="AB35" s="39"/>
      <c r="AC35" s="39"/>
      <c r="AD35" s="39"/>
      <c r="AE35" s="39"/>
    </row>
    <row r="36" spans="1:31" s="2" customFormat="1" ht="14.4" customHeight="1" hidden="1">
      <c r="A36" s="39"/>
      <c r="B36" s="45"/>
      <c r="C36" s="39"/>
      <c r="D36" s="39"/>
      <c r="E36" s="131" t="s">
        <v>48</v>
      </c>
      <c r="F36" s="151">
        <f>ROUND((SUM(BH93:BH475)),2)</f>
        <v>0</v>
      </c>
      <c r="G36" s="39"/>
      <c r="H36" s="39"/>
      <c r="I36" s="152">
        <v>0.15</v>
      </c>
      <c r="J36" s="151">
        <f>0</f>
        <v>0</v>
      </c>
      <c r="K36" s="39"/>
      <c r="L36" s="134"/>
      <c r="S36" s="39"/>
      <c r="T36" s="39"/>
      <c r="U36" s="39"/>
      <c r="V36" s="39"/>
      <c r="W36" s="39"/>
      <c r="X36" s="39"/>
      <c r="Y36" s="39"/>
      <c r="Z36" s="39"/>
      <c r="AA36" s="39"/>
      <c r="AB36" s="39"/>
      <c r="AC36" s="39"/>
      <c r="AD36" s="39"/>
      <c r="AE36" s="39"/>
    </row>
    <row r="37" spans="1:31" s="2" customFormat="1" ht="14.4" customHeight="1" hidden="1">
      <c r="A37" s="39"/>
      <c r="B37" s="45"/>
      <c r="C37" s="39"/>
      <c r="D37" s="39"/>
      <c r="E37" s="131" t="s">
        <v>49</v>
      </c>
      <c r="F37" s="151">
        <f>ROUND((SUM(BI93:BI475)),2)</f>
        <v>0</v>
      </c>
      <c r="G37" s="39"/>
      <c r="H37" s="39"/>
      <c r="I37" s="152">
        <v>0</v>
      </c>
      <c r="J37" s="151">
        <f>0</f>
        <v>0</v>
      </c>
      <c r="K37" s="39"/>
      <c r="L37" s="13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3"/>
      <c r="J38" s="39"/>
      <c r="K38" s="39"/>
      <c r="L38" s="134"/>
      <c r="S38" s="39"/>
      <c r="T38" s="39"/>
      <c r="U38" s="39"/>
      <c r="V38" s="39"/>
      <c r="W38" s="39"/>
      <c r="X38" s="39"/>
      <c r="Y38" s="39"/>
      <c r="Z38" s="39"/>
      <c r="AA38" s="39"/>
      <c r="AB38" s="39"/>
      <c r="AC38" s="39"/>
      <c r="AD38" s="39"/>
      <c r="AE38" s="39"/>
    </row>
    <row r="39" spans="1:31" s="2" customFormat="1" ht="25.4" customHeight="1">
      <c r="A39" s="39"/>
      <c r="B39" s="45"/>
      <c r="C39" s="153"/>
      <c r="D39" s="154" t="s">
        <v>50</v>
      </c>
      <c r="E39" s="155"/>
      <c r="F39" s="155"/>
      <c r="G39" s="156" t="s">
        <v>51</v>
      </c>
      <c r="H39" s="157" t="s">
        <v>52</v>
      </c>
      <c r="I39" s="158"/>
      <c r="J39" s="159">
        <f>SUM(J30:J37)</f>
        <v>0</v>
      </c>
      <c r="K39" s="160"/>
      <c r="L39" s="134"/>
      <c r="S39" s="39"/>
      <c r="T39" s="39"/>
      <c r="U39" s="39"/>
      <c r="V39" s="39"/>
      <c r="W39" s="39"/>
      <c r="X39" s="39"/>
      <c r="Y39" s="39"/>
      <c r="Z39" s="39"/>
      <c r="AA39" s="39"/>
      <c r="AB39" s="39"/>
      <c r="AC39" s="39"/>
      <c r="AD39" s="39"/>
      <c r="AE39" s="39"/>
    </row>
    <row r="40" spans="1:31" s="2" customFormat="1" ht="14.4" customHeight="1">
      <c r="A40" s="39"/>
      <c r="B40" s="161"/>
      <c r="C40" s="162"/>
      <c r="D40" s="162"/>
      <c r="E40" s="162"/>
      <c r="F40" s="162"/>
      <c r="G40" s="162"/>
      <c r="H40" s="162"/>
      <c r="I40" s="163"/>
      <c r="J40" s="162"/>
      <c r="K40" s="162"/>
      <c r="L40" s="134"/>
      <c r="S40" s="39"/>
      <c r="T40" s="39"/>
      <c r="U40" s="39"/>
      <c r="V40" s="39"/>
      <c r="W40" s="39"/>
      <c r="X40" s="39"/>
      <c r="Y40" s="39"/>
      <c r="Z40" s="39"/>
      <c r="AA40" s="39"/>
      <c r="AB40" s="39"/>
      <c r="AC40" s="39"/>
      <c r="AD40" s="39"/>
      <c r="AE40" s="39"/>
    </row>
    <row r="44" spans="1:31" s="2" customFormat="1" ht="6.95" customHeight="1">
      <c r="A44" s="39"/>
      <c r="B44" s="164"/>
      <c r="C44" s="165"/>
      <c r="D44" s="165"/>
      <c r="E44" s="165"/>
      <c r="F44" s="165"/>
      <c r="G44" s="165"/>
      <c r="H44" s="165"/>
      <c r="I44" s="166"/>
      <c r="J44" s="165"/>
      <c r="K44" s="165"/>
      <c r="L44" s="134"/>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133"/>
      <c r="J45" s="41"/>
      <c r="K45" s="41"/>
      <c r="L45" s="134"/>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3"/>
      <c r="J46" s="41"/>
      <c r="K46" s="41"/>
      <c r="L46" s="134"/>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3"/>
      <c r="J47" s="41"/>
      <c r="K47" s="41"/>
      <c r="L47" s="134"/>
      <c r="S47" s="39"/>
      <c r="T47" s="39"/>
      <c r="U47" s="39"/>
      <c r="V47" s="39"/>
      <c r="W47" s="39"/>
      <c r="X47" s="39"/>
      <c r="Y47" s="39"/>
      <c r="Z47" s="39"/>
      <c r="AA47" s="39"/>
      <c r="AB47" s="39"/>
      <c r="AC47" s="39"/>
      <c r="AD47" s="39"/>
      <c r="AE47" s="39"/>
    </row>
    <row r="48" spans="1:31" s="2" customFormat="1" ht="16.5" customHeight="1">
      <c r="A48" s="39"/>
      <c r="B48" s="40"/>
      <c r="C48" s="41"/>
      <c r="D48" s="41"/>
      <c r="E48" s="167" t="str">
        <f>E7</f>
        <v>PD pro realizaci cest C12 v k.ú. Chlumec u Dačic</v>
      </c>
      <c r="F48" s="33"/>
      <c r="G48" s="33"/>
      <c r="H48" s="33"/>
      <c r="I48" s="133"/>
      <c r="J48" s="41"/>
      <c r="K48" s="41"/>
      <c r="L48" s="134"/>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133"/>
      <c r="J49" s="41"/>
      <c r="K49" s="41"/>
      <c r="L49" s="134"/>
      <c r="S49" s="39"/>
      <c r="T49" s="39"/>
      <c r="U49" s="39"/>
      <c r="V49" s="39"/>
      <c r="W49" s="39"/>
      <c r="X49" s="39"/>
      <c r="Y49" s="39"/>
      <c r="Z49" s="39"/>
      <c r="AA49" s="39"/>
      <c r="AB49" s="39"/>
      <c r="AC49" s="39"/>
      <c r="AD49" s="39"/>
      <c r="AE49" s="39"/>
    </row>
    <row r="50" spans="1:31" s="2" customFormat="1" ht="16.5" customHeight="1">
      <c r="A50" s="39"/>
      <c r="B50" s="40"/>
      <c r="C50" s="41"/>
      <c r="D50" s="41"/>
      <c r="E50" s="70" t="str">
        <f>E9</f>
        <v>103 - Polní cesta C12 2020</v>
      </c>
      <c r="F50" s="41"/>
      <c r="G50" s="41"/>
      <c r="H50" s="41"/>
      <c r="I50" s="133"/>
      <c r="J50" s="41"/>
      <c r="K50" s="41"/>
      <c r="L50" s="134"/>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3"/>
      <c r="J51" s="41"/>
      <c r="K51" s="41"/>
      <c r="L51" s="134"/>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37" t="s">
        <v>23</v>
      </c>
      <c r="J52" s="73" t="str">
        <f>IF(J12="","",J12)</f>
        <v>23. 6. 2019</v>
      </c>
      <c r="K52" s="41"/>
      <c r="L52" s="134"/>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3"/>
      <c r="J53" s="41"/>
      <c r="K53" s="41"/>
      <c r="L53" s="134"/>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Státní pozemkový úřad, KPÚ pro JčK</v>
      </c>
      <c r="G54" s="41"/>
      <c r="H54" s="41"/>
      <c r="I54" s="137" t="s">
        <v>32</v>
      </c>
      <c r="J54" s="37" t="str">
        <f>E21</f>
        <v>BLAHOPROJEKT, s.r.o.</v>
      </c>
      <c r="K54" s="41"/>
      <c r="L54" s="134"/>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37" t="s">
        <v>37</v>
      </c>
      <c r="J55" s="37" t="str">
        <f>E24</f>
        <v xml:space="preserve"> </v>
      </c>
      <c r="K55" s="41"/>
      <c r="L55" s="134"/>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3"/>
      <c r="J56" s="41"/>
      <c r="K56" s="41"/>
      <c r="L56" s="134"/>
      <c r="S56" s="39"/>
      <c r="T56" s="39"/>
      <c r="U56" s="39"/>
      <c r="V56" s="39"/>
      <c r="W56" s="39"/>
      <c r="X56" s="39"/>
      <c r="Y56" s="39"/>
      <c r="Z56" s="39"/>
      <c r="AA56" s="39"/>
      <c r="AB56" s="39"/>
      <c r="AC56" s="39"/>
      <c r="AD56" s="39"/>
      <c r="AE56" s="39"/>
    </row>
    <row r="57" spans="1:31" s="2" customFormat="1" ht="29.25" customHeight="1">
      <c r="A57" s="39"/>
      <c r="B57" s="40"/>
      <c r="C57" s="168" t="s">
        <v>90</v>
      </c>
      <c r="D57" s="169"/>
      <c r="E57" s="169"/>
      <c r="F57" s="169"/>
      <c r="G57" s="169"/>
      <c r="H57" s="169"/>
      <c r="I57" s="170"/>
      <c r="J57" s="171" t="s">
        <v>91</v>
      </c>
      <c r="K57" s="169"/>
      <c r="L57" s="134"/>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3"/>
      <c r="J58" s="41"/>
      <c r="K58" s="41"/>
      <c r="L58" s="134"/>
      <c r="S58" s="39"/>
      <c r="T58" s="39"/>
      <c r="U58" s="39"/>
      <c r="V58" s="39"/>
      <c r="W58" s="39"/>
      <c r="X58" s="39"/>
      <c r="Y58" s="39"/>
      <c r="Z58" s="39"/>
      <c r="AA58" s="39"/>
      <c r="AB58" s="39"/>
      <c r="AC58" s="39"/>
      <c r="AD58" s="39"/>
      <c r="AE58" s="39"/>
    </row>
    <row r="59" spans="1:47" s="2" customFormat="1" ht="22.8" customHeight="1">
      <c r="A59" s="39"/>
      <c r="B59" s="40"/>
      <c r="C59" s="172" t="s">
        <v>72</v>
      </c>
      <c r="D59" s="41"/>
      <c r="E59" s="41"/>
      <c r="F59" s="41"/>
      <c r="G59" s="41"/>
      <c r="H59" s="41"/>
      <c r="I59" s="133"/>
      <c r="J59" s="103">
        <f>J93</f>
        <v>0</v>
      </c>
      <c r="K59" s="41"/>
      <c r="L59" s="134"/>
      <c r="S59" s="39"/>
      <c r="T59" s="39"/>
      <c r="U59" s="39"/>
      <c r="V59" s="39"/>
      <c r="W59" s="39"/>
      <c r="X59" s="39"/>
      <c r="Y59" s="39"/>
      <c r="Z59" s="39"/>
      <c r="AA59" s="39"/>
      <c r="AB59" s="39"/>
      <c r="AC59" s="39"/>
      <c r="AD59" s="39"/>
      <c r="AE59" s="39"/>
      <c r="AU59" s="18" t="s">
        <v>92</v>
      </c>
    </row>
    <row r="60" spans="1:31" s="9" customFormat="1" ht="24.95" customHeight="1">
      <c r="A60" s="9"/>
      <c r="B60" s="173"/>
      <c r="C60" s="174"/>
      <c r="D60" s="175" t="s">
        <v>93</v>
      </c>
      <c r="E60" s="176"/>
      <c r="F60" s="176"/>
      <c r="G60" s="176"/>
      <c r="H60" s="176"/>
      <c r="I60" s="177"/>
      <c r="J60" s="178">
        <f>J94</f>
        <v>0</v>
      </c>
      <c r="K60" s="174"/>
      <c r="L60" s="179"/>
      <c r="S60" s="9"/>
      <c r="T60" s="9"/>
      <c r="U60" s="9"/>
      <c r="V60" s="9"/>
      <c r="W60" s="9"/>
      <c r="X60" s="9"/>
      <c r="Y60" s="9"/>
      <c r="Z60" s="9"/>
      <c r="AA60" s="9"/>
      <c r="AB60" s="9"/>
      <c r="AC60" s="9"/>
      <c r="AD60" s="9"/>
      <c r="AE60" s="9"/>
    </row>
    <row r="61" spans="1:31" s="10" customFormat="1" ht="19.9" customHeight="1">
      <c r="A61" s="10"/>
      <c r="B61" s="180"/>
      <c r="C61" s="181"/>
      <c r="D61" s="182" t="s">
        <v>94</v>
      </c>
      <c r="E61" s="183"/>
      <c r="F61" s="183"/>
      <c r="G61" s="183"/>
      <c r="H61" s="183"/>
      <c r="I61" s="184"/>
      <c r="J61" s="185">
        <f>J95</f>
        <v>0</v>
      </c>
      <c r="K61" s="181"/>
      <c r="L61" s="186"/>
      <c r="S61" s="10"/>
      <c r="T61" s="10"/>
      <c r="U61" s="10"/>
      <c r="V61" s="10"/>
      <c r="W61" s="10"/>
      <c r="X61" s="10"/>
      <c r="Y61" s="10"/>
      <c r="Z61" s="10"/>
      <c r="AA61" s="10"/>
      <c r="AB61" s="10"/>
      <c r="AC61" s="10"/>
      <c r="AD61" s="10"/>
      <c r="AE61" s="10"/>
    </row>
    <row r="62" spans="1:31" s="10" customFormat="1" ht="19.9" customHeight="1">
      <c r="A62" s="10"/>
      <c r="B62" s="180"/>
      <c r="C62" s="181"/>
      <c r="D62" s="182" t="s">
        <v>95</v>
      </c>
      <c r="E62" s="183"/>
      <c r="F62" s="183"/>
      <c r="G62" s="183"/>
      <c r="H62" s="183"/>
      <c r="I62" s="184"/>
      <c r="J62" s="185">
        <f>J291</f>
        <v>0</v>
      </c>
      <c r="K62" s="181"/>
      <c r="L62" s="186"/>
      <c r="S62" s="10"/>
      <c r="T62" s="10"/>
      <c r="U62" s="10"/>
      <c r="V62" s="10"/>
      <c r="W62" s="10"/>
      <c r="X62" s="10"/>
      <c r="Y62" s="10"/>
      <c r="Z62" s="10"/>
      <c r="AA62" s="10"/>
      <c r="AB62" s="10"/>
      <c r="AC62" s="10"/>
      <c r="AD62" s="10"/>
      <c r="AE62" s="10"/>
    </row>
    <row r="63" spans="1:31" s="10" customFormat="1" ht="19.9" customHeight="1">
      <c r="A63" s="10"/>
      <c r="B63" s="180"/>
      <c r="C63" s="181"/>
      <c r="D63" s="182" t="s">
        <v>96</v>
      </c>
      <c r="E63" s="183"/>
      <c r="F63" s="183"/>
      <c r="G63" s="183"/>
      <c r="H63" s="183"/>
      <c r="I63" s="184"/>
      <c r="J63" s="185">
        <f>J341</f>
        <v>0</v>
      </c>
      <c r="K63" s="181"/>
      <c r="L63" s="186"/>
      <c r="S63" s="10"/>
      <c r="T63" s="10"/>
      <c r="U63" s="10"/>
      <c r="V63" s="10"/>
      <c r="W63" s="10"/>
      <c r="X63" s="10"/>
      <c r="Y63" s="10"/>
      <c r="Z63" s="10"/>
      <c r="AA63" s="10"/>
      <c r="AB63" s="10"/>
      <c r="AC63" s="10"/>
      <c r="AD63" s="10"/>
      <c r="AE63" s="10"/>
    </row>
    <row r="64" spans="1:31" s="10" customFormat="1" ht="19.9" customHeight="1">
      <c r="A64" s="10"/>
      <c r="B64" s="180"/>
      <c r="C64" s="181"/>
      <c r="D64" s="182" t="s">
        <v>97</v>
      </c>
      <c r="E64" s="183"/>
      <c r="F64" s="183"/>
      <c r="G64" s="183"/>
      <c r="H64" s="183"/>
      <c r="I64" s="184"/>
      <c r="J64" s="185">
        <f>J389</f>
        <v>0</v>
      </c>
      <c r="K64" s="181"/>
      <c r="L64" s="186"/>
      <c r="S64" s="10"/>
      <c r="T64" s="10"/>
      <c r="U64" s="10"/>
      <c r="V64" s="10"/>
      <c r="W64" s="10"/>
      <c r="X64" s="10"/>
      <c r="Y64" s="10"/>
      <c r="Z64" s="10"/>
      <c r="AA64" s="10"/>
      <c r="AB64" s="10"/>
      <c r="AC64" s="10"/>
      <c r="AD64" s="10"/>
      <c r="AE64" s="10"/>
    </row>
    <row r="65" spans="1:31" s="10" customFormat="1" ht="19.9" customHeight="1">
      <c r="A65" s="10"/>
      <c r="B65" s="180"/>
      <c r="C65" s="181"/>
      <c r="D65" s="182" t="s">
        <v>98</v>
      </c>
      <c r="E65" s="183"/>
      <c r="F65" s="183"/>
      <c r="G65" s="183"/>
      <c r="H65" s="183"/>
      <c r="I65" s="184"/>
      <c r="J65" s="185">
        <f>J393</f>
        <v>0</v>
      </c>
      <c r="K65" s="181"/>
      <c r="L65" s="186"/>
      <c r="S65" s="10"/>
      <c r="T65" s="10"/>
      <c r="U65" s="10"/>
      <c r="V65" s="10"/>
      <c r="W65" s="10"/>
      <c r="X65" s="10"/>
      <c r="Y65" s="10"/>
      <c r="Z65" s="10"/>
      <c r="AA65" s="10"/>
      <c r="AB65" s="10"/>
      <c r="AC65" s="10"/>
      <c r="AD65" s="10"/>
      <c r="AE65" s="10"/>
    </row>
    <row r="66" spans="1:31" s="10" customFormat="1" ht="19.9" customHeight="1">
      <c r="A66" s="10"/>
      <c r="B66" s="180"/>
      <c r="C66" s="181"/>
      <c r="D66" s="182" t="s">
        <v>99</v>
      </c>
      <c r="E66" s="183"/>
      <c r="F66" s="183"/>
      <c r="G66" s="183"/>
      <c r="H66" s="183"/>
      <c r="I66" s="184"/>
      <c r="J66" s="185">
        <f>J415</f>
        <v>0</v>
      </c>
      <c r="K66" s="181"/>
      <c r="L66" s="186"/>
      <c r="S66" s="10"/>
      <c r="T66" s="10"/>
      <c r="U66" s="10"/>
      <c r="V66" s="10"/>
      <c r="W66" s="10"/>
      <c r="X66" s="10"/>
      <c r="Y66" s="10"/>
      <c r="Z66" s="10"/>
      <c r="AA66" s="10"/>
      <c r="AB66" s="10"/>
      <c r="AC66" s="10"/>
      <c r="AD66" s="10"/>
      <c r="AE66" s="10"/>
    </row>
    <row r="67" spans="1:31" s="10" customFormat="1" ht="19.9" customHeight="1">
      <c r="A67" s="10"/>
      <c r="B67" s="180"/>
      <c r="C67" s="181"/>
      <c r="D67" s="182" t="s">
        <v>100</v>
      </c>
      <c r="E67" s="183"/>
      <c r="F67" s="183"/>
      <c r="G67" s="183"/>
      <c r="H67" s="183"/>
      <c r="I67" s="184"/>
      <c r="J67" s="185">
        <f>J427</f>
        <v>0</v>
      </c>
      <c r="K67" s="181"/>
      <c r="L67" s="186"/>
      <c r="S67" s="10"/>
      <c r="T67" s="10"/>
      <c r="U67" s="10"/>
      <c r="V67" s="10"/>
      <c r="W67" s="10"/>
      <c r="X67" s="10"/>
      <c r="Y67" s="10"/>
      <c r="Z67" s="10"/>
      <c r="AA67" s="10"/>
      <c r="AB67" s="10"/>
      <c r="AC67" s="10"/>
      <c r="AD67" s="10"/>
      <c r="AE67" s="10"/>
    </row>
    <row r="68" spans="1:31" s="9" customFormat="1" ht="24.95" customHeight="1">
      <c r="A68" s="9"/>
      <c r="B68" s="173"/>
      <c r="C68" s="174"/>
      <c r="D68" s="175" t="s">
        <v>101</v>
      </c>
      <c r="E68" s="176"/>
      <c r="F68" s="176"/>
      <c r="G68" s="176"/>
      <c r="H68" s="176"/>
      <c r="I68" s="177"/>
      <c r="J68" s="178">
        <f>J434</f>
        <v>0</v>
      </c>
      <c r="K68" s="174"/>
      <c r="L68" s="179"/>
      <c r="S68" s="9"/>
      <c r="T68" s="9"/>
      <c r="U68" s="9"/>
      <c r="V68" s="9"/>
      <c r="W68" s="9"/>
      <c r="X68" s="9"/>
      <c r="Y68" s="9"/>
      <c r="Z68" s="9"/>
      <c r="AA68" s="9"/>
      <c r="AB68" s="9"/>
      <c r="AC68" s="9"/>
      <c r="AD68" s="9"/>
      <c r="AE68" s="9"/>
    </row>
    <row r="69" spans="1:31" s="10" customFormat="1" ht="19.9" customHeight="1">
      <c r="A69" s="10"/>
      <c r="B69" s="180"/>
      <c r="C69" s="181"/>
      <c r="D69" s="182" t="s">
        <v>102</v>
      </c>
      <c r="E69" s="183"/>
      <c r="F69" s="183"/>
      <c r="G69" s="183"/>
      <c r="H69" s="183"/>
      <c r="I69" s="184"/>
      <c r="J69" s="185">
        <f>J435</f>
        <v>0</v>
      </c>
      <c r="K69" s="181"/>
      <c r="L69" s="186"/>
      <c r="S69" s="10"/>
      <c r="T69" s="10"/>
      <c r="U69" s="10"/>
      <c r="V69" s="10"/>
      <c r="W69" s="10"/>
      <c r="X69" s="10"/>
      <c r="Y69" s="10"/>
      <c r="Z69" s="10"/>
      <c r="AA69" s="10"/>
      <c r="AB69" s="10"/>
      <c r="AC69" s="10"/>
      <c r="AD69" s="10"/>
      <c r="AE69" s="10"/>
    </row>
    <row r="70" spans="1:31" s="10" customFormat="1" ht="19.9" customHeight="1">
      <c r="A70" s="10"/>
      <c r="B70" s="180"/>
      <c r="C70" s="181"/>
      <c r="D70" s="182" t="s">
        <v>103</v>
      </c>
      <c r="E70" s="183"/>
      <c r="F70" s="183"/>
      <c r="G70" s="183"/>
      <c r="H70" s="183"/>
      <c r="I70" s="184"/>
      <c r="J70" s="185">
        <f>J455</f>
        <v>0</v>
      </c>
      <c r="K70" s="181"/>
      <c r="L70" s="186"/>
      <c r="S70" s="10"/>
      <c r="T70" s="10"/>
      <c r="U70" s="10"/>
      <c r="V70" s="10"/>
      <c r="W70" s="10"/>
      <c r="X70" s="10"/>
      <c r="Y70" s="10"/>
      <c r="Z70" s="10"/>
      <c r="AA70" s="10"/>
      <c r="AB70" s="10"/>
      <c r="AC70" s="10"/>
      <c r="AD70" s="10"/>
      <c r="AE70" s="10"/>
    </row>
    <row r="71" spans="1:31" s="10" customFormat="1" ht="19.9" customHeight="1">
      <c r="A71" s="10"/>
      <c r="B71" s="180"/>
      <c r="C71" s="181"/>
      <c r="D71" s="182" t="s">
        <v>104</v>
      </c>
      <c r="E71" s="183"/>
      <c r="F71" s="183"/>
      <c r="G71" s="183"/>
      <c r="H71" s="183"/>
      <c r="I71" s="184"/>
      <c r="J71" s="185">
        <f>J458</f>
        <v>0</v>
      </c>
      <c r="K71" s="181"/>
      <c r="L71" s="186"/>
      <c r="S71" s="10"/>
      <c r="T71" s="10"/>
      <c r="U71" s="10"/>
      <c r="V71" s="10"/>
      <c r="W71" s="10"/>
      <c r="X71" s="10"/>
      <c r="Y71" s="10"/>
      <c r="Z71" s="10"/>
      <c r="AA71" s="10"/>
      <c r="AB71" s="10"/>
      <c r="AC71" s="10"/>
      <c r="AD71" s="10"/>
      <c r="AE71" s="10"/>
    </row>
    <row r="72" spans="1:31" s="10" customFormat="1" ht="19.9" customHeight="1">
      <c r="A72" s="10"/>
      <c r="B72" s="180"/>
      <c r="C72" s="181"/>
      <c r="D72" s="182" t="s">
        <v>105</v>
      </c>
      <c r="E72" s="183"/>
      <c r="F72" s="183"/>
      <c r="G72" s="183"/>
      <c r="H72" s="183"/>
      <c r="I72" s="184"/>
      <c r="J72" s="185">
        <f>J465</f>
        <v>0</v>
      </c>
      <c r="K72" s="181"/>
      <c r="L72" s="186"/>
      <c r="S72" s="10"/>
      <c r="T72" s="10"/>
      <c r="U72" s="10"/>
      <c r="V72" s="10"/>
      <c r="W72" s="10"/>
      <c r="X72" s="10"/>
      <c r="Y72" s="10"/>
      <c r="Z72" s="10"/>
      <c r="AA72" s="10"/>
      <c r="AB72" s="10"/>
      <c r="AC72" s="10"/>
      <c r="AD72" s="10"/>
      <c r="AE72" s="10"/>
    </row>
    <row r="73" spans="1:31" s="10" customFormat="1" ht="19.9" customHeight="1">
      <c r="A73" s="10"/>
      <c r="B73" s="180"/>
      <c r="C73" s="181"/>
      <c r="D73" s="182" t="s">
        <v>106</v>
      </c>
      <c r="E73" s="183"/>
      <c r="F73" s="183"/>
      <c r="G73" s="183"/>
      <c r="H73" s="183"/>
      <c r="I73" s="184"/>
      <c r="J73" s="185">
        <f>J469</f>
        <v>0</v>
      </c>
      <c r="K73" s="181"/>
      <c r="L73" s="186"/>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3"/>
      <c r="J74" s="41"/>
      <c r="K74" s="41"/>
      <c r="L74" s="134"/>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63"/>
      <c r="J75" s="61"/>
      <c r="K75" s="61"/>
      <c r="L75" s="134"/>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66"/>
      <c r="J79" s="63"/>
      <c r="K79" s="63"/>
      <c r="L79" s="134"/>
      <c r="S79" s="39"/>
      <c r="T79" s="39"/>
      <c r="U79" s="39"/>
      <c r="V79" s="39"/>
      <c r="W79" s="39"/>
      <c r="X79" s="39"/>
      <c r="Y79" s="39"/>
      <c r="Z79" s="39"/>
      <c r="AA79" s="39"/>
      <c r="AB79" s="39"/>
      <c r="AC79" s="39"/>
      <c r="AD79" s="39"/>
      <c r="AE79" s="39"/>
    </row>
    <row r="80" spans="1:31" s="2" customFormat="1" ht="24.95" customHeight="1">
      <c r="A80" s="39"/>
      <c r="B80" s="40"/>
      <c r="C80" s="24" t="s">
        <v>107</v>
      </c>
      <c r="D80" s="41"/>
      <c r="E80" s="41"/>
      <c r="F80" s="41"/>
      <c r="G80" s="41"/>
      <c r="H80" s="41"/>
      <c r="I80" s="133"/>
      <c r="J80" s="41"/>
      <c r="K80" s="41"/>
      <c r="L80" s="134"/>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3"/>
      <c r="J81" s="41"/>
      <c r="K81" s="41"/>
      <c r="L81" s="134"/>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3"/>
      <c r="J82" s="41"/>
      <c r="K82" s="41"/>
      <c r="L82" s="134"/>
      <c r="S82" s="39"/>
      <c r="T82" s="39"/>
      <c r="U82" s="39"/>
      <c r="V82" s="39"/>
      <c r="W82" s="39"/>
      <c r="X82" s="39"/>
      <c r="Y82" s="39"/>
      <c r="Z82" s="39"/>
      <c r="AA82" s="39"/>
      <c r="AB82" s="39"/>
      <c r="AC82" s="39"/>
      <c r="AD82" s="39"/>
      <c r="AE82" s="39"/>
    </row>
    <row r="83" spans="1:31" s="2" customFormat="1" ht="16.5" customHeight="1">
      <c r="A83" s="39"/>
      <c r="B83" s="40"/>
      <c r="C83" s="41"/>
      <c r="D83" s="41"/>
      <c r="E83" s="167" t="str">
        <f>E7</f>
        <v>PD pro realizaci cest C12 v k.ú. Chlumec u Dačic</v>
      </c>
      <c r="F83" s="33"/>
      <c r="G83" s="33"/>
      <c r="H83" s="33"/>
      <c r="I83" s="133"/>
      <c r="J83" s="41"/>
      <c r="K83" s="41"/>
      <c r="L83" s="134"/>
      <c r="S83" s="39"/>
      <c r="T83" s="39"/>
      <c r="U83" s="39"/>
      <c r="V83" s="39"/>
      <c r="W83" s="39"/>
      <c r="X83" s="39"/>
      <c r="Y83" s="39"/>
      <c r="Z83" s="39"/>
      <c r="AA83" s="39"/>
      <c r="AB83" s="39"/>
      <c r="AC83" s="39"/>
      <c r="AD83" s="39"/>
      <c r="AE83" s="39"/>
    </row>
    <row r="84" spans="1:31" s="2" customFormat="1" ht="12" customHeight="1">
      <c r="A84" s="39"/>
      <c r="B84" s="40"/>
      <c r="C84" s="33" t="s">
        <v>87</v>
      </c>
      <c r="D84" s="41"/>
      <c r="E84" s="41"/>
      <c r="F84" s="41"/>
      <c r="G84" s="41"/>
      <c r="H84" s="41"/>
      <c r="I84" s="133"/>
      <c r="J84" s="41"/>
      <c r="K84" s="41"/>
      <c r="L84" s="134"/>
      <c r="S84" s="39"/>
      <c r="T84" s="39"/>
      <c r="U84" s="39"/>
      <c r="V84" s="39"/>
      <c r="W84" s="39"/>
      <c r="X84" s="39"/>
      <c r="Y84" s="39"/>
      <c r="Z84" s="39"/>
      <c r="AA84" s="39"/>
      <c r="AB84" s="39"/>
      <c r="AC84" s="39"/>
      <c r="AD84" s="39"/>
      <c r="AE84" s="39"/>
    </row>
    <row r="85" spans="1:31" s="2" customFormat="1" ht="16.5" customHeight="1">
      <c r="A85" s="39"/>
      <c r="B85" s="40"/>
      <c r="C85" s="41"/>
      <c r="D85" s="41"/>
      <c r="E85" s="70" t="str">
        <f>E9</f>
        <v>103 - Polní cesta C12 2020</v>
      </c>
      <c r="F85" s="41"/>
      <c r="G85" s="41"/>
      <c r="H85" s="41"/>
      <c r="I85" s="133"/>
      <c r="J85" s="41"/>
      <c r="K85" s="41"/>
      <c r="L85" s="134"/>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3"/>
      <c r="J86" s="41"/>
      <c r="K86" s="41"/>
      <c r="L86" s="134"/>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 xml:space="preserve"> </v>
      </c>
      <c r="G87" s="41"/>
      <c r="H87" s="41"/>
      <c r="I87" s="137" t="s">
        <v>23</v>
      </c>
      <c r="J87" s="73" t="str">
        <f>IF(J12="","",J12)</f>
        <v>23. 6. 2019</v>
      </c>
      <c r="K87" s="41"/>
      <c r="L87" s="13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3"/>
      <c r="J88" s="41"/>
      <c r="K88" s="41"/>
      <c r="L88" s="134"/>
      <c r="S88" s="39"/>
      <c r="T88" s="39"/>
      <c r="U88" s="39"/>
      <c r="V88" s="39"/>
      <c r="W88" s="39"/>
      <c r="X88" s="39"/>
      <c r="Y88" s="39"/>
      <c r="Z88" s="39"/>
      <c r="AA88" s="39"/>
      <c r="AB88" s="39"/>
      <c r="AC88" s="39"/>
      <c r="AD88" s="39"/>
      <c r="AE88" s="39"/>
    </row>
    <row r="89" spans="1:31" s="2" customFormat="1" ht="25.65" customHeight="1">
      <c r="A89" s="39"/>
      <c r="B89" s="40"/>
      <c r="C89" s="33" t="s">
        <v>25</v>
      </c>
      <c r="D89" s="41"/>
      <c r="E89" s="41"/>
      <c r="F89" s="28" t="str">
        <f>E15</f>
        <v>Státní pozemkový úřad, KPÚ pro JčK</v>
      </c>
      <c r="G89" s="41"/>
      <c r="H89" s="41"/>
      <c r="I89" s="137" t="s">
        <v>32</v>
      </c>
      <c r="J89" s="37" t="str">
        <f>E21</f>
        <v>BLAHOPROJEKT, s.r.o.</v>
      </c>
      <c r="K89" s="41"/>
      <c r="L89" s="134"/>
      <c r="S89" s="39"/>
      <c r="T89" s="39"/>
      <c r="U89" s="39"/>
      <c r="V89" s="39"/>
      <c r="W89" s="39"/>
      <c r="X89" s="39"/>
      <c r="Y89" s="39"/>
      <c r="Z89" s="39"/>
      <c r="AA89" s="39"/>
      <c r="AB89" s="39"/>
      <c r="AC89" s="39"/>
      <c r="AD89" s="39"/>
      <c r="AE89" s="39"/>
    </row>
    <row r="90" spans="1:31" s="2" customFormat="1" ht="15.15" customHeight="1">
      <c r="A90" s="39"/>
      <c r="B90" s="40"/>
      <c r="C90" s="33" t="s">
        <v>30</v>
      </c>
      <c r="D90" s="41"/>
      <c r="E90" s="41"/>
      <c r="F90" s="28" t="str">
        <f>IF(E18="","",E18)</f>
        <v>Vyplň údaj</v>
      </c>
      <c r="G90" s="41"/>
      <c r="H90" s="41"/>
      <c r="I90" s="137" t="s">
        <v>37</v>
      </c>
      <c r="J90" s="37" t="str">
        <f>E24</f>
        <v xml:space="preserve"> </v>
      </c>
      <c r="K90" s="41"/>
      <c r="L90" s="134"/>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3"/>
      <c r="J91" s="41"/>
      <c r="K91" s="41"/>
      <c r="L91" s="134"/>
      <c r="S91" s="39"/>
      <c r="T91" s="39"/>
      <c r="U91" s="39"/>
      <c r="V91" s="39"/>
      <c r="W91" s="39"/>
      <c r="X91" s="39"/>
      <c r="Y91" s="39"/>
      <c r="Z91" s="39"/>
      <c r="AA91" s="39"/>
      <c r="AB91" s="39"/>
      <c r="AC91" s="39"/>
      <c r="AD91" s="39"/>
      <c r="AE91" s="39"/>
    </row>
    <row r="92" spans="1:31" s="11" customFormat="1" ht="29.25" customHeight="1">
      <c r="A92" s="187"/>
      <c r="B92" s="188"/>
      <c r="C92" s="189" t="s">
        <v>108</v>
      </c>
      <c r="D92" s="190" t="s">
        <v>59</v>
      </c>
      <c r="E92" s="190" t="s">
        <v>55</v>
      </c>
      <c r="F92" s="190" t="s">
        <v>56</v>
      </c>
      <c r="G92" s="190" t="s">
        <v>109</v>
      </c>
      <c r="H92" s="190" t="s">
        <v>110</v>
      </c>
      <c r="I92" s="191" t="s">
        <v>111</v>
      </c>
      <c r="J92" s="190" t="s">
        <v>91</v>
      </c>
      <c r="K92" s="192" t="s">
        <v>112</v>
      </c>
      <c r="L92" s="193"/>
      <c r="M92" s="93" t="s">
        <v>19</v>
      </c>
      <c r="N92" s="94" t="s">
        <v>44</v>
      </c>
      <c r="O92" s="94" t="s">
        <v>113</v>
      </c>
      <c r="P92" s="94" t="s">
        <v>114</v>
      </c>
      <c r="Q92" s="94" t="s">
        <v>115</v>
      </c>
      <c r="R92" s="94" t="s">
        <v>116</v>
      </c>
      <c r="S92" s="94" t="s">
        <v>117</v>
      </c>
      <c r="T92" s="95" t="s">
        <v>118</v>
      </c>
      <c r="U92" s="187"/>
      <c r="V92" s="187"/>
      <c r="W92" s="187"/>
      <c r="X92" s="187"/>
      <c r="Y92" s="187"/>
      <c r="Z92" s="187"/>
      <c r="AA92" s="187"/>
      <c r="AB92" s="187"/>
      <c r="AC92" s="187"/>
      <c r="AD92" s="187"/>
      <c r="AE92" s="187"/>
    </row>
    <row r="93" spans="1:63" s="2" customFormat="1" ht="22.8" customHeight="1">
      <c r="A93" s="39"/>
      <c r="B93" s="40"/>
      <c r="C93" s="100" t="s">
        <v>119</v>
      </c>
      <c r="D93" s="41"/>
      <c r="E93" s="41"/>
      <c r="F93" s="41"/>
      <c r="G93" s="41"/>
      <c r="H93" s="41"/>
      <c r="I93" s="133"/>
      <c r="J93" s="194">
        <f>BK93</f>
        <v>0</v>
      </c>
      <c r="K93" s="41"/>
      <c r="L93" s="45"/>
      <c r="M93" s="96"/>
      <c r="N93" s="195"/>
      <c r="O93" s="97"/>
      <c r="P93" s="196">
        <f>P94+P434</f>
        <v>0</v>
      </c>
      <c r="Q93" s="97"/>
      <c r="R93" s="196">
        <f>R94+R434</f>
        <v>17216.657028330003</v>
      </c>
      <c r="S93" s="97"/>
      <c r="T93" s="197">
        <f>T94+T434</f>
        <v>2924.0746</v>
      </c>
      <c r="U93" s="39"/>
      <c r="V93" s="39"/>
      <c r="W93" s="39"/>
      <c r="X93" s="39"/>
      <c r="Y93" s="39"/>
      <c r="Z93" s="39"/>
      <c r="AA93" s="39"/>
      <c r="AB93" s="39"/>
      <c r="AC93" s="39"/>
      <c r="AD93" s="39"/>
      <c r="AE93" s="39"/>
      <c r="AT93" s="18" t="s">
        <v>73</v>
      </c>
      <c r="AU93" s="18" t="s">
        <v>92</v>
      </c>
      <c r="BK93" s="198">
        <f>BK94+BK434</f>
        <v>0</v>
      </c>
    </row>
    <row r="94" spans="1:63" s="12" customFormat="1" ht="25.9" customHeight="1">
      <c r="A94" s="12"/>
      <c r="B94" s="199"/>
      <c r="C94" s="200"/>
      <c r="D94" s="201" t="s">
        <v>73</v>
      </c>
      <c r="E94" s="202" t="s">
        <v>120</v>
      </c>
      <c r="F94" s="202" t="s">
        <v>121</v>
      </c>
      <c r="G94" s="200"/>
      <c r="H94" s="200"/>
      <c r="I94" s="203"/>
      <c r="J94" s="204">
        <f>BK94</f>
        <v>0</v>
      </c>
      <c r="K94" s="200"/>
      <c r="L94" s="205"/>
      <c r="M94" s="206"/>
      <c r="N94" s="207"/>
      <c r="O94" s="207"/>
      <c r="P94" s="208">
        <f>P95+P291+P341+P389+P393+P415+P427</f>
        <v>0</v>
      </c>
      <c r="Q94" s="207"/>
      <c r="R94" s="208">
        <f>R95+R291+R341+R389+R393+R415+R427</f>
        <v>17216.657028330003</v>
      </c>
      <c r="S94" s="207"/>
      <c r="T94" s="209">
        <f>T95+T291+T341+T389+T393+T415+T427</f>
        <v>2924.0746</v>
      </c>
      <c r="U94" s="12"/>
      <c r="V94" s="12"/>
      <c r="W94" s="12"/>
      <c r="X94" s="12"/>
      <c r="Y94" s="12"/>
      <c r="Z94" s="12"/>
      <c r="AA94" s="12"/>
      <c r="AB94" s="12"/>
      <c r="AC94" s="12"/>
      <c r="AD94" s="12"/>
      <c r="AE94" s="12"/>
      <c r="AR94" s="210" t="s">
        <v>82</v>
      </c>
      <c r="AT94" s="211" t="s">
        <v>73</v>
      </c>
      <c r="AU94" s="211" t="s">
        <v>74</v>
      </c>
      <c r="AY94" s="210" t="s">
        <v>122</v>
      </c>
      <c r="BK94" s="212">
        <f>BK95+BK291+BK341+BK389+BK393+BK415+BK427</f>
        <v>0</v>
      </c>
    </row>
    <row r="95" spans="1:63" s="12" customFormat="1" ht="22.8" customHeight="1">
      <c r="A95" s="12"/>
      <c r="B95" s="199"/>
      <c r="C95" s="200"/>
      <c r="D95" s="201" t="s">
        <v>73</v>
      </c>
      <c r="E95" s="213" t="s">
        <v>82</v>
      </c>
      <c r="F95" s="213" t="s">
        <v>123</v>
      </c>
      <c r="G95" s="200"/>
      <c r="H95" s="200"/>
      <c r="I95" s="203"/>
      <c r="J95" s="214">
        <f>BK95</f>
        <v>0</v>
      </c>
      <c r="K95" s="200"/>
      <c r="L95" s="205"/>
      <c r="M95" s="206"/>
      <c r="N95" s="207"/>
      <c r="O95" s="207"/>
      <c r="P95" s="208">
        <f>SUM(P96:P290)</f>
        <v>0</v>
      </c>
      <c r="Q95" s="207"/>
      <c r="R95" s="208">
        <f>SUM(R96:R290)</f>
        <v>0.9278019999999999</v>
      </c>
      <c r="S95" s="207"/>
      <c r="T95" s="209">
        <f>SUM(T96:T290)</f>
        <v>2661.56</v>
      </c>
      <c r="U95" s="12"/>
      <c r="V95" s="12"/>
      <c r="W95" s="12"/>
      <c r="X95" s="12"/>
      <c r="Y95" s="12"/>
      <c r="Z95" s="12"/>
      <c r="AA95" s="12"/>
      <c r="AB95" s="12"/>
      <c r="AC95" s="12"/>
      <c r="AD95" s="12"/>
      <c r="AE95" s="12"/>
      <c r="AR95" s="210" t="s">
        <v>82</v>
      </c>
      <c r="AT95" s="211" t="s">
        <v>73</v>
      </c>
      <c r="AU95" s="211" t="s">
        <v>82</v>
      </c>
      <c r="AY95" s="210" t="s">
        <v>122</v>
      </c>
      <c r="BK95" s="212">
        <f>SUM(BK96:BK290)</f>
        <v>0</v>
      </c>
    </row>
    <row r="96" spans="1:65" s="2" customFormat="1" ht="16.5" customHeight="1">
      <c r="A96" s="39"/>
      <c r="B96" s="40"/>
      <c r="C96" s="215" t="s">
        <v>82</v>
      </c>
      <c r="D96" s="215" t="s">
        <v>124</v>
      </c>
      <c r="E96" s="216" t="s">
        <v>125</v>
      </c>
      <c r="F96" s="217" t="s">
        <v>126</v>
      </c>
      <c r="G96" s="218" t="s">
        <v>127</v>
      </c>
      <c r="H96" s="219">
        <v>960</v>
      </c>
      <c r="I96" s="220"/>
      <c r="J96" s="221">
        <f>ROUND(I96*H96,2)</f>
        <v>0</v>
      </c>
      <c r="K96" s="217" t="s">
        <v>128</v>
      </c>
      <c r="L96" s="45"/>
      <c r="M96" s="222" t="s">
        <v>19</v>
      </c>
      <c r="N96" s="223" t="s">
        <v>45</v>
      </c>
      <c r="O96" s="85"/>
      <c r="P96" s="224">
        <f>O96*H96</f>
        <v>0</v>
      </c>
      <c r="Q96" s="224">
        <v>0</v>
      </c>
      <c r="R96" s="224">
        <f>Q96*H96</f>
        <v>0</v>
      </c>
      <c r="S96" s="224">
        <v>0</v>
      </c>
      <c r="T96" s="225">
        <f>S96*H96</f>
        <v>0</v>
      </c>
      <c r="U96" s="39"/>
      <c r="V96" s="39"/>
      <c r="W96" s="39"/>
      <c r="X96" s="39"/>
      <c r="Y96" s="39"/>
      <c r="Z96" s="39"/>
      <c r="AA96" s="39"/>
      <c r="AB96" s="39"/>
      <c r="AC96" s="39"/>
      <c r="AD96" s="39"/>
      <c r="AE96" s="39"/>
      <c r="AR96" s="226" t="s">
        <v>129</v>
      </c>
      <c r="AT96" s="226" t="s">
        <v>124</v>
      </c>
      <c r="AU96" s="226" t="s">
        <v>85</v>
      </c>
      <c r="AY96" s="18" t="s">
        <v>122</v>
      </c>
      <c r="BE96" s="227">
        <f>IF(N96="základní",J96,0)</f>
        <v>0</v>
      </c>
      <c r="BF96" s="227">
        <f>IF(N96="snížená",J96,0)</f>
        <v>0</v>
      </c>
      <c r="BG96" s="227">
        <f>IF(N96="zákl. přenesená",J96,0)</f>
        <v>0</v>
      </c>
      <c r="BH96" s="227">
        <f>IF(N96="sníž. přenesená",J96,0)</f>
        <v>0</v>
      </c>
      <c r="BI96" s="227">
        <f>IF(N96="nulová",J96,0)</f>
        <v>0</v>
      </c>
      <c r="BJ96" s="18" t="s">
        <v>82</v>
      </c>
      <c r="BK96" s="227">
        <f>ROUND(I96*H96,2)</f>
        <v>0</v>
      </c>
      <c r="BL96" s="18" t="s">
        <v>129</v>
      </c>
      <c r="BM96" s="226" t="s">
        <v>130</v>
      </c>
    </row>
    <row r="97" spans="1:47" s="2" customFormat="1" ht="12">
      <c r="A97" s="39"/>
      <c r="B97" s="40"/>
      <c r="C97" s="41"/>
      <c r="D97" s="228" t="s">
        <v>131</v>
      </c>
      <c r="E97" s="41"/>
      <c r="F97" s="229" t="s">
        <v>132</v>
      </c>
      <c r="G97" s="41"/>
      <c r="H97" s="41"/>
      <c r="I97" s="133"/>
      <c r="J97" s="41"/>
      <c r="K97" s="41"/>
      <c r="L97" s="45"/>
      <c r="M97" s="230"/>
      <c r="N97" s="231"/>
      <c r="O97" s="85"/>
      <c r="P97" s="85"/>
      <c r="Q97" s="85"/>
      <c r="R97" s="85"/>
      <c r="S97" s="85"/>
      <c r="T97" s="86"/>
      <c r="U97" s="39"/>
      <c r="V97" s="39"/>
      <c r="W97" s="39"/>
      <c r="X97" s="39"/>
      <c r="Y97" s="39"/>
      <c r="Z97" s="39"/>
      <c r="AA97" s="39"/>
      <c r="AB97" s="39"/>
      <c r="AC97" s="39"/>
      <c r="AD97" s="39"/>
      <c r="AE97" s="39"/>
      <c r="AT97" s="18" t="s">
        <v>131</v>
      </c>
      <c r="AU97" s="18" t="s">
        <v>85</v>
      </c>
    </row>
    <row r="98" spans="1:47" s="2" customFormat="1" ht="12">
      <c r="A98" s="39"/>
      <c r="B98" s="40"/>
      <c r="C98" s="41"/>
      <c r="D98" s="228" t="s">
        <v>133</v>
      </c>
      <c r="E98" s="41"/>
      <c r="F98" s="232" t="s">
        <v>134</v>
      </c>
      <c r="G98" s="41"/>
      <c r="H98" s="41"/>
      <c r="I98" s="133"/>
      <c r="J98" s="41"/>
      <c r="K98" s="41"/>
      <c r="L98" s="45"/>
      <c r="M98" s="230"/>
      <c r="N98" s="231"/>
      <c r="O98" s="85"/>
      <c r="P98" s="85"/>
      <c r="Q98" s="85"/>
      <c r="R98" s="85"/>
      <c r="S98" s="85"/>
      <c r="T98" s="86"/>
      <c r="U98" s="39"/>
      <c r="V98" s="39"/>
      <c r="W98" s="39"/>
      <c r="X98" s="39"/>
      <c r="Y98" s="39"/>
      <c r="Z98" s="39"/>
      <c r="AA98" s="39"/>
      <c r="AB98" s="39"/>
      <c r="AC98" s="39"/>
      <c r="AD98" s="39"/>
      <c r="AE98" s="39"/>
      <c r="AT98" s="18" t="s">
        <v>133</v>
      </c>
      <c r="AU98" s="18" t="s">
        <v>85</v>
      </c>
    </row>
    <row r="99" spans="1:47" s="2" customFormat="1" ht="12">
      <c r="A99" s="39"/>
      <c r="B99" s="40"/>
      <c r="C99" s="41"/>
      <c r="D99" s="228" t="s">
        <v>135</v>
      </c>
      <c r="E99" s="41"/>
      <c r="F99" s="232" t="s">
        <v>136</v>
      </c>
      <c r="G99" s="41"/>
      <c r="H99" s="41"/>
      <c r="I99" s="133"/>
      <c r="J99" s="41"/>
      <c r="K99" s="41"/>
      <c r="L99" s="45"/>
      <c r="M99" s="230"/>
      <c r="N99" s="231"/>
      <c r="O99" s="85"/>
      <c r="P99" s="85"/>
      <c r="Q99" s="85"/>
      <c r="R99" s="85"/>
      <c r="S99" s="85"/>
      <c r="T99" s="86"/>
      <c r="U99" s="39"/>
      <c r="V99" s="39"/>
      <c r="W99" s="39"/>
      <c r="X99" s="39"/>
      <c r="Y99" s="39"/>
      <c r="Z99" s="39"/>
      <c r="AA99" s="39"/>
      <c r="AB99" s="39"/>
      <c r="AC99" s="39"/>
      <c r="AD99" s="39"/>
      <c r="AE99" s="39"/>
      <c r="AT99" s="18" t="s">
        <v>135</v>
      </c>
      <c r="AU99" s="18" t="s">
        <v>85</v>
      </c>
    </row>
    <row r="100" spans="1:51" s="13" customFormat="1" ht="12">
      <c r="A100" s="13"/>
      <c r="B100" s="233"/>
      <c r="C100" s="234"/>
      <c r="D100" s="228" t="s">
        <v>137</v>
      </c>
      <c r="E100" s="235" t="s">
        <v>19</v>
      </c>
      <c r="F100" s="236" t="s">
        <v>138</v>
      </c>
      <c r="G100" s="234"/>
      <c r="H100" s="237">
        <v>960</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137</v>
      </c>
      <c r="AU100" s="243" t="s">
        <v>85</v>
      </c>
      <c r="AV100" s="13" t="s">
        <v>85</v>
      </c>
      <c r="AW100" s="13" t="s">
        <v>36</v>
      </c>
      <c r="AX100" s="13" t="s">
        <v>82</v>
      </c>
      <c r="AY100" s="243" t="s">
        <v>122</v>
      </c>
    </row>
    <row r="101" spans="1:65" s="2" customFormat="1" ht="16.5" customHeight="1">
      <c r="A101" s="39"/>
      <c r="B101" s="40"/>
      <c r="C101" s="215" t="s">
        <v>85</v>
      </c>
      <c r="D101" s="215" t="s">
        <v>124</v>
      </c>
      <c r="E101" s="216" t="s">
        <v>139</v>
      </c>
      <c r="F101" s="217" t="s">
        <v>140</v>
      </c>
      <c r="G101" s="218" t="s">
        <v>141</v>
      </c>
      <c r="H101" s="219">
        <v>24</v>
      </c>
      <c r="I101" s="220"/>
      <c r="J101" s="221">
        <f>ROUND(I101*H101,2)</f>
        <v>0</v>
      </c>
      <c r="K101" s="217" t="s">
        <v>128</v>
      </c>
      <c r="L101" s="45"/>
      <c r="M101" s="222" t="s">
        <v>19</v>
      </c>
      <c r="N101" s="223" t="s">
        <v>45</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129</v>
      </c>
      <c r="AT101" s="226" t="s">
        <v>124</v>
      </c>
      <c r="AU101" s="226" t="s">
        <v>85</v>
      </c>
      <c r="AY101" s="18" t="s">
        <v>122</v>
      </c>
      <c r="BE101" s="227">
        <f>IF(N101="základní",J101,0)</f>
        <v>0</v>
      </c>
      <c r="BF101" s="227">
        <f>IF(N101="snížená",J101,0)</f>
        <v>0</v>
      </c>
      <c r="BG101" s="227">
        <f>IF(N101="zákl. přenesená",J101,0)</f>
        <v>0</v>
      </c>
      <c r="BH101" s="227">
        <f>IF(N101="sníž. přenesená",J101,0)</f>
        <v>0</v>
      </c>
      <c r="BI101" s="227">
        <f>IF(N101="nulová",J101,0)</f>
        <v>0</v>
      </c>
      <c r="BJ101" s="18" t="s">
        <v>82</v>
      </c>
      <c r="BK101" s="227">
        <f>ROUND(I101*H101,2)</f>
        <v>0</v>
      </c>
      <c r="BL101" s="18" t="s">
        <v>129</v>
      </c>
      <c r="BM101" s="226" t="s">
        <v>142</v>
      </c>
    </row>
    <row r="102" spans="1:47" s="2" customFormat="1" ht="12">
      <c r="A102" s="39"/>
      <c r="B102" s="40"/>
      <c r="C102" s="41"/>
      <c r="D102" s="228" t="s">
        <v>131</v>
      </c>
      <c r="E102" s="41"/>
      <c r="F102" s="229" t="s">
        <v>143</v>
      </c>
      <c r="G102" s="41"/>
      <c r="H102" s="41"/>
      <c r="I102" s="133"/>
      <c r="J102" s="41"/>
      <c r="K102" s="41"/>
      <c r="L102" s="45"/>
      <c r="M102" s="230"/>
      <c r="N102" s="231"/>
      <c r="O102" s="85"/>
      <c r="P102" s="85"/>
      <c r="Q102" s="85"/>
      <c r="R102" s="85"/>
      <c r="S102" s="85"/>
      <c r="T102" s="86"/>
      <c r="U102" s="39"/>
      <c r="V102" s="39"/>
      <c r="W102" s="39"/>
      <c r="X102" s="39"/>
      <c r="Y102" s="39"/>
      <c r="Z102" s="39"/>
      <c r="AA102" s="39"/>
      <c r="AB102" s="39"/>
      <c r="AC102" s="39"/>
      <c r="AD102" s="39"/>
      <c r="AE102" s="39"/>
      <c r="AT102" s="18" t="s">
        <v>131</v>
      </c>
      <c r="AU102" s="18" t="s">
        <v>85</v>
      </c>
    </row>
    <row r="103" spans="1:47" s="2" customFormat="1" ht="12">
      <c r="A103" s="39"/>
      <c r="B103" s="40"/>
      <c r="C103" s="41"/>
      <c r="D103" s="228" t="s">
        <v>133</v>
      </c>
      <c r="E103" s="41"/>
      <c r="F103" s="232" t="s">
        <v>144</v>
      </c>
      <c r="G103" s="41"/>
      <c r="H103" s="41"/>
      <c r="I103" s="133"/>
      <c r="J103" s="41"/>
      <c r="K103" s="41"/>
      <c r="L103" s="45"/>
      <c r="M103" s="230"/>
      <c r="N103" s="231"/>
      <c r="O103" s="85"/>
      <c r="P103" s="85"/>
      <c r="Q103" s="85"/>
      <c r="R103" s="85"/>
      <c r="S103" s="85"/>
      <c r="T103" s="86"/>
      <c r="U103" s="39"/>
      <c r="V103" s="39"/>
      <c r="W103" s="39"/>
      <c r="X103" s="39"/>
      <c r="Y103" s="39"/>
      <c r="Z103" s="39"/>
      <c r="AA103" s="39"/>
      <c r="AB103" s="39"/>
      <c r="AC103" s="39"/>
      <c r="AD103" s="39"/>
      <c r="AE103" s="39"/>
      <c r="AT103" s="18" t="s">
        <v>133</v>
      </c>
      <c r="AU103" s="18" t="s">
        <v>85</v>
      </c>
    </row>
    <row r="104" spans="1:47" s="2" customFormat="1" ht="12">
      <c r="A104" s="39"/>
      <c r="B104" s="40"/>
      <c r="C104" s="41"/>
      <c r="D104" s="228" t="s">
        <v>135</v>
      </c>
      <c r="E104" s="41"/>
      <c r="F104" s="232" t="s">
        <v>136</v>
      </c>
      <c r="G104" s="41"/>
      <c r="H104" s="41"/>
      <c r="I104" s="133"/>
      <c r="J104" s="41"/>
      <c r="K104" s="41"/>
      <c r="L104" s="45"/>
      <c r="M104" s="230"/>
      <c r="N104" s="231"/>
      <c r="O104" s="85"/>
      <c r="P104" s="85"/>
      <c r="Q104" s="85"/>
      <c r="R104" s="85"/>
      <c r="S104" s="85"/>
      <c r="T104" s="86"/>
      <c r="U104" s="39"/>
      <c r="V104" s="39"/>
      <c r="W104" s="39"/>
      <c r="X104" s="39"/>
      <c r="Y104" s="39"/>
      <c r="Z104" s="39"/>
      <c r="AA104" s="39"/>
      <c r="AB104" s="39"/>
      <c r="AC104" s="39"/>
      <c r="AD104" s="39"/>
      <c r="AE104" s="39"/>
      <c r="AT104" s="18" t="s">
        <v>135</v>
      </c>
      <c r="AU104" s="18" t="s">
        <v>85</v>
      </c>
    </row>
    <row r="105" spans="1:51" s="13" customFormat="1" ht="12">
      <c r="A105" s="13"/>
      <c r="B105" s="233"/>
      <c r="C105" s="234"/>
      <c r="D105" s="228" t="s">
        <v>137</v>
      </c>
      <c r="E105" s="235" t="s">
        <v>19</v>
      </c>
      <c r="F105" s="236" t="s">
        <v>145</v>
      </c>
      <c r="G105" s="234"/>
      <c r="H105" s="237">
        <v>24</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137</v>
      </c>
      <c r="AU105" s="243" t="s">
        <v>85</v>
      </c>
      <c r="AV105" s="13" t="s">
        <v>85</v>
      </c>
      <c r="AW105" s="13" t="s">
        <v>36</v>
      </c>
      <c r="AX105" s="13" t="s">
        <v>82</v>
      </c>
      <c r="AY105" s="243" t="s">
        <v>122</v>
      </c>
    </row>
    <row r="106" spans="1:65" s="2" customFormat="1" ht="16.5" customHeight="1">
      <c r="A106" s="39"/>
      <c r="B106" s="40"/>
      <c r="C106" s="215" t="s">
        <v>146</v>
      </c>
      <c r="D106" s="215" t="s">
        <v>124</v>
      </c>
      <c r="E106" s="216" t="s">
        <v>147</v>
      </c>
      <c r="F106" s="217" t="s">
        <v>148</v>
      </c>
      <c r="G106" s="218" t="s">
        <v>141</v>
      </c>
      <c r="H106" s="219">
        <v>1</v>
      </c>
      <c r="I106" s="220"/>
      <c r="J106" s="221">
        <f>ROUND(I106*H106,2)</f>
        <v>0</v>
      </c>
      <c r="K106" s="217" t="s">
        <v>128</v>
      </c>
      <c r="L106" s="45"/>
      <c r="M106" s="222" t="s">
        <v>19</v>
      </c>
      <c r="N106" s="223" t="s">
        <v>45</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129</v>
      </c>
      <c r="AT106" s="226" t="s">
        <v>124</v>
      </c>
      <c r="AU106" s="226" t="s">
        <v>85</v>
      </c>
      <c r="AY106" s="18" t="s">
        <v>122</v>
      </c>
      <c r="BE106" s="227">
        <f>IF(N106="základní",J106,0)</f>
        <v>0</v>
      </c>
      <c r="BF106" s="227">
        <f>IF(N106="snížená",J106,0)</f>
        <v>0</v>
      </c>
      <c r="BG106" s="227">
        <f>IF(N106="zákl. přenesená",J106,0)</f>
        <v>0</v>
      </c>
      <c r="BH106" s="227">
        <f>IF(N106="sníž. přenesená",J106,0)</f>
        <v>0</v>
      </c>
      <c r="BI106" s="227">
        <f>IF(N106="nulová",J106,0)</f>
        <v>0</v>
      </c>
      <c r="BJ106" s="18" t="s">
        <v>82</v>
      </c>
      <c r="BK106" s="227">
        <f>ROUND(I106*H106,2)</f>
        <v>0</v>
      </c>
      <c r="BL106" s="18" t="s">
        <v>129</v>
      </c>
      <c r="BM106" s="226" t="s">
        <v>149</v>
      </c>
    </row>
    <row r="107" spans="1:47" s="2" customFormat="1" ht="12">
      <c r="A107" s="39"/>
      <c r="B107" s="40"/>
      <c r="C107" s="41"/>
      <c r="D107" s="228" t="s">
        <v>131</v>
      </c>
      <c r="E107" s="41"/>
      <c r="F107" s="229" t="s">
        <v>150</v>
      </c>
      <c r="G107" s="41"/>
      <c r="H107" s="41"/>
      <c r="I107" s="133"/>
      <c r="J107" s="41"/>
      <c r="K107" s="41"/>
      <c r="L107" s="45"/>
      <c r="M107" s="230"/>
      <c r="N107" s="231"/>
      <c r="O107" s="85"/>
      <c r="P107" s="85"/>
      <c r="Q107" s="85"/>
      <c r="R107" s="85"/>
      <c r="S107" s="85"/>
      <c r="T107" s="86"/>
      <c r="U107" s="39"/>
      <c r="V107" s="39"/>
      <c r="W107" s="39"/>
      <c r="X107" s="39"/>
      <c r="Y107" s="39"/>
      <c r="Z107" s="39"/>
      <c r="AA107" s="39"/>
      <c r="AB107" s="39"/>
      <c r="AC107" s="39"/>
      <c r="AD107" s="39"/>
      <c r="AE107" s="39"/>
      <c r="AT107" s="18" t="s">
        <v>131</v>
      </c>
      <c r="AU107" s="18" t="s">
        <v>85</v>
      </c>
    </row>
    <row r="108" spans="1:47" s="2" customFormat="1" ht="12">
      <c r="A108" s="39"/>
      <c r="B108" s="40"/>
      <c r="C108" s="41"/>
      <c r="D108" s="228" t="s">
        <v>133</v>
      </c>
      <c r="E108" s="41"/>
      <c r="F108" s="232" t="s">
        <v>144</v>
      </c>
      <c r="G108" s="41"/>
      <c r="H108" s="41"/>
      <c r="I108" s="133"/>
      <c r="J108" s="41"/>
      <c r="K108" s="41"/>
      <c r="L108" s="45"/>
      <c r="M108" s="230"/>
      <c r="N108" s="231"/>
      <c r="O108" s="85"/>
      <c r="P108" s="85"/>
      <c r="Q108" s="85"/>
      <c r="R108" s="85"/>
      <c r="S108" s="85"/>
      <c r="T108" s="86"/>
      <c r="U108" s="39"/>
      <c r="V108" s="39"/>
      <c r="W108" s="39"/>
      <c r="X108" s="39"/>
      <c r="Y108" s="39"/>
      <c r="Z108" s="39"/>
      <c r="AA108" s="39"/>
      <c r="AB108" s="39"/>
      <c r="AC108" s="39"/>
      <c r="AD108" s="39"/>
      <c r="AE108" s="39"/>
      <c r="AT108" s="18" t="s">
        <v>133</v>
      </c>
      <c r="AU108" s="18" t="s">
        <v>85</v>
      </c>
    </row>
    <row r="109" spans="1:47" s="2" customFormat="1" ht="12">
      <c r="A109" s="39"/>
      <c r="B109" s="40"/>
      <c r="C109" s="41"/>
      <c r="D109" s="228" t="s">
        <v>135</v>
      </c>
      <c r="E109" s="41"/>
      <c r="F109" s="232" t="s">
        <v>136</v>
      </c>
      <c r="G109" s="41"/>
      <c r="H109" s="41"/>
      <c r="I109" s="133"/>
      <c r="J109" s="41"/>
      <c r="K109" s="41"/>
      <c r="L109" s="45"/>
      <c r="M109" s="230"/>
      <c r="N109" s="231"/>
      <c r="O109" s="85"/>
      <c r="P109" s="85"/>
      <c r="Q109" s="85"/>
      <c r="R109" s="85"/>
      <c r="S109" s="85"/>
      <c r="T109" s="86"/>
      <c r="U109" s="39"/>
      <c r="V109" s="39"/>
      <c r="W109" s="39"/>
      <c r="X109" s="39"/>
      <c r="Y109" s="39"/>
      <c r="Z109" s="39"/>
      <c r="AA109" s="39"/>
      <c r="AB109" s="39"/>
      <c r="AC109" s="39"/>
      <c r="AD109" s="39"/>
      <c r="AE109" s="39"/>
      <c r="AT109" s="18" t="s">
        <v>135</v>
      </c>
      <c r="AU109" s="18" t="s">
        <v>85</v>
      </c>
    </row>
    <row r="110" spans="1:51" s="13" customFormat="1" ht="12">
      <c r="A110" s="13"/>
      <c r="B110" s="233"/>
      <c r="C110" s="234"/>
      <c r="D110" s="228" t="s">
        <v>137</v>
      </c>
      <c r="E110" s="235" t="s">
        <v>19</v>
      </c>
      <c r="F110" s="236" t="s">
        <v>82</v>
      </c>
      <c r="G110" s="234"/>
      <c r="H110" s="237">
        <v>1</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137</v>
      </c>
      <c r="AU110" s="243" t="s">
        <v>85</v>
      </c>
      <c r="AV110" s="13" t="s">
        <v>85</v>
      </c>
      <c r="AW110" s="13" t="s">
        <v>36</v>
      </c>
      <c r="AX110" s="13" t="s">
        <v>82</v>
      </c>
      <c r="AY110" s="243" t="s">
        <v>122</v>
      </c>
    </row>
    <row r="111" spans="1:65" s="2" customFormat="1" ht="16.5" customHeight="1">
      <c r="A111" s="39"/>
      <c r="B111" s="40"/>
      <c r="C111" s="215" t="s">
        <v>129</v>
      </c>
      <c r="D111" s="215" t="s">
        <v>124</v>
      </c>
      <c r="E111" s="216" t="s">
        <v>151</v>
      </c>
      <c r="F111" s="217" t="s">
        <v>152</v>
      </c>
      <c r="G111" s="218" t="s">
        <v>141</v>
      </c>
      <c r="H111" s="219">
        <v>24</v>
      </c>
      <c r="I111" s="220"/>
      <c r="J111" s="221">
        <f>ROUND(I111*H111,2)</f>
        <v>0</v>
      </c>
      <c r="K111" s="217" t="s">
        <v>128</v>
      </c>
      <c r="L111" s="45"/>
      <c r="M111" s="222" t="s">
        <v>19</v>
      </c>
      <c r="N111" s="223" t="s">
        <v>45</v>
      </c>
      <c r="O111" s="85"/>
      <c r="P111" s="224">
        <f>O111*H111</f>
        <v>0</v>
      </c>
      <c r="Q111" s="224">
        <v>0</v>
      </c>
      <c r="R111" s="224">
        <f>Q111*H111</f>
        <v>0</v>
      </c>
      <c r="S111" s="224">
        <v>0</v>
      </c>
      <c r="T111" s="225">
        <f>S111*H111</f>
        <v>0</v>
      </c>
      <c r="U111" s="39"/>
      <c r="V111" s="39"/>
      <c r="W111" s="39"/>
      <c r="X111" s="39"/>
      <c r="Y111" s="39"/>
      <c r="Z111" s="39"/>
      <c r="AA111" s="39"/>
      <c r="AB111" s="39"/>
      <c r="AC111" s="39"/>
      <c r="AD111" s="39"/>
      <c r="AE111" s="39"/>
      <c r="AR111" s="226" t="s">
        <v>129</v>
      </c>
      <c r="AT111" s="226" t="s">
        <v>124</v>
      </c>
      <c r="AU111" s="226" t="s">
        <v>85</v>
      </c>
      <c r="AY111" s="18" t="s">
        <v>122</v>
      </c>
      <c r="BE111" s="227">
        <f>IF(N111="základní",J111,0)</f>
        <v>0</v>
      </c>
      <c r="BF111" s="227">
        <f>IF(N111="snížená",J111,0)</f>
        <v>0</v>
      </c>
      <c r="BG111" s="227">
        <f>IF(N111="zákl. přenesená",J111,0)</f>
        <v>0</v>
      </c>
      <c r="BH111" s="227">
        <f>IF(N111="sníž. přenesená",J111,0)</f>
        <v>0</v>
      </c>
      <c r="BI111" s="227">
        <f>IF(N111="nulová",J111,0)</f>
        <v>0</v>
      </c>
      <c r="BJ111" s="18" t="s">
        <v>82</v>
      </c>
      <c r="BK111" s="227">
        <f>ROUND(I111*H111,2)</f>
        <v>0</v>
      </c>
      <c r="BL111" s="18" t="s">
        <v>129</v>
      </c>
      <c r="BM111" s="226" t="s">
        <v>153</v>
      </c>
    </row>
    <row r="112" spans="1:47" s="2" customFormat="1" ht="12">
      <c r="A112" s="39"/>
      <c r="B112" s="40"/>
      <c r="C112" s="41"/>
      <c r="D112" s="228" t="s">
        <v>131</v>
      </c>
      <c r="E112" s="41"/>
      <c r="F112" s="229" t="s">
        <v>154</v>
      </c>
      <c r="G112" s="41"/>
      <c r="H112" s="41"/>
      <c r="I112" s="133"/>
      <c r="J112" s="41"/>
      <c r="K112" s="41"/>
      <c r="L112" s="45"/>
      <c r="M112" s="230"/>
      <c r="N112" s="231"/>
      <c r="O112" s="85"/>
      <c r="P112" s="85"/>
      <c r="Q112" s="85"/>
      <c r="R112" s="85"/>
      <c r="S112" s="85"/>
      <c r="T112" s="86"/>
      <c r="U112" s="39"/>
      <c r="V112" s="39"/>
      <c r="W112" s="39"/>
      <c r="X112" s="39"/>
      <c r="Y112" s="39"/>
      <c r="Z112" s="39"/>
      <c r="AA112" s="39"/>
      <c r="AB112" s="39"/>
      <c r="AC112" s="39"/>
      <c r="AD112" s="39"/>
      <c r="AE112" s="39"/>
      <c r="AT112" s="18" t="s">
        <v>131</v>
      </c>
      <c r="AU112" s="18" t="s">
        <v>85</v>
      </c>
    </row>
    <row r="113" spans="1:47" s="2" customFormat="1" ht="12">
      <c r="A113" s="39"/>
      <c r="B113" s="40"/>
      <c r="C113" s="41"/>
      <c r="D113" s="228" t="s">
        <v>133</v>
      </c>
      <c r="E113" s="41"/>
      <c r="F113" s="232" t="s">
        <v>155</v>
      </c>
      <c r="G113" s="41"/>
      <c r="H113" s="41"/>
      <c r="I113" s="133"/>
      <c r="J113" s="41"/>
      <c r="K113" s="41"/>
      <c r="L113" s="45"/>
      <c r="M113" s="230"/>
      <c r="N113" s="231"/>
      <c r="O113" s="85"/>
      <c r="P113" s="85"/>
      <c r="Q113" s="85"/>
      <c r="R113" s="85"/>
      <c r="S113" s="85"/>
      <c r="T113" s="86"/>
      <c r="U113" s="39"/>
      <c r="V113" s="39"/>
      <c r="W113" s="39"/>
      <c r="X113" s="39"/>
      <c r="Y113" s="39"/>
      <c r="Z113" s="39"/>
      <c r="AA113" s="39"/>
      <c r="AB113" s="39"/>
      <c r="AC113" s="39"/>
      <c r="AD113" s="39"/>
      <c r="AE113" s="39"/>
      <c r="AT113" s="18" t="s">
        <v>133</v>
      </c>
      <c r="AU113" s="18" t="s">
        <v>85</v>
      </c>
    </row>
    <row r="114" spans="1:47" s="2" customFormat="1" ht="12">
      <c r="A114" s="39"/>
      <c r="B114" s="40"/>
      <c r="C114" s="41"/>
      <c r="D114" s="228" t="s">
        <v>135</v>
      </c>
      <c r="E114" s="41"/>
      <c r="F114" s="232" t="s">
        <v>156</v>
      </c>
      <c r="G114" s="41"/>
      <c r="H114" s="41"/>
      <c r="I114" s="133"/>
      <c r="J114" s="41"/>
      <c r="K114" s="41"/>
      <c r="L114" s="45"/>
      <c r="M114" s="230"/>
      <c r="N114" s="231"/>
      <c r="O114" s="85"/>
      <c r="P114" s="85"/>
      <c r="Q114" s="85"/>
      <c r="R114" s="85"/>
      <c r="S114" s="85"/>
      <c r="T114" s="86"/>
      <c r="U114" s="39"/>
      <c r="V114" s="39"/>
      <c r="W114" s="39"/>
      <c r="X114" s="39"/>
      <c r="Y114" s="39"/>
      <c r="Z114" s="39"/>
      <c r="AA114" s="39"/>
      <c r="AB114" s="39"/>
      <c r="AC114" s="39"/>
      <c r="AD114" s="39"/>
      <c r="AE114" s="39"/>
      <c r="AT114" s="18" t="s">
        <v>135</v>
      </c>
      <c r="AU114" s="18" t="s">
        <v>85</v>
      </c>
    </row>
    <row r="115" spans="1:65" s="2" customFormat="1" ht="16.5" customHeight="1">
      <c r="A115" s="39"/>
      <c r="B115" s="40"/>
      <c r="C115" s="215" t="s">
        <v>157</v>
      </c>
      <c r="D115" s="215" t="s">
        <v>124</v>
      </c>
      <c r="E115" s="216" t="s">
        <v>158</v>
      </c>
      <c r="F115" s="217" t="s">
        <v>159</v>
      </c>
      <c r="G115" s="218" t="s">
        <v>141</v>
      </c>
      <c r="H115" s="219">
        <v>1</v>
      </c>
      <c r="I115" s="220"/>
      <c r="J115" s="221">
        <f>ROUND(I115*H115,2)</f>
        <v>0</v>
      </c>
      <c r="K115" s="217" t="s">
        <v>128</v>
      </c>
      <c r="L115" s="45"/>
      <c r="M115" s="222" t="s">
        <v>19</v>
      </c>
      <c r="N115" s="223" t="s">
        <v>45</v>
      </c>
      <c r="O115" s="85"/>
      <c r="P115" s="224">
        <f>O115*H115</f>
        <v>0</v>
      </c>
      <c r="Q115" s="224">
        <v>0</v>
      </c>
      <c r="R115" s="224">
        <f>Q115*H115</f>
        <v>0</v>
      </c>
      <c r="S115" s="224">
        <v>0</v>
      </c>
      <c r="T115" s="225">
        <f>S115*H115</f>
        <v>0</v>
      </c>
      <c r="U115" s="39"/>
      <c r="V115" s="39"/>
      <c r="W115" s="39"/>
      <c r="X115" s="39"/>
      <c r="Y115" s="39"/>
      <c r="Z115" s="39"/>
      <c r="AA115" s="39"/>
      <c r="AB115" s="39"/>
      <c r="AC115" s="39"/>
      <c r="AD115" s="39"/>
      <c r="AE115" s="39"/>
      <c r="AR115" s="226" t="s">
        <v>129</v>
      </c>
      <c r="AT115" s="226" t="s">
        <v>124</v>
      </c>
      <c r="AU115" s="226" t="s">
        <v>85</v>
      </c>
      <c r="AY115" s="18" t="s">
        <v>122</v>
      </c>
      <c r="BE115" s="227">
        <f>IF(N115="základní",J115,0)</f>
        <v>0</v>
      </c>
      <c r="BF115" s="227">
        <f>IF(N115="snížená",J115,0)</f>
        <v>0</v>
      </c>
      <c r="BG115" s="227">
        <f>IF(N115="zákl. přenesená",J115,0)</f>
        <v>0</v>
      </c>
      <c r="BH115" s="227">
        <f>IF(N115="sníž. přenesená",J115,0)</f>
        <v>0</v>
      </c>
      <c r="BI115" s="227">
        <f>IF(N115="nulová",J115,0)</f>
        <v>0</v>
      </c>
      <c r="BJ115" s="18" t="s">
        <v>82</v>
      </c>
      <c r="BK115" s="227">
        <f>ROUND(I115*H115,2)</f>
        <v>0</v>
      </c>
      <c r="BL115" s="18" t="s">
        <v>129</v>
      </c>
      <c r="BM115" s="226" t="s">
        <v>160</v>
      </c>
    </row>
    <row r="116" spans="1:47" s="2" customFormat="1" ht="12">
      <c r="A116" s="39"/>
      <c r="B116" s="40"/>
      <c r="C116" s="41"/>
      <c r="D116" s="228" t="s">
        <v>131</v>
      </c>
      <c r="E116" s="41"/>
      <c r="F116" s="229" t="s">
        <v>161</v>
      </c>
      <c r="G116" s="41"/>
      <c r="H116" s="41"/>
      <c r="I116" s="133"/>
      <c r="J116" s="41"/>
      <c r="K116" s="41"/>
      <c r="L116" s="45"/>
      <c r="M116" s="230"/>
      <c r="N116" s="231"/>
      <c r="O116" s="85"/>
      <c r="P116" s="85"/>
      <c r="Q116" s="85"/>
      <c r="R116" s="85"/>
      <c r="S116" s="85"/>
      <c r="T116" s="86"/>
      <c r="U116" s="39"/>
      <c r="V116" s="39"/>
      <c r="W116" s="39"/>
      <c r="X116" s="39"/>
      <c r="Y116" s="39"/>
      <c r="Z116" s="39"/>
      <c r="AA116" s="39"/>
      <c r="AB116" s="39"/>
      <c r="AC116" s="39"/>
      <c r="AD116" s="39"/>
      <c r="AE116" s="39"/>
      <c r="AT116" s="18" t="s">
        <v>131</v>
      </c>
      <c r="AU116" s="18" t="s">
        <v>85</v>
      </c>
    </row>
    <row r="117" spans="1:47" s="2" customFormat="1" ht="12">
      <c r="A117" s="39"/>
      <c r="B117" s="40"/>
      <c r="C117" s="41"/>
      <c r="D117" s="228" t="s">
        <v>133</v>
      </c>
      <c r="E117" s="41"/>
      <c r="F117" s="232" t="s">
        <v>155</v>
      </c>
      <c r="G117" s="41"/>
      <c r="H117" s="41"/>
      <c r="I117" s="133"/>
      <c r="J117" s="41"/>
      <c r="K117" s="41"/>
      <c r="L117" s="45"/>
      <c r="M117" s="230"/>
      <c r="N117" s="231"/>
      <c r="O117" s="85"/>
      <c r="P117" s="85"/>
      <c r="Q117" s="85"/>
      <c r="R117" s="85"/>
      <c r="S117" s="85"/>
      <c r="T117" s="86"/>
      <c r="U117" s="39"/>
      <c r="V117" s="39"/>
      <c r="W117" s="39"/>
      <c r="X117" s="39"/>
      <c r="Y117" s="39"/>
      <c r="Z117" s="39"/>
      <c r="AA117" s="39"/>
      <c r="AB117" s="39"/>
      <c r="AC117" s="39"/>
      <c r="AD117" s="39"/>
      <c r="AE117" s="39"/>
      <c r="AT117" s="18" t="s">
        <v>133</v>
      </c>
      <c r="AU117" s="18" t="s">
        <v>85</v>
      </c>
    </row>
    <row r="118" spans="1:47" s="2" customFormat="1" ht="12">
      <c r="A118" s="39"/>
      <c r="B118" s="40"/>
      <c r="C118" s="41"/>
      <c r="D118" s="228" t="s">
        <v>135</v>
      </c>
      <c r="E118" s="41"/>
      <c r="F118" s="232" t="s">
        <v>156</v>
      </c>
      <c r="G118" s="41"/>
      <c r="H118" s="41"/>
      <c r="I118" s="133"/>
      <c r="J118" s="41"/>
      <c r="K118" s="41"/>
      <c r="L118" s="45"/>
      <c r="M118" s="230"/>
      <c r="N118" s="231"/>
      <c r="O118" s="85"/>
      <c r="P118" s="85"/>
      <c r="Q118" s="85"/>
      <c r="R118" s="85"/>
      <c r="S118" s="85"/>
      <c r="T118" s="86"/>
      <c r="U118" s="39"/>
      <c r="V118" s="39"/>
      <c r="W118" s="39"/>
      <c r="X118" s="39"/>
      <c r="Y118" s="39"/>
      <c r="Z118" s="39"/>
      <c r="AA118" s="39"/>
      <c r="AB118" s="39"/>
      <c r="AC118" s="39"/>
      <c r="AD118" s="39"/>
      <c r="AE118" s="39"/>
      <c r="AT118" s="18" t="s">
        <v>135</v>
      </c>
      <c r="AU118" s="18" t="s">
        <v>85</v>
      </c>
    </row>
    <row r="119" spans="1:65" s="2" customFormat="1" ht="16.5" customHeight="1">
      <c r="A119" s="39"/>
      <c r="B119" s="40"/>
      <c r="C119" s="215" t="s">
        <v>162</v>
      </c>
      <c r="D119" s="215" t="s">
        <v>124</v>
      </c>
      <c r="E119" s="216" t="s">
        <v>163</v>
      </c>
      <c r="F119" s="217" t="s">
        <v>164</v>
      </c>
      <c r="G119" s="218" t="s">
        <v>127</v>
      </c>
      <c r="H119" s="219">
        <v>86</v>
      </c>
      <c r="I119" s="220"/>
      <c r="J119" s="221">
        <f>ROUND(I119*H119,2)</f>
        <v>0</v>
      </c>
      <c r="K119" s="217" t="s">
        <v>128</v>
      </c>
      <c r="L119" s="45"/>
      <c r="M119" s="222" t="s">
        <v>19</v>
      </c>
      <c r="N119" s="223" t="s">
        <v>45</v>
      </c>
      <c r="O119" s="85"/>
      <c r="P119" s="224">
        <f>O119*H119</f>
        <v>0</v>
      </c>
      <c r="Q119" s="224">
        <v>0</v>
      </c>
      <c r="R119" s="224">
        <f>Q119*H119</f>
        <v>0</v>
      </c>
      <c r="S119" s="224">
        <v>0.22</v>
      </c>
      <c r="T119" s="225">
        <f>S119*H119</f>
        <v>18.92</v>
      </c>
      <c r="U119" s="39"/>
      <c r="V119" s="39"/>
      <c r="W119" s="39"/>
      <c r="X119" s="39"/>
      <c r="Y119" s="39"/>
      <c r="Z119" s="39"/>
      <c r="AA119" s="39"/>
      <c r="AB119" s="39"/>
      <c r="AC119" s="39"/>
      <c r="AD119" s="39"/>
      <c r="AE119" s="39"/>
      <c r="AR119" s="226" t="s">
        <v>129</v>
      </c>
      <c r="AT119" s="226" t="s">
        <v>124</v>
      </c>
      <c r="AU119" s="226" t="s">
        <v>85</v>
      </c>
      <c r="AY119" s="18" t="s">
        <v>122</v>
      </c>
      <c r="BE119" s="227">
        <f>IF(N119="základní",J119,0)</f>
        <v>0</v>
      </c>
      <c r="BF119" s="227">
        <f>IF(N119="snížená",J119,0)</f>
        <v>0</v>
      </c>
      <c r="BG119" s="227">
        <f>IF(N119="zákl. přenesená",J119,0)</f>
        <v>0</v>
      </c>
      <c r="BH119" s="227">
        <f>IF(N119="sníž. přenesená",J119,0)</f>
        <v>0</v>
      </c>
      <c r="BI119" s="227">
        <f>IF(N119="nulová",J119,0)</f>
        <v>0</v>
      </c>
      <c r="BJ119" s="18" t="s">
        <v>82</v>
      </c>
      <c r="BK119" s="227">
        <f>ROUND(I119*H119,2)</f>
        <v>0</v>
      </c>
      <c r="BL119" s="18" t="s">
        <v>129</v>
      </c>
      <c r="BM119" s="226" t="s">
        <v>165</v>
      </c>
    </row>
    <row r="120" spans="1:47" s="2" customFormat="1" ht="12">
      <c r="A120" s="39"/>
      <c r="B120" s="40"/>
      <c r="C120" s="41"/>
      <c r="D120" s="228" t="s">
        <v>131</v>
      </c>
      <c r="E120" s="41"/>
      <c r="F120" s="229" t="s">
        <v>166</v>
      </c>
      <c r="G120" s="41"/>
      <c r="H120" s="41"/>
      <c r="I120" s="133"/>
      <c r="J120" s="41"/>
      <c r="K120" s="41"/>
      <c r="L120" s="45"/>
      <c r="M120" s="230"/>
      <c r="N120" s="231"/>
      <c r="O120" s="85"/>
      <c r="P120" s="85"/>
      <c r="Q120" s="85"/>
      <c r="R120" s="85"/>
      <c r="S120" s="85"/>
      <c r="T120" s="86"/>
      <c r="U120" s="39"/>
      <c r="V120" s="39"/>
      <c r="W120" s="39"/>
      <c r="X120" s="39"/>
      <c r="Y120" s="39"/>
      <c r="Z120" s="39"/>
      <c r="AA120" s="39"/>
      <c r="AB120" s="39"/>
      <c r="AC120" s="39"/>
      <c r="AD120" s="39"/>
      <c r="AE120" s="39"/>
      <c r="AT120" s="18" t="s">
        <v>131</v>
      </c>
      <c r="AU120" s="18" t="s">
        <v>85</v>
      </c>
    </row>
    <row r="121" spans="1:47" s="2" customFormat="1" ht="12">
      <c r="A121" s="39"/>
      <c r="B121" s="40"/>
      <c r="C121" s="41"/>
      <c r="D121" s="228" t="s">
        <v>133</v>
      </c>
      <c r="E121" s="41"/>
      <c r="F121" s="232" t="s">
        <v>167</v>
      </c>
      <c r="G121" s="41"/>
      <c r="H121" s="41"/>
      <c r="I121" s="133"/>
      <c r="J121" s="41"/>
      <c r="K121" s="41"/>
      <c r="L121" s="45"/>
      <c r="M121" s="230"/>
      <c r="N121" s="231"/>
      <c r="O121" s="85"/>
      <c r="P121" s="85"/>
      <c r="Q121" s="85"/>
      <c r="R121" s="85"/>
      <c r="S121" s="85"/>
      <c r="T121" s="86"/>
      <c r="U121" s="39"/>
      <c r="V121" s="39"/>
      <c r="W121" s="39"/>
      <c r="X121" s="39"/>
      <c r="Y121" s="39"/>
      <c r="Z121" s="39"/>
      <c r="AA121" s="39"/>
      <c r="AB121" s="39"/>
      <c r="AC121" s="39"/>
      <c r="AD121" s="39"/>
      <c r="AE121" s="39"/>
      <c r="AT121" s="18" t="s">
        <v>133</v>
      </c>
      <c r="AU121" s="18" t="s">
        <v>85</v>
      </c>
    </row>
    <row r="122" spans="1:51" s="13" customFormat="1" ht="12">
      <c r="A122" s="13"/>
      <c r="B122" s="233"/>
      <c r="C122" s="234"/>
      <c r="D122" s="228" t="s">
        <v>137</v>
      </c>
      <c r="E122" s="235" t="s">
        <v>19</v>
      </c>
      <c r="F122" s="236" t="s">
        <v>168</v>
      </c>
      <c r="G122" s="234"/>
      <c r="H122" s="237">
        <v>86</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137</v>
      </c>
      <c r="AU122" s="243" t="s">
        <v>85</v>
      </c>
      <c r="AV122" s="13" t="s">
        <v>85</v>
      </c>
      <c r="AW122" s="13" t="s">
        <v>36</v>
      </c>
      <c r="AX122" s="13" t="s">
        <v>82</v>
      </c>
      <c r="AY122" s="243" t="s">
        <v>122</v>
      </c>
    </row>
    <row r="123" spans="1:65" s="2" customFormat="1" ht="16.5" customHeight="1">
      <c r="A123" s="39"/>
      <c r="B123" s="40"/>
      <c r="C123" s="215" t="s">
        <v>169</v>
      </c>
      <c r="D123" s="215" t="s">
        <v>124</v>
      </c>
      <c r="E123" s="216" t="s">
        <v>170</v>
      </c>
      <c r="F123" s="217" t="s">
        <v>171</v>
      </c>
      <c r="G123" s="218" t="s">
        <v>172</v>
      </c>
      <c r="H123" s="219">
        <v>2032.8</v>
      </c>
      <c r="I123" s="220"/>
      <c r="J123" s="221">
        <f>ROUND(I123*H123,2)</f>
        <v>0</v>
      </c>
      <c r="K123" s="217" t="s">
        <v>128</v>
      </c>
      <c r="L123" s="45"/>
      <c r="M123" s="222" t="s">
        <v>19</v>
      </c>
      <c r="N123" s="223" t="s">
        <v>45</v>
      </c>
      <c r="O123" s="85"/>
      <c r="P123" s="224">
        <f>O123*H123</f>
        <v>0</v>
      </c>
      <c r="Q123" s="224">
        <v>0</v>
      </c>
      <c r="R123" s="224">
        <f>Q123*H123</f>
        <v>0</v>
      </c>
      <c r="S123" s="224">
        <v>1.3</v>
      </c>
      <c r="T123" s="225">
        <f>S123*H123</f>
        <v>2642.64</v>
      </c>
      <c r="U123" s="39"/>
      <c r="V123" s="39"/>
      <c r="W123" s="39"/>
      <c r="X123" s="39"/>
      <c r="Y123" s="39"/>
      <c r="Z123" s="39"/>
      <c r="AA123" s="39"/>
      <c r="AB123" s="39"/>
      <c r="AC123" s="39"/>
      <c r="AD123" s="39"/>
      <c r="AE123" s="39"/>
      <c r="AR123" s="226" t="s">
        <v>129</v>
      </c>
      <c r="AT123" s="226" t="s">
        <v>124</v>
      </c>
      <c r="AU123" s="226" t="s">
        <v>85</v>
      </c>
      <c r="AY123" s="18" t="s">
        <v>122</v>
      </c>
      <c r="BE123" s="227">
        <f>IF(N123="základní",J123,0)</f>
        <v>0</v>
      </c>
      <c r="BF123" s="227">
        <f>IF(N123="snížená",J123,0)</f>
        <v>0</v>
      </c>
      <c r="BG123" s="227">
        <f>IF(N123="zákl. přenesená",J123,0)</f>
        <v>0</v>
      </c>
      <c r="BH123" s="227">
        <f>IF(N123="sníž. přenesená",J123,0)</f>
        <v>0</v>
      </c>
      <c r="BI123" s="227">
        <f>IF(N123="nulová",J123,0)</f>
        <v>0</v>
      </c>
      <c r="BJ123" s="18" t="s">
        <v>82</v>
      </c>
      <c r="BK123" s="227">
        <f>ROUND(I123*H123,2)</f>
        <v>0</v>
      </c>
      <c r="BL123" s="18" t="s">
        <v>129</v>
      </c>
      <c r="BM123" s="226" t="s">
        <v>173</v>
      </c>
    </row>
    <row r="124" spans="1:47" s="2" customFormat="1" ht="12">
      <c r="A124" s="39"/>
      <c r="B124" s="40"/>
      <c r="C124" s="41"/>
      <c r="D124" s="228" t="s">
        <v>131</v>
      </c>
      <c r="E124" s="41"/>
      <c r="F124" s="229" t="s">
        <v>174</v>
      </c>
      <c r="G124" s="41"/>
      <c r="H124" s="41"/>
      <c r="I124" s="133"/>
      <c r="J124" s="41"/>
      <c r="K124" s="41"/>
      <c r="L124" s="45"/>
      <c r="M124" s="230"/>
      <c r="N124" s="231"/>
      <c r="O124" s="85"/>
      <c r="P124" s="85"/>
      <c r="Q124" s="85"/>
      <c r="R124" s="85"/>
      <c r="S124" s="85"/>
      <c r="T124" s="86"/>
      <c r="U124" s="39"/>
      <c r="V124" s="39"/>
      <c r="W124" s="39"/>
      <c r="X124" s="39"/>
      <c r="Y124" s="39"/>
      <c r="Z124" s="39"/>
      <c r="AA124" s="39"/>
      <c r="AB124" s="39"/>
      <c r="AC124" s="39"/>
      <c r="AD124" s="39"/>
      <c r="AE124" s="39"/>
      <c r="AT124" s="18" t="s">
        <v>131</v>
      </c>
      <c r="AU124" s="18" t="s">
        <v>85</v>
      </c>
    </row>
    <row r="125" spans="1:47" s="2" customFormat="1" ht="12">
      <c r="A125" s="39"/>
      <c r="B125" s="40"/>
      <c r="C125" s="41"/>
      <c r="D125" s="228" t="s">
        <v>133</v>
      </c>
      <c r="E125" s="41"/>
      <c r="F125" s="232" t="s">
        <v>175</v>
      </c>
      <c r="G125" s="41"/>
      <c r="H125" s="41"/>
      <c r="I125" s="133"/>
      <c r="J125" s="41"/>
      <c r="K125" s="41"/>
      <c r="L125" s="45"/>
      <c r="M125" s="230"/>
      <c r="N125" s="231"/>
      <c r="O125" s="85"/>
      <c r="P125" s="85"/>
      <c r="Q125" s="85"/>
      <c r="R125" s="85"/>
      <c r="S125" s="85"/>
      <c r="T125" s="86"/>
      <c r="U125" s="39"/>
      <c r="V125" s="39"/>
      <c r="W125" s="39"/>
      <c r="X125" s="39"/>
      <c r="Y125" s="39"/>
      <c r="Z125" s="39"/>
      <c r="AA125" s="39"/>
      <c r="AB125" s="39"/>
      <c r="AC125" s="39"/>
      <c r="AD125" s="39"/>
      <c r="AE125" s="39"/>
      <c r="AT125" s="18" t="s">
        <v>133</v>
      </c>
      <c r="AU125" s="18" t="s">
        <v>85</v>
      </c>
    </row>
    <row r="126" spans="1:47" s="2" customFormat="1" ht="12">
      <c r="A126" s="39"/>
      <c r="B126" s="40"/>
      <c r="C126" s="41"/>
      <c r="D126" s="228" t="s">
        <v>135</v>
      </c>
      <c r="E126" s="41"/>
      <c r="F126" s="232" t="s">
        <v>176</v>
      </c>
      <c r="G126" s="41"/>
      <c r="H126" s="41"/>
      <c r="I126" s="133"/>
      <c r="J126" s="41"/>
      <c r="K126" s="41"/>
      <c r="L126" s="45"/>
      <c r="M126" s="230"/>
      <c r="N126" s="231"/>
      <c r="O126" s="85"/>
      <c r="P126" s="85"/>
      <c r="Q126" s="85"/>
      <c r="R126" s="85"/>
      <c r="S126" s="85"/>
      <c r="T126" s="86"/>
      <c r="U126" s="39"/>
      <c r="V126" s="39"/>
      <c r="W126" s="39"/>
      <c r="X126" s="39"/>
      <c r="Y126" s="39"/>
      <c r="Z126" s="39"/>
      <c r="AA126" s="39"/>
      <c r="AB126" s="39"/>
      <c r="AC126" s="39"/>
      <c r="AD126" s="39"/>
      <c r="AE126" s="39"/>
      <c r="AT126" s="18" t="s">
        <v>135</v>
      </c>
      <c r="AU126" s="18" t="s">
        <v>85</v>
      </c>
    </row>
    <row r="127" spans="1:51" s="13" customFormat="1" ht="12">
      <c r="A127" s="13"/>
      <c r="B127" s="233"/>
      <c r="C127" s="234"/>
      <c r="D127" s="228" t="s">
        <v>137</v>
      </c>
      <c r="E127" s="235" t="s">
        <v>19</v>
      </c>
      <c r="F127" s="236" t="s">
        <v>177</v>
      </c>
      <c r="G127" s="234"/>
      <c r="H127" s="237">
        <v>2032.8</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137</v>
      </c>
      <c r="AU127" s="243" t="s">
        <v>85</v>
      </c>
      <c r="AV127" s="13" t="s">
        <v>85</v>
      </c>
      <c r="AW127" s="13" t="s">
        <v>36</v>
      </c>
      <c r="AX127" s="13" t="s">
        <v>82</v>
      </c>
      <c r="AY127" s="243" t="s">
        <v>122</v>
      </c>
    </row>
    <row r="128" spans="1:65" s="2" customFormat="1" ht="16.5" customHeight="1">
      <c r="A128" s="39"/>
      <c r="B128" s="40"/>
      <c r="C128" s="215" t="s">
        <v>178</v>
      </c>
      <c r="D128" s="215" t="s">
        <v>124</v>
      </c>
      <c r="E128" s="216" t="s">
        <v>179</v>
      </c>
      <c r="F128" s="217" t="s">
        <v>180</v>
      </c>
      <c r="G128" s="218" t="s">
        <v>172</v>
      </c>
      <c r="H128" s="219">
        <v>2062.8</v>
      </c>
      <c r="I128" s="220"/>
      <c r="J128" s="221">
        <f>ROUND(I128*H128,2)</f>
        <v>0</v>
      </c>
      <c r="K128" s="217" t="s">
        <v>128</v>
      </c>
      <c r="L128" s="45"/>
      <c r="M128" s="222" t="s">
        <v>19</v>
      </c>
      <c r="N128" s="223" t="s">
        <v>45</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129</v>
      </c>
      <c r="AT128" s="226" t="s">
        <v>124</v>
      </c>
      <c r="AU128" s="226" t="s">
        <v>85</v>
      </c>
      <c r="AY128" s="18" t="s">
        <v>122</v>
      </c>
      <c r="BE128" s="227">
        <f>IF(N128="základní",J128,0)</f>
        <v>0</v>
      </c>
      <c r="BF128" s="227">
        <f>IF(N128="snížená",J128,0)</f>
        <v>0</v>
      </c>
      <c r="BG128" s="227">
        <f>IF(N128="zákl. přenesená",J128,0)</f>
        <v>0</v>
      </c>
      <c r="BH128" s="227">
        <f>IF(N128="sníž. přenesená",J128,0)</f>
        <v>0</v>
      </c>
      <c r="BI128" s="227">
        <f>IF(N128="nulová",J128,0)</f>
        <v>0</v>
      </c>
      <c r="BJ128" s="18" t="s">
        <v>82</v>
      </c>
      <c r="BK128" s="227">
        <f>ROUND(I128*H128,2)</f>
        <v>0</v>
      </c>
      <c r="BL128" s="18" t="s">
        <v>129</v>
      </c>
      <c r="BM128" s="226" t="s">
        <v>181</v>
      </c>
    </row>
    <row r="129" spans="1:47" s="2" customFormat="1" ht="12">
      <c r="A129" s="39"/>
      <c r="B129" s="40"/>
      <c r="C129" s="41"/>
      <c r="D129" s="228" t="s">
        <v>131</v>
      </c>
      <c r="E129" s="41"/>
      <c r="F129" s="229" t="s">
        <v>182</v>
      </c>
      <c r="G129" s="41"/>
      <c r="H129" s="41"/>
      <c r="I129" s="133"/>
      <c r="J129" s="41"/>
      <c r="K129" s="41"/>
      <c r="L129" s="45"/>
      <c r="M129" s="230"/>
      <c r="N129" s="231"/>
      <c r="O129" s="85"/>
      <c r="P129" s="85"/>
      <c r="Q129" s="85"/>
      <c r="R129" s="85"/>
      <c r="S129" s="85"/>
      <c r="T129" s="86"/>
      <c r="U129" s="39"/>
      <c r="V129" s="39"/>
      <c r="W129" s="39"/>
      <c r="X129" s="39"/>
      <c r="Y129" s="39"/>
      <c r="Z129" s="39"/>
      <c r="AA129" s="39"/>
      <c r="AB129" s="39"/>
      <c r="AC129" s="39"/>
      <c r="AD129" s="39"/>
      <c r="AE129" s="39"/>
      <c r="AT129" s="18" t="s">
        <v>131</v>
      </c>
      <c r="AU129" s="18" t="s">
        <v>85</v>
      </c>
    </row>
    <row r="130" spans="1:47" s="2" customFormat="1" ht="12">
      <c r="A130" s="39"/>
      <c r="B130" s="40"/>
      <c r="C130" s="41"/>
      <c r="D130" s="228" t="s">
        <v>133</v>
      </c>
      <c r="E130" s="41"/>
      <c r="F130" s="232" t="s">
        <v>183</v>
      </c>
      <c r="G130" s="41"/>
      <c r="H130" s="41"/>
      <c r="I130" s="133"/>
      <c r="J130" s="41"/>
      <c r="K130" s="41"/>
      <c r="L130" s="45"/>
      <c r="M130" s="230"/>
      <c r="N130" s="231"/>
      <c r="O130" s="85"/>
      <c r="P130" s="85"/>
      <c r="Q130" s="85"/>
      <c r="R130" s="85"/>
      <c r="S130" s="85"/>
      <c r="T130" s="86"/>
      <c r="U130" s="39"/>
      <c r="V130" s="39"/>
      <c r="W130" s="39"/>
      <c r="X130" s="39"/>
      <c r="Y130" s="39"/>
      <c r="Z130" s="39"/>
      <c r="AA130" s="39"/>
      <c r="AB130" s="39"/>
      <c r="AC130" s="39"/>
      <c r="AD130" s="39"/>
      <c r="AE130" s="39"/>
      <c r="AT130" s="18" t="s">
        <v>133</v>
      </c>
      <c r="AU130" s="18" t="s">
        <v>85</v>
      </c>
    </row>
    <row r="131" spans="1:51" s="13" customFormat="1" ht="12">
      <c r="A131" s="13"/>
      <c r="B131" s="233"/>
      <c r="C131" s="234"/>
      <c r="D131" s="228" t="s">
        <v>137</v>
      </c>
      <c r="E131" s="235" t="s">
        <v>19</v>
      </c>
      <c r="F131" s="236" t="s">
        <v>184</v>
      </c>
      <c r="G131" s="234"/>
      <c r="H131" s="237">
        <v>1008</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137</v>
      </c>
      <c r="AU131" s="243" t="s">
        <v>85</v>
      </c>
      <c r="AV131" s="13" t="s">
        <v>85</v>
      </c>
      <c r="AW131" s="13" t="s">
        <v>36</v>
      </c>
      <c r="AX131" s="13" t="s">
        <v>74</v>
      </c>
      <c r="AY131" s="243" t="s">
        <v>122</v>
      </c>
    </row>
    <row r="132" spans="1:51" s="13" customFormat="1" ht="12">
      <c r="A132" s="13"/>
      <c r="B132" s="233"/>
      <c r="C132" s="234"/>
      <c r="D132" s="228" t="s">
        <v>137</v>
      </c>
      <c r="E132" s="235" t="s">
        <v>19</v>
      </c>
      <c r="F132" s="236" t="s">
        <v>185</v>
      </c>
      <c r="G132" s="234"/>
      <c r="H132" s="237">
        <v>154.8</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137</v>
      </c>
      <c r="AU132" s="243" t="s">
        <v>85</v>
      </c>
      <c r="AV132" s="13" t="s">
        <v>85</v>
      </c>
      <c r="AW132" s="13" t="s">
        <v>36</v>
      </c>
      <c r="AX132" s="13" t="s">
        <v>74</v>
      </c>
      <c r="AY132" s="243" t="s">
        <v>122</v>
      </c>
    </row>
    <row r="133" spans="1:51" s="13" customFormat="1" ht="12">
      <c r="A133" s="13"/>
      <c r="B133" s="233"/>
      <c r="C133" s="234"/>
      <c r="D133" s="228" t="s">
        <v>137</v>
      </c>
      <c r="E133" s="235" t="s">
        <v>19</v>
      </c>
      <c r="F133" s="236" t="s">
        <v>186</v>
      </c>
      <c r="G133" s="234"/>
      <c r="H133" s="237">
        <v>900</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137</v>
      </c>
      <c r="AU133" s="243" t="s">
        <v>85</v>
      </c>
      <c r="AV133" s="13" t="s">
        <v>85</v>
      </c>
      <c r="AW133" s="13" t="s">
        <v>36</v>
      </c>
      <c r="AX133" s="13" t="s">
        <v>74</v>
      </c>
      <c r="AY133" s="243" t="s">
        <v>122</v>
      </c>
    </row>
    <row r="134" spans="1:51" s="14" customFormat="1" ht="12">
      <c r="A134" s="14"/>
      <c r="B134" s="244"/>
      <c r="C134" s="245"/>
      <c r="D134" s="228" t="s">
        <v>137</v>
      </c>
      <c r="E134" s="246" t="s">
        <v>19</v>
      </c>
      <c r="F134" s="247" t="s">
        <v>187</v>
      </c>
      <c r="G134" s="245"/>
      <c r="H134" s="248">
        <v>2062.8</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137</v>
      </c>
      <c r="AU134" s="254" t="s">
        <v>85</v>
      </c>
      <c r="AV134" s="14" t="s">
        <v>129</v>
      </c>
      <c r="AW134" s="14" t="s">
        <v>36</v>
      </c>
      <c r="AX134" s="14" t="s">
        <v>82</v>
      </c>
      <c r="AY134" s="254" t="s">
        <v>122</v>
      </c>
    </row>
    <row r="135" spans="1:65" s="2" customFormat="1" ht="16.5" customHeight="1">
      <c r="A135" s="39"/>
      <c r="B135" s="40"/>
      <c r="C135" s="215" t="s">
        <v>188</v>
      </c>
      <c r="D135" s="215" t="s">
        <v>124</v>
      </c>
      <c r="E135" s="216" t="s">
        <v>189</v>
      </c>
      <c r="F135" s="217" t="s">
        <v>190</v>
      </c>
      <c r="G135" s="218" t="s">
        <v>172</v>
      </c>
      <c r="H135" s="219">
        <v>300.5</v>
      </c>
      <c r="I135" s="220"/>
      <c r="J135" s="221">
        <f>ROUND(I135*H135,2)</f>
        <v>0</v>
      </c>
      <c r="K135" s="217" t="s">
        <v>128</v>
      </c>
      <c r="L135" s="45"/>
      <c r="M135" s="222" t="s">
        <v>19</v>
      </c>
      <c r="N135" s="223" t="s">
        <v>45</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129</v>
      </c>
      <c r="AT135" s="226" t="s">
        <v>124</v>
      </c>
      <c r="AU135" s="226" t="s">
        <v>85</v>
      </c>
      <c r="AY135" s="18" t="s">
        <v>122</v>
      </c>
      <c r="BE135" s="227">
        <f>IF(N135="základní",J135,0)</f>
        <v>0</v>
      </c>
      <c r="BF135" s="227">
        <f>IF(N135="snížená",J135,0)</f>
        <v>0</v>
      </c>
      <c r="BG135" s="227">
        <f>IF(N135="zákl. přenesená",J135,0)</f>
        <v>0</v>
      </c>
      <c r="BH135" s="227">
        <f>IF(N135="sníž. přenesená",J135,0)</f>
        <v>0</v>
      </c>
      <c r="BI135" s="227">
        <f>IF(N135="nulová",J135,0)</f>
        <v>0</v>
      </c>
      <c r="BJ135" s="18" t="s">
        <v>82</v>
      </c>
      <c r="BK135" s="227">
        <f>ROUND(I135*H135,2)</f>
        <v>0</v>
      </c>
      <c r="BL135" s="18" t="s">
        <v>129</v>
      </c>
      <c r="BM135" s="226" t="s">
        <v>191</v>
      </c>
    </row>
    <row r="136" spans="1:47" s="2" customFormat="1" ht="12">
      <c r="A136" s="39"/>
      <c r="B136" s="40"/>
      <c r="C136" s="41"/>
      <c r="D136" s="228" t="s">
        <v>131</v>
      </c>
      <c r="E136" s="41"/>
      <c r="F136" s="229" t="s">
        <v>192</v>
      </c>
      <c r="G136" s="41"/>
      <c r="H136" s="41"/>
      <c r="I136" s="133"/>
      <c r="J136" s="41"/>
      <c r="K136" s="41"/>
      <c r="L136" s="45"/>
      <c r="M136" s="230"/>
      <c r="N136" s="231"/>
      <c r="O136" s="85"/>
      <c r="P136" s="85"/>
      <c r="Q136" s="85"/>
      <c r="R136" s="85"/>
      <c r="S136" s="85"/>
      <c r="T136" s="86"/>
      <c r="U136" s="39"/>
      <c r="V136" s="39"/>
      <c r="W136" s="39"/>
      <c r="X136" s="39"/>
      <c r="Y136" s="39"/>
      <c r="Z136" s="39"/>
      <c r="AA136" s="39"/>
      <c r="AB136" s="39"/>
      <c r="AC136" s="39"/>
      <c r="AD136" s="39"/>
      <c r="AE136" s="39"/>
      <c r="AT136" s="18" t="s">
        <v>131</v>
      </c>
      <c r="AU136" s="18" t="s">
        <v>85</v>
      </c>
    </row>
    <row r="137" spans="1:47" s="2" customFormat="1" ht="12">
      <c r="A137" s="39"/>
      <c r="B137" s="40"/>
      <c r="C137" s="41"/>
      <c r="D137" s="228" t="s">
        <v>133</v>
      </c>
      <c r="E137" s="41"/>
      <c r="F137" s="232" t="s">
        <v>193</v>
      </c>
      <c r="G137" s="41"/>
      <c r="H137" s="41"/>
      <c r="I137" s="133"/>
      <c r="J137" s="41"/>
      <c r="K137" s="41"/>
      <c r="L137" s="45"/>
      <c r="M137" s="230"/>
      <c r="N137" s="231"/>
      <c r="O137" s="85"/>
      <c r="P137" s="85"/>
      <c r="Q137" s="85"/>
      <c r="R137" s="85"/>
      <c r="S137" s="85"/>
      <c r="T137" s="86"/>
      <c r="U137" s="39"/>
      <c r="V137" s="39"/>
      <c r="W137" s="39"/>
      <c r="X137" s="39"/>
      <c r="Y137" s="39"/>
      <c r="Z137" s="39"/>
      <c r="AA137" s="39"/>
      <c r="AB137" s="39"/>
      <c r="AC137" s="39"/>
      <c r="AD137" s="39"/>
      <c r="AE137" s="39"/>
      <c r="AT137" s="18" t="s">
        <v>133</v>
      </c>
      <c r="AU137" s="18" t="s">
        <v>85</v>
      </c>
    </row>
    <row r="138" spans="1:47" s="2" customFormat="1" ht="12">
      <c r="A138" s="39"/>
      <c r="B138" s="40"/>
      <c r="C138" s="41"/>
      <c r="D138" s="228" t="s">
        <v>135</v>
      </c>
      <c r="E138" s="41"/>
      <c r="F138" s="232" t="s">
        <v>194</v>
      </c>
      <c r="G138" s="41"/>
      <c r="H138" s="41"/>
      <c r="I138" s="133"/>
      <c r="J138" s="41"/>
      <c r="K138" s="41"/>
      <c r="L138" s="45"/>
      <c r="M138" s="230"/>
      <c r="N138" s="231"/>
      <c r="O138" s="85"/>
      <c r="P138" s="85"/>
      <c r="Q138" s="85"/>
      <c r="R138" s="85"/>
      <c r="S138" s="85"/>
      <c r="T138" s="86"/>
      <c r="U138" s="39"/>
      <c r="V138" s="39"/>
      <c r="W138" s="39"/>
      <c r="X138" s="39"/>
      <c r="Y138" s="39"/>
      <c r="Z138" s="39"/>
      <c r="AA138" s="39"/>
      <c r="AB138" s="39"/>
      <c r="AC138" s="39"/>
      <c r="AD138" s="39"/>
      <c r="AE138" s="39"/>
      <c r="AT138" s="18" t="s">
        <v>135</v>
      </c>
      <c r="AU138" s="18" t="s">
        <v>85</v>
      </c>
    </row>
    <row r="139" spans="1:51" s="13" customFormat="1" ht="12">
      <c r="A139" s="13"/>
      <c r="B139" s="233"/>
      <c r="C139" s="234"/>
      <c r="D139" s="228" t="s">
        <v>137</v>
      </c>
      <c r="E139" s="235" t="s">
        <v>19</v>
      </c>
      <c r="F139" s="236" t="s">
        <v>195</v>
      </c>
      <c r="G139" s="234"/>
      <c r="H139" s="237">
        <v>300.5</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137</v>
      </c>
      <c r="AU139" s="243" t="s">
        <v>85</v>
      </c>
      <c r="AV139" s="13" t="s">
        <v>85</v>
      </c>
      <c r="AW139" s="13" t="s">
        <v>36</v>
      </c>
      <c r="AX139" s="13" t="s">
        <v>82</v>
      </c>
      <c r="AY139" s="243" t="s">
        <v>122</v>
      </c>
    </row>
    <row r="140" spans="1:65" s="2" customFormat="1" ht="16.5" customHeight="1">
      <c r="A140" s="39"/>
      <c r="B140" s="40"/>
      <c r="C140" s="215" t="s">
        <v>196</v>
      </c>
      <c r="D140" s="215" t="s">
        <v>124</v>
      </c>
      <c r="E140" s="216" t="s">
        <v>197</v>
      </c>
      <c r="F140" s="217" t="s">
        <v>198</v>
      </c>
      <c r="G140" s="218" t="s">
        <v>172</v>
      </c>
      <c r="H140" s="219">
        <v>1131.64</v>
      </c>
      <c r="I140" s="220"/>
      <c r="J140" s="221">
        <f>ROUND(I140*H140,2)</f>
        <v>0</v>
      </c>
      <c r="K140" s="217" t="s">
        <v>128</v>
      </c>
      <c r="L140" s="45"/>
      <c r="M140" s="222" t="s">
        <v>19</v>
      </c>
      <c r="N140" s="223" t="s">
        <v>45</v>
      </c>
      <c r="O140" s="85"/>
      <c r="P140" s="224">
        <f>O140*H140</f>
        <v>0</v>
      </c>
      <c r="Q140" s="224">
        <v>0</v>
      </c>
      <c r="R140" s="224">
        <f>Q140*H140</f>
        <v>0</v>
      </c>
      <c r="S140" s="224">
        <v>0</v>
      </c>
      <c r="T140" s="225">
        <f>S140*H140</f>
        <v>0</v>
      </c>
      <c r="U140" s="39"/>
      <c r="V140" s="39"/>
      <c r="W140" s="39"/>
      <c r="X140" s="39"/>
      <c r="Y140" s="39"/>
      <c r="Z140" s="39"/>
      <c r="AA140" s="39"/>
      <c r="AB140" s="39"/>
      <c r="AC140" s="39"/>
      <c r="AD140" s="39"/>
      <c r="AE140" s="39"/>
      <c r="AR140" s="226" t="s">
        <v>129</v>
      </c>
      <c r="AT140" s="226" t="s">
        <v>124</v>
      </c>
      <c r="AU140" s="226" t="s">
        <v>85</v>
      </c>
      <c r="AY140" s="18" t="s">
        <v>122</v>
      </c>
      <c r="BE140" s="227">
        <f>IF(N140="základní",J140,0)</f>
        <v>0</v>
      </c>
      <c r="BF140" s="227">
        <f>IF(N140="snížená",J140,0)</f>
        <v>0</v>
      </c>
      <c r="BG140" s="227">
        <f>IF(N140="zákl. přenesená",J140,0)</f>
        <v>0</v>
      </c>
      <c r="BH140" s="227">
        <f>IF(N140="sníž. přenesená",J140,0)</f>
        <v>0</v>
      </c>
      <c r="BI140" s="227">
        <f>IF(N140="nulová",J140,0)</f>
        <v>0</v>
      </c>
      <c r="BJ140" s="18" t="s">
        <v>82</v>
      </c>
      <c r="BK140" s="227">
        <f>ROUND(I140*H140,2)</f>
        <v>0</v>
      </c>
      <c r="BL140" s="18" t="s">
        <v>129</v>
      </c>
      <c r="BM140" s="226" t="s">
        <v>199</v>
      </c>
    </row>
    <row r="141" spans="1:47" s="2" customFormat="1" ht="12">
      <c r="A141" s="39"/>
      <c r="B141" s="40"/>
      <c r="C141" s="41"/>
      <c r="D141" s="228" t="s">
        <v>131</v>
      </c>
      <c r="E141" s="41"/>
      <c r="F141" s="229" t="s">
        <v>200</v>
      </c>
      <c r="G141" s="41"/>
      <c r="H141" s="41"/>
      <c r="I141" s="133"/>
      <c r="J141" s="41"/>
      <c r="K141" s="41"/>
      <c r="L141" s="45"/>
      <c r="M141" s="230"/>
      <c r="N141" s="231"/>
      <c r="O141" s="85"/>
      <c r="P141" s="85"/>
      <c r="Q141" s="85"/>
      <c r="R141" s="85"/>
      <c r="S141" s="85"/>
      <c r="T141" s="86"/>
      <c r="U141" s="39"/>
      <c r="V141" s="39"/>
      <c r="W141" s="39"/>
      <c r="X141" s="39"/>
      <c r="Y141" s="39"/>
      <c r="Z141" s="39"/>
      <c r="AA141" s="39"/>
      <c r="AB141" s="39"/>
      <c r="AC141" s="39"/>
      <c r="AD141" s="39"/>
      <c r="AE141" s="39"/>
      <c r="AT141" s="18" t="s">
        <v>131</v>
      </c>
      <c r="AU141" s="18" t="s">
        <v>85</v>
      </c>
    </row>
    <row r="142" spans="1:47" s="2" customFormat="1" ht="12">
      <c r="A142" s="39"/>
      <c r="B142" s="40"/>
      <c r="C142" s="41"/>
      <c r="D142" s="228" t="s">
        <v>133</v>
      </c>
      <c r="E142" s="41"/>
      <c r="F142" s="232" t="s">
        <v>201</v>
      </c>
      <c r="G142" s="41"/>
      <c r="H142" s="41"/>
      <c r="I142" s="133"/>
      <c r="J142" s="41"/>
      <c r="K142" s="41"/>
      <c r="L142" s="45"/>
      <c r="M142" s="230"/>
      <c r="N142" s="231"/>
      <c r="O142" s="85"/>
      <c r="P142" s="85"/>
      <c r="Q142" s="85"/>
      <c r="R142" s="85"/>
      <c r="S142" s="85"/>
      <c r="T142" s="86"/>
      <c r="U142" s="39"/>
      <c r="V142" s="39"/>
      <c r="W142" s="39"/>
      <c r="X142" s="39"/>
      <c r="Y142" s="39"/>
      <c r="Z142" s="39"/>
      <c r="AA142" s="39"/>
      <c r="AB142" s="39"/>
      <c r="AC142" s="39"/>
      <c r="AD142" s="39"/>
      <c r="AE142" s="39"/>
      <c r="AT142" s="18" t="s">
        <v>133</v>
      </c>
      <c r="AU142" s="18" t="s">
        <v>85</v>
      </c>
    </row>
    <row r="143" spans="1:51" s="13" customFormat="1" ht="12">
      <c r="A143" s="13"/>
      <c r="B143" s="233"/>
      <c r="C143" s="234"/>
      <c r="D143" s="228" t="s">
        <v>137</v>
      </c>
      <c r="E143" s="235" t="s">
        <v>19</v>
      </c>
      <c r="F143" s="236" t="s">
        <v>202</v>
      </c>
      <c r="G143" s="234"/>
      <c r="H143" s="237">
        <v>300.5</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137</v>
      </c>
      <c r="AU143" s="243" t="s">
        <v>85</v>
      </c>
      <c r="AV143" s="13" t="s">
        <v>85</v>
      </c>
      <c r="AW143" s="13" t="s">
        <v>36</v>
      </c>
      <c r="AX143" s="13" t="s">
        <v>74</v>
      </c>
      <c r="AY143" s="243" t="s">
        <v>122</v>
      </c>
    </row>
    <row r="144" spans="1:51" s="13" customFormat="1" ht="12">
      <c r="A144" s="13"/>
      <c r="B144" s="233"/>
      <c r="C144" s="234"/>
      <c r="D144" s="228" t="s">
        <v>137</v>
      </c>
      <c r="E144" s="235" t="s">
        <v>19</v>
      </c>
      <c r="F144" s="236" t="s">
        <v>203</v>
      </c>
      <c r="G144" s="234"/>
      <c r="H144" s="237">
        <v>221.3</v>
      </c>
      <c r="I144" s="238"/>
      <c r="J144" s="234"/>
      <c r="K144" s="234"/>
      <c r="L144" s="239"/>
      <c r="M144" s="240"/>
      <c r="N144" s="241"/>
      <c r="O144" s="241"/>
      <c r="P144" s="241"/>
      <c r="Q144" s="241"/>
      <c r="R144" s="241"/>
      <c r="S144" s="241"/>
      <c r="T144" s="242"/>
      <c r="U144" s="13"/>
      <c r="V144" s="13"/>
      <c r="W144" s="13"/>
      <c r="X144" s="13"/>
      <c r="Y144" s="13"/>
      <c r="Z144" s="13"/>
      <c r="AA144" s="13"/>
      <c r="AB144" s="13"/>
      <c r="AC144" s="13"/>
      <c r="AD144" s="13"/>
      <c r="AE144" s="13"/>
      <c r="AT144" s="243" t="s">
        <v>137</v>
      </c>
      <c r="AU144" s="243" t="s">
        <v>85</v>
      </c>
      <c r="AV144" s="13" t="s">
        <v>85</v>
      </c>
      <c r="AW144" s="13" t="s">
        <v>36</v>
      </c>
      <c r="AX144" s="13" t="s">
        <v>74</v>
      </c>
      <c r="AY144" s="243" t="s">
        <v>122</v>
      </c>
    </row>
    <row r="145" spans="1:51" s="13" customFormat="1" ht="12">
      <c r="A145" s="13"/>
      <c r="B145" s="233"/>
      <c r="C145" s="234"/>
      <c r="D145" s="228" t="s">
        <v>137</v>
      </c>
      <c r="E145" s="235" t="s">
        <v>19</v>
      </c>
      <c r="F145" s="236" t="s">
        <v>204</v>
      </c>
      <c r="G145" s="234"/>
      <c r="H145" s="237">
        <v>609.84</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137</v>
      </c>
      <c r="AU145" s="243" t="s">
        <v>85</v>
      </c>
      <c r="AV145" s="13" t="s">
        <v>85</v>
      </c>
      <c r="AW145" s="13" t="s">
        <v>36</v>
      </c>
      <c r="AX145" s="13" t="s">
        <v>74</v>
      </c>
      <c r="AY145" s="243" t="s">
        <v>122</v>
      </c>
    </row>
    <row r="146" spans="1:51" s="14" customFormat="1" ht="12">
      <c r="A146" s="14"/>
      <c r="B146" s="244"/>
      <c r="C146" s="245"/>
      <c r="D146" s="228" t="s">
        <v>137</v>
      </c>
      <c r="E146" s="246" t="s">
        <v>19</v>
      </c>
      <c r="F146" s="247" t="s">
        <v>187</v>
      </c>
      <c r="G146" s="245"/>
      <c r="H146" s="248">
        <v>1131.64</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137</v>
      </c>
      <c r="AU146" s="254" t="s">
        <v>85</v>
      </c>
      <c r="AV146" s="14" t="s">
        <v>129</v>
      </c>
      <c r="AW146" s="14" t="s">
        <v>36</v>
      </c>
      <c r="AX146" s="14" t="s">
        <v>82</v>
      </c>
      <c r="AY146" s="254" t="s">
        <v>122</v>
      </c>
    </row>
    <row r="147" spans="1:65" s="2" customFormat="1" ht="21.75" customHeight="1">
      <c r="A147" s="39"/>
      <c r="B147" s="40"/>
      <c r="C147" s="215" t="s">
        <v>205</v>
      </c>
      <c r="D147" s="215" t="s">
        <v>124</v>
      </c>
      <c r="E147" s="216" t="s">
        <v>206</v>
      </c>
      <c r="F147" s="217" t="s">
        <v>207</v>
      </c>
      <c r="G147" s="218" t="s">
        <v>172</v>
      </c>
      <c r="H147" s="219">
        <v>994.16</v>
      </c>
      <c r="I147" s="220"/>
      <c r="J147" s="221">
        <f>ROUND(I147*H147,2)</f>
        <v>0</v>
      </c>
      <c r="K147" s="217" t="s">
        <v>128</v>
      </c>
      <c r="L147" s="45"/>
      <c r="M147" s="222" t="s">
        <v>19</v>
      </c>
      <c r="N147" s="223" t="s">
        <v>45</v>
      </c>
      <c r="O147" s="85"/>
      <c r="P147" s="224">
        <f>O147*H147</f>
        <v>0</v>
      </c>
      <c r="Q147" s="224">
        <v>0</v>
      </c>
      <c r="R147" s="224">
        <f>Q147*H147</f>
        <v>0</v>
      </c>
      <c r="S147" s="224">
        <v>0</v>
      </c>
      <c r="T147" s="225">
        <f>S147*H147</f>
        <v>0</v>
      </c>
      <c r="U147" s="39"/>
      <c r="V147" s="39"/>
      <c r="W147" s="39"/>
      <c r="X147" s="39"/>
      <c r="Y147" s="39"/>
      <c r="Z147" s="39"/>
      <c r="AA147" s="39"/>
      <c r="AB147" s="39"/>
      <c r="AC147" s="39"/>
      <c r="AD147" s="39"/>
      <c r="AE147" s="39"/>
      <c r="AR147" s="226" t="s">
        <v>129</v>
      </c>
      <c r="AT147" s="226" t="s">
        <v>124</v>
      </c>
      <c r="AU147" s="226" t="s">
        <v>85</v>
      </c>
      <c r="AY147" s="18" t="s">
        <v>122</v>
      </c>
      <c r="BE147" s="227">
        <f>IF(N147="základní",J147,0)</f>
        <v>0</v>
      </c>
      <c r="BF147" s="227">
        <f>IF(N147="snížená",J147,0)</f>
        <v>0</v>
      </c>
      <c r="BG147" s="227">
        <f>IF(N147="zákl. přenesená",J147,0)</f>
        <v>0</v>
      </c>
      <c r="BH147" s="227">
        <f>IF(N147="sníž. přenesená",J147,0)</f>
        <v>0</v>
      </c>
      <c r="BI147" s="227">
        <f>IF(N147="nulová",J147,0)</f>
        <v>0</v>
      </c>
      <c r="BJ147" s="18" t="s">
        <v>82</v>
      </c>
      <c r="BK147" s="227">
        <f>ROUND(I147*H147,2)</f>
        <v>0</v>
      </c>
      <c r="BL147" s="18" t="s">
        <v>129</v>
      </c>
      <c r="BM147" s="226" t="s">
        <v>208</v>
      </c>
    </row>
    <row r="148" spans="1:47" s="2" customFormat="1" ht="12">
      <c r="A148" s="39"/>
      <c r="B148" s="40"/>
      <c r="C148" s="41"/>
      <c r="D148" s="228" t="s">
        <v>131</v>
      </c>
      <c r="E148" s="41"/>
      <c r="F148" s="229" t="s">
        <v>209</v>
      </c>
      <c r="G148" s="41"/>
      <c r="H148" s="41"/>
      <c r="I148" s="133"/>
      <c r="J148" s="41"/>
      <c r="K148" s="41"/>
      <c r="L148" s="45"/>
      <c r="M148" s="230"/>
      <c r="N148" s="231"/>
      <c r="O148" s="85"/>
      <c r="P148" s="85"/>
      <c r="Q148" s="85"/>
      <c r="R148" s="85"/>
      <c r="S148" s="85"/>
      <c r="T148" s="86"/>
      <c r="U148" s="39"/>
      <c r="V148" s="39"/>
      <c r="W148" s="39"/>
      <c r="X148" s="39"/>
      <c r="Y148" s="39"/>
      <c r="Z148" s="39"/>
      <c r="AA148" s="39"/>
      <c r="AB148" s="39"/>
      <c r="AC148" s="39"/>
      <c r="AD148" s="39"/>
      <c r="AE148" s="39"/>
      <c r="AT148" s="18" t="s">
        <v>131</v>
      </c>
      <c r="AU148" s="18" t="s">
        <v>85</v>
      </c>
    </row>
    <row r="149" spans="1:47" s="2" customFormat="1" ht="12">
      <c r="A149" s="39"/>
      <c r="B149" s="40"/>
      <c r="C149" s="41"/>
      <c r="D149" s="228" t="s">
        <v>133</v>
      </c>
      <c r="E149" s="41"/>
      <c r="F149" s="232" t="s">
        <v>210</v>
      </c>
      <c r="G149" s="41"/>
      <c r="H149" s="41"/>
      <c r="I149" s="133"/>
      <c r="J149" s="41"/>
      <c r="K149" s="41"/>
      <c r="L149" s="45"/>
      <c r="M149" s="230"/>
      <c r="N149" s="231"/>
      <c r="O149" s="85"/>
      <c r="P149" s="85"/>
      <c r="Q149" s="85"/>
      <c r="R149" s="85"/>
      <c r="S149" s="85"/>
      <c r="T149" s="86"/>
      <c r="U149" s="39"/>
      <c r="V149" s="39"/>
      <c r="W149" s="39"/>
      <c r="X149" s="39"/>
      <c r="Y149" s="39"/>
      <c r="Z149" s="39"/>
      <c r="AA149" s="39"/>
      <c r="AB149" s="39"/>
      <c r="AC149" s="39"/>
      <c r="AD149" s="39"/>
      <c r="AE149" s="39"/>
      <c r="AT149" s="18" t="s">
        <v>133</v>
      </c>
      <c r="AU149" s="18" t="s">
        <v>85</v>
      </c>
    </row>
    <row r="150" spans="1:47" s="2" customFormat="1" ht="12">
      <c r="A150" s="39"/>
      <c r="B150" s="40"/>
      <c r="C150" s="41"/>
      <c r="D150" s="228" t="s">
        <v>135</v>
      </c>
      <c r="E150" s="41"/>
      <c r="F150" s="232" t="s">
        <v>211</v>
      </c>
      <c r="G150" s="41"/>
      <c r="H150" s="41"/>
      <c r="I150" s="133"/>
      <c r="J150" s="41"/>
      <c r="K150" s="41"/>
      <c r="L150" s="45"/>
      <c r="M150" s="230"/>
      <c r="N150" s="231"/>
      <c r="O150" s="85"/>
      <c r="P150" s="85"/>
      <c r="Q150" s="85"/>
      <c r="R150" s="85"/>
      <c r="S150" s="85"/>
      <c r="T150" s="86"/>
      <c r="U150" s="39"/>
      <c r="V150" s="39"/>
      <c r="W150" s="39"/>
      <c r="X150" s="39"/>
      <c r="Y150" s="39"/>
      <c r="Z150" s="39"/>
      <c r="AA150" s="39"/>
      <c r="AB150" s="39"/>
      <c r="AC150" s="39"/>
      <c r="AD150" s="39"/>
      <c r="AE150" s="39"/>
      <c r="AT150" s="18" t="s">
        <v>135</v>
      </c>
      <c r="AU150" s="18" t="s">
        <v>85</v>
      </c>
    </row>
    <row r="151" spans="1:51" s="13" customFormat="1" ht="12">
      <c r="A151" s="13"/>
      <c r="B151" s="233"/>
      <c r="C151" s="234"/>
      <c r="D151" s="228" t="s">
        <v>137</v>
      </c>
      <c r="E151" s="235" t="s">
        <v>19</v>
      </c>
      <c r="F151" s="236" t="s">
        <v>212</v>
      </c>
      <c r="G151" s="234"/>
      <c r="H151" s="237">
        <v>994.16</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137</v>
      </c>
      <c r="AU151" s="243" t="s">
        <v>85</v>
      </c>
      <c r="AV151" s="13" t="s">
        <v>85</v>
      </c>
      <c r="AW151" s="13" t="s">
        <v>36</v>
      </c>
      <c r="AX151" s="13" t="s">
        <v>82</v>
      </c>
      <c r="AY151" s="243" t="s">
        <v>122</v>
      </c>
    </row>
    <row r="152" spans="1:65" s="2" customFormat="1" ht="21.75" customHeight="1">
      <c r="A152" s="39"/>
      <c r="B152" s="40"/>
      <c r="C152" s="215" t="s">
        <v>213</v>
      </c>
      <c r="D152" s="215" t="s">
        <v>124</v>
      </c>
      <c r="E152" s="216" t="s">
        <v>206</v>
      </c>
      <c r="F152" s="217" t="s">
        <v>207</v>
      </c>
      <c r="G152" s="218" t="s">
        <v>172</v>
      </c>
      <c r="H152" s="219">
        <v>745.62</v>
      </c>
      <c r="I152" s="220"/>
      <c r="J152" s="221">
        <f>ROUND(I152*H152,2)</f>
        <v>0</v>
      </c>
      <c r="K152" s="217" t="s">
        <v>128</v>
      </c>
      <c r="L152" s="45"/>
      <c r="M152" s="222" t="s">
        <v>19</v>
      </c>
      <c r="N152" s="223" t="s">
        <v>45</v>
      </c>
      <c r="O152" s="85"/>
      <c r="P152" s="224">
        <f>O152*H152</f>
        <v>0</v>
      </c>
      <c r="Q152" s="224">
        <v>0</v>
      </c>
      <c r="R152" s="224">
        <f>Q152*H152</f>
        <v>0</v>
      </c>
      <c r="S152" s="224">
        <v>0</v>
      </c>
      <c r="T152" s="225">
        <f>S152*H152</f>
        <v>0</v>
      </c>
      <c r="U152" s="39"/>
      <c r="V152" s="39"/>
      <c r="W152" s="39"/>
      <c r="X152" s="39"/>
      <c r="Y152" s="39"/>
      <c r="Z152" s="39"/>
      <c r="AA152" s="39"/>
      <c r="AB152" s="39"/>
      <c r="AC152" s="39"/>
      <c r="AD152" s="39"/>
      <c r="AE152" s="39"/>
      <c r="AR152" s="226" t="s">
        <v>129</v>
      </c>
      <c r="AT152" s="226" t="s">
        <v>124</v>
      </c>
      <c r="AU152" s="226" t="s">
        <v>85</v>
      </c>
      <c r="AY152" s="18" t="s">
        <v>122</v>
      </c>
      <c r="BE152" s="227">
        <f>IF(N152="základní",J152,0)</f>
        <v>0</v>
      </c>
      <c r="BF152" s="227">
        <f>IF(N152="snížená",J152,0)</f>
        <v>0</v>
      </c>
      <c r="BG152" s="227">
        <f>IF(N152="zákl. přenesená",J152,0)</f>
        <v>0</v>
      </c>
      <c r="BH152" s="227">
        <f>IF(N152="sníž. přenesená",J152,0)</f>
        <v>0</v>
      </c>
      <c r="BI152" s="227">
        <f>IF(N152="nulová",J152,0)</f>
        <v>0</v>
      </c>
      <c r="BJ152" s="18" t="s">
        <v>82</v>
      </c>
      <c r="BK152" s="227">
        <f>ROUND(I152*H152,2)</f>
        <v>0</v>
      </c>
      <c r="BL152" s="18" t="s">
        <v>129</v>
      </c>
      <c r="BM152" s="226" t="s">
        <v>214</v>
      </c>
    </row>
    <row r="153" spans="1:47" s="2" customFormat="1" ht="12">
      <c r="A153" s="39"/>
      <c r="B153" s="40"/>
      <c r="C153" s="41"/>
      <c r="D153" s="228" t="s">
        <v>131</v>
      </c>
      <c r="E153" s="41"/>
      <c r="F153" s="229" t="s">
        <v>209</v>
      </c>
      <c r="G153" s="41"/>
      <c r="H153" s="41"/>
      <c r="I153" s="133"/>
      <c r="J153" s="41"/>
      <c r="K153" s="41"/>
      <c r="L153" s="45"/>
      <c r="M153" s="230"/>
      <c r="N153" s="231"/>
      <c r="O153" s="85"/>
      <c r="P153" s="85"/>
      <c r="Q153" s="85"/>
      <c r="R153" s="85"/>
      <c r="S153" s="85"/>
      <c r="T153" s="86"/>
      <c r="U153" s="39"/>
      <c r="V153" s="39"/>
      <c r="W153" s="39"/>
      <c r="X153" s="39"/>
      <c r="Y153" s="39"/>
      <c r="Z153" s="39"/>
      <c r="AA153" s="39"/>
      <c r="AB153" s="39"/>
      <c r="AC153" s="39"/>
      <c r="AD153" s="39"/>
      <c r="AE153" s="39"/>
      <c r="AT153" s="18" t="s">
        <v>131</v>
      </c>
      <c r="AU153" s="18" t="s">
        <v>85</v>
      </c>
    </row>
    <row r="154" spans="1:47" s="2" customFormat="1" ht="12">
      <c r="A154" s="39"/>
      <c r="B154" s="40"/>
      <c r="C154" s="41"/>
      <c r="D154" s="228" t="s">
        <v>133</v>
      </c>
      <c r="E154" s="41"/>
      <c r="F154" s="232" t="s">
        <v>210</v>
      </c>
      <c r="G154" s="41"/>
      <c r="H154" s="41"/>
      <c r="I154" s="133"/>
      <c r="J154" s="41"/>
      <c r="K154" s="41"/>
      <c r="L154" s="45"/>
      <c r="M154" s="230"/>
      <c r="N154" s="231"/>
      <c r="O154" s="85"/>
      <c r="P154" s="85"/>
      <c r="Q154" s="85"/>
      <c r="R154" s="85"/>
      <c r="S154" s="85"/>
      <c r="T154" s="86"/>
      <c r="U154" s="39"/>
      <c r="V154" s="39"/>
      <c r="W154" s="39"/>
      <c r="X154" s="39"/>
      <c r="Y154" s="39"/>
      <c r="Z154" s="39"/>
      <c r="AA154" s="39"/>
      <c r="AB154" s="39"/>
      <c r="AC154" s="39"/>
      <c r="AD154" s="39"/>
      <c r="AE154" s="39"/>
      <c r="AT154" s="18" t="s">
        <v>133</v>
      </c>
      <c r="AU154" s="18" t="s">
        <v>85</v>
      </c>
    </row>
    <row r="155" spans="1:47" s="2" customFormat="1" ht="12">
      <c r="A155" s="39"/>
      <c r="B155" s="40"/>
      <c r="C155" s="41"/>
      <c r="D155" s="228" t="s">
        <v>135</v>
      </c>
      <c r="E155" s="41"/>
      <c r="F155" s="232" t="s">
        <v>215</v>
      </c>
      <c r="G155" s="41"/>
      <c r="H155" s="41"/>
      <c r="I155" s="133"/>
      <c r="J155" s="41"/>
      <c r="K155" s="41"/>
      <c r="L155" s="45"/>
      <c r="M155" s="230"/>
      <c r="N155" s="231"/>
      <c r="O155" s="85"/>
      <c r="P155" s="85"/>
      <c r="Q155" s="85"/>
      <c r="R155" s="85"/>
      <c r="S155" s="85"/>
      <c r="T155" s="86"/>
      <c r="U155" s="39"/>
      <c r="V155" s="39"/>
      <c r="W155" s="39"/>
      <c r="X155" s="39"/>
      <c r="Y155" s="39"/>
      <c r="Z155" s="39"/>
      <c r="AA155" s="39"/>
      <c r="AB155" s="39"/>
      <c r="AC155" s="39"/>
      <c r="AD155" s="39"/>
      <c r="AE155" s="39"/>
      <c r="AT155" s="18" t="s">
        <v>135</v>
      </c>
      <c r="AU155" s="18" t="s">
        <v>85</v>
      </c>
    </row>
    <row r="156" spans="1:51" s="13" customFormat="1" ht="12">
      <c r="A156" s="13"/>
      <c r="B156" s="233"/>
      <c r="C156" s="234"/>
      <c r="D156" s="228" t="s">
        <v>137</v>
      </c>
      <c r="E156" s="235" t="s">
        <v>19</v>
      </c>
      <c r="F156" s="236" t="s">
        <v>216</v>
      </c>
      <c r="G156" s="234"/>
      <c r="H156" s="237">
        <v>745.62</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137</v>
      </c>
      <c r="AU156" s="243" t="s">
        <v>85</v>
      </c>
      <c r="AV156" s="13" t="s">
        <v>85</v>
      </c>
      <c r="AW156" s="13" t="s">
        <v>36</v>
      </c>
      <c r="AX156" s="13" t="s">
        <v>82</v>
      </c>
      <c r="AY156" s="243" t="s">
        <v>122</v>
      </c>
    </row>
    <row r="157" spans="1:65" s="2" customFormat="1" ht="21.75" customHeight="1">
      <c r="A157" s="39"/>
      <c r="B157" s="40"/>
      <c r="C157" s="215" t="s">
        <v>217</v>
      </c>
      <c r="D157" s="215" t="s">
        <v>124</v>
      </c>
      <c r="E157" s="216" t="s">
        <v>218</v>
      </c>
      <c r="F157" s="217" t="s">
        <v>219</v>
      </c>
      <c r="G157" s="218" t="s">
        <v>172</v>
      </c>
      <c r="H157" s="219">
        <v>497.08</v>
      </c>
      <c r="I157" s="220"/>
      <c r="J157" s="221">
        <f>ROUND(I157*H157,2)</f>
        <v>0</v>
      </c>
      <c r="K157" s="217" t="s">
        <v>128</v>
      </c>
      <c r="L157" s="45"/>
      <c r="M157" s="222" t="s">
        <v>19</v>
      </c>
      <c r="N157" s="223" t="s">
        <v>45</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129</v>
      </c>
      <c r="AT157" s="226" t="s">
        <v>124</v>
      </c>
      <c r="AU157" s="226" t="s">
        <v>85</v>
      </c>
      <c r="AY157" s="18" t="s">
        <v>122</v>
      </c>
      <c r="BE157" s="227">
        <f>IF(N157="základní",J157,0)</f>
        <v>0</v>
      </c>
      <c r="BF157" s="227">
        <f>IF(N157="snížená",J157,0)</f>
        <v>0</v>
      </c>
      <c r="BG157" s="227">
        <f>IF(N157="zákl. přenesená",J157,0)</f>
        <v>0</v>
      </c>
      <c r="BH157" s="227">
        <f>IF(N157="sníž. přenesená",J157,0)</f>
        <v>0</v>
      </c>
      <c r="BI157" s="227">
        <f>IF(N157="nulová",J157,0)</f>
        <v>0</v>
      </c>
      <c r="BJ157" s="18" t="s">
        <v>82</v>
      </c>
      <c r="BK157" s="227">
        <f>ROUND(I157*H157,2)</f>
        <v>0</v>
      </c>
      <c r="BL157" s="18" t="s">
        <v>129</v>
      </c>
      <c r="BM157" s="226" t="s">
        <v>220</v>
      </c>
    </row>
    <row r="158" spans="1:47" s="2" customFormat="1" ht="12">
      <c r="A158" s="39"/>
      <c r="B158" s="40"/>
      <c r="C158" s="41"/>
      <c r="D158" s="228" t="s">
        <v>131</v>
      </c>
      <c r="E158" s="41"/>
      <c r="F158" s="229" t="s">
        <v>221</v>
      </c>
      <c r="G158" s="41"/>
      <c r="H158" s="41"/>
      <c r="I158" s="133"/>
      <c r="J158" s="41"/>
      <c r="K158" s="41"/>
      <c r="L158" s="45"/>
      <c r="M158" s="230"/>
      <c r="N158" s="231"/>
      <c r="O158" s="85"/>
      <c r="P158" s="85"/>
      <c r="Q158" s="85"/>
      <c r="R158" s="85"/>
      <c r="S158" s="85"/>
      <c r="T158" s="86"/>
      <c r="U158" s="39"/>
      <c r="V158" s="39"/>
      <c r="W158" s="39"/>
      <c r="X158" s="39"/>
      <c r="Y158" s="39"/>
      <c r="Z158" s="39"/>
      <c r="AA158" s="39"/>
      <c r="AB158" s="39"/>
      <c r="AC158" s="39"/>
      <c r="AD158" s="39"/>
      <c r="AE158" s="39"/>
      <c r="AT158" s="18" t="s">
        <v>131</v>
      </c>
      <c r="AU158" s="18" t="s">
        <v>85</v>
      </c>
    </row>
    <row r="159" spans="1:47" s="2" customFormat="1" ht="12">
      <c r="A159" s="39"/>
      <c r="B159" s="40"/>
      <c r="C159" s="41"/>
      <c r="D159" s="228" t="s">
        <v>133</v>
      </c>
      <c r="E159" s="41"/>
      <c r="F159" s="232" t="s">
        <v>210</v>
      </c>
      <c r="G159" s="41"/>
      <c r="H159" s="41"/>
      <c r="I159" s="133"/>
      <c r="J159" s="41"/>
      <c r="K159" s="41"/>
      <c r="L159" s="45"/>
      <c r="M159" s="230"/>
      <c r="N159" s="231"/>
      <c r="O159" s="85"/>
      <c r="P159" s="85"/>
      <c r="Q159" s="85"/>
      <c r="R159" s="85"/>
      <c r="S159" s="85"/>
      <c r="T159" s="86"/>
      <c r="U159" s="39"/>
      <c r="V159" s="39"/>
      <c r="W159" s="39"/>
      <c r="X159" s="39"/>
      <c r="Y159" s="39"/>
      <c r="Z159" s="39"/>
      <c r="AA159" s="39"/>
      <c r="AB159" s="39"/>
      <c r="AC159" s="39"/>
      <c r="AD159" s="39"/>
      <c r="AE159" s="39"/>
      <c r="AT159" s="18" t="s">
        <v>133</v>
      </c>
      <c r="AU159" s="18" t="s">
        <v>85</v>
      </c>
    </row>
    <row r="160" spans="1:47" s="2" customFormat="1" ht="12">
      <c r="A160" s="39"/>
      <c r="B160" s="40"/>
      <c r="C160" s="41"/>
      <c r="D160" s="228" t="s">
        <v>135</v>
      </c>
      <c r="E160" s="41"/>
      <c r="F160" s="232" t="s">
        <v>222</v>
      </c>
      <c r="G160" s="41"/>
      <c r="H160" s="41"/>
      <c r="I160" s="133"/>
      <c r="J160" s="41"/>
      <c r="K160" s="41"/>
      <c r="L160" s="45"/>
      <c r="M160" s="230"/>
      <c r="N160" s="231"/>
      <c r="O160" s="85"/>
      <c r="P160" s="85"/>
      <c r="Q160" s="85"/>
      <c r="R160" s="85"/>
      <c r="S160" s="85"/>
      <c r="T160" s="86"/>
      <c r="U160" s="39"/>
      <c r="V160" s="39"/>
      <c r="W160" s="39"/>
      <c r="X160" s="39"/>
      <c r="Y160" s="39"/>
      <c r="Z160" s="39"/>
      <c r="AA160" s="39"/>
      <c r="AB160" s="39"/>
      <c r="AC160" s="39"/>
      <c r="AD160" s="39"/>
      <c r="AE160" s="39"/>
      <c r="AT160" s="18" t="s">
        <v>135</v>
      </c>
      <c r="AU160" s="18" t="s">
        <v>85</v>
      </c>
    </row>
    <row r="161" spans="1:51" s="13" customFormat="1" ht="12">
      <c r="A161" s="13"/>
      <c r="B161" s="233"/>
      <c r="C161" s="234"/>
      <c r="D161" s="228" t="s">
        <v>137</v>
      </c>
      <c r="E161" s="235" t="s">
        <v>19</v>
      </c>
      <c r="F161" s="236" t="s">
        <v>223</v>
      </c>
      <c r="G161" s="234"/>
      <c r="H161" s="237">
        <v>497.08</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137</v>
      </c>
      <c r="AU161" s="243" t="s">
        <v>85</v>
      </c>
      <c r="AV161" s="13" t="s">
        <v>85</v>
      </c>
      <c r="AW161" s="13" t="s">
        <v>36</v>
      </c>
      <c r="AX161" s="13" t="s">
        <v>82</v>
      </c>
      <c r="AY161" s="243" t="s">
        <v>122</v>
      </c>
    </row>
    <row r="162" spans="1:65" s="2" customFormat="1" ht="21.75" customHeight="1">
      <c r="A162" s="39"/>
      <c r="B162" s="40"/>
      <c r="C162" s="215" t="s">
        <v>224</v>
      </c>
      <c r="D162" s="215" t="s">
        <v>124</v>
      </c>
      <c r="E162" s="216" t="s">
        <v>218</v>
      </c>
      <c r="F162" s="217" t="s">
        <v>219</v>
      </c>
      <c r="G162" s="218" t="s">
        <v>172</v>
      </c>
      <c r="H162" s="219">
        <v>248.54</v>
      </c>
      <c r="I162" s="220"/>
      <c r="J162" s="221">
        <f>ROUND(I162*H162,2)</f>
        <v>0</v>
      </c>
      <c r="K162" s="217" t="s">
        <v>128</v>
      </c>
      <c r="L162" s="45"/>
      <c r="M162" s="222" t="s">
        <v>19</v>
      </c>
      <c r="N162" s="223" t="s">
        <v>45</v>
      </c>
      <c r="O162" s="85"/>
      <c r="P162" s="224">
        <f>O162*H162</f>
        <v>0</v>
      </c>
      <c r="Q162" s="224">
        <v>0</v>
      </c>
      <c r="R162" s="224">
        <f>Q162*H162</f>
        <v>0</v>
      </c>
      <c r="S162" s="224">
        <v>0</v>
      </c>
      <c r="T162" s="225">
        <f>S162*H162</f>
        <v>0</v>
      </c>
      <c r="U162" s="39"/>
      <c r="V162" s="39"/>
      <c r="W162" s="39"/>
      <c r="X162" s="39"/>
      <c r="Y162" s="39"/>
      <c r="Z162" s="39"/>
      <c r="AA162" s="39"/>
      <c r="AB162" s="39"/>
      <c r="AC162" s="39"/>
      <c r="AD162" s="39"/>
      <c r="AE162" s="39"/>
      <c r="AR162" s="226" t="s">
        <v>129</v>
      </c>
      <c r="AT162" s="226" t="s">
        <v>124</v>
      </c>
      <c r="AU162" s="226" t="s">
        <v>85</v>
      </c>
      <c r="AY162" s="18" t="s">
        <v>122</v>
      </c>
      <c r="BE162" s="227">
        <f>IF(N162="základní",J162,0)</f>
        <v>0</v>
      </c>
      <c r="BF162" s="227">
        <f>IF(N162="snížená",J162,0)</f>
        <v>0</v>
      </c>
      <c r="BG162" s="227">
        <f>IF(N162="zákl. přenesená",J162,0)</f>
        <v>0</v>
      </c>
      <c r="BH162" s="227">
        <f>IF(N162="sníž. přenesená",J162,0)</f>
        <v>0</v>
      </c>
      <c r="BI162" s="227">
        <f>IF(N162="nulová",J162,0)</f>
        <v>0</v>
      </c>
      <c r="BJ162" s="18" t="s">
        <v>82</v>
      </c>
      <c r="BK162" s="227">
        <f>ROUND(I162*H162,2)</f>
        <v>0</v>
      </c>
      <c r="BL162" s="18" t="s">
        <v>129</v>
      </c>
      <c r="BM162" s="226" t="s">
        <v>225</v>
      </c>
    </row>
    <row r="163" spans="1:47" s="2" customFormat="1" ht="12">
      <c r="A163" s="39"/>
      <c r="B163" s="40"/>
      <c r="C163" s="41"/>
      <c r="D163" s="228" t="s">
        <v>131</v>
      </c>
      <c r="E163" s="41"/>
      <c r="F163" s="229" t="s">
        <v>221</v>
      </c>
      <c r="G163" s="41"/>
      <c r="H163" s="41"/>
      <c r="I163" s="133"/>
      <c r="J163" s="41"/>
      <c r="K163" s="41"/>
      <c r="L163" s="45"/>
      <c r="M163" s="230"/>
      <c r="N163" s="231"/>
      <c r="O163" s="85"/>
      <c r="P163" s="85"/>
      <c r="Q163" s="85"/>
      <c r="R163" s="85"/>
      <c r="S163" s="85"/>
      <c r="T163" s="86"/>
      <c r="U163" s="39"/>
      <c r="V163" s="39"/>
      <c r="W163" s="39"/>
      <c r="X163" s="39"/>
      <c r="Y163" s="39"/>
      <c r="Z163" s="39"/>
      <c r="AA163" s="39"/>
      <c r="AB163" s="39"/>
      <c r="AC163" s="39"/>
      <c r="AD163" s="39"/>
      <c r="AE163" s="39"/>
      <c r="AT163" s="18" t="s">
        <v>131</v>
      </c>
      <c r="AU163" s="18" t="s">
        <v>85</v>
      </c>
    </row>
    <row r="164" spans="1:47" s="2" customFormat="1" ht="12">
      <c r="A164" s="39"/>
      <c r="B164" s="40"/>
      <c r="C164" s="41"/>
      <c r="D164" s="228" t="s">
        <v>133</v>
      </c>
      <c r="E164" s="41"/>
      <c r="F164" s="232" t="s">
        <v>210</v>
      </c>
      <c r="G164" s="41"/>
      <c r="H164" s="41"/>
      <c r="I164" s="133"/>
      <c r="J164" s="41"/>
      <c r="K164" s="41"/>
      <c r="L164" s="45"/>
      <c r="M164" s="230"/>
      <c r="N164" s="231"/>
      <c r="O164" s="85"/>
      <c r="P164" s="85"/>
      <c r="Q164" s="85"/>
      <c r="R164" s="85"/>
      <c r="S164" s="85"/>
      <c r="T164" s="86"/>
      <c r="U164" s="39"/>
      <c r="V164" s="39"/>
      <c r="W164" s="39"/>
      <c r="X164" s="39"/>
      <c r="Y164" s="39"/>
      <c r="Z164" s="39"/>
      <c r="AA164" s="39"/>
      <c r="AB164" s="39"/>
      <c r="AC164" s="39"/>
      <c r="AD164" s="39"/>
      <c r="AE164" s="39"/>
      <c r="AT164" s="18" t="s">
        <v>133</v>
      </c>
      <c r="AU164" s="18" t="s">
        <v>85</v>
      </c>
    </row>
    <row r="165" spans="1:47" s="2" customFormat="1" ht="12">
      <c r="A165" s="39"/>
      <c r="B165" s="40"/>
      <c r="C165" s="41"/>
      <c r="D165" s="228" t="s">
        <v>135</v>
      </c>
      <c r="E165" s="41"/>
      <c r="F165" s="232" t="s">
        <v>226</v>
      </c>
      <c r="G165" s="41"/>
      <c r="H165" s="41"/>
      <c r="I165" s="133"/>
      <c r="J165" s="41"/>
      <c r="K165" s="41"/>
      <c r="L165" s="45"/>
      <c r="M165" s="230"/>
      <c r="N165" s="231"/>
      <c r="O165" s="85"/>
      <c r="P165" s="85"/>
      <c r="Q165" s="85"/>
      <c r="R165" s="85"/>
      <c r="S165" s="85"/>
      <c r="T165" s="86"/>
      <c r="U165" s="39"/>
      <c r="V165" s="39"/>
      <c r="W165" s="39"/>
      <c r="X165" s="39"/>
      <c r="Y165" s="39"/>
      <c r="Z165" s="39"/>
      <c r="AA165" s="39"/>
      <c r="AB165" s="39"/>
      <c r="AC165" s="39"/>
      <c r="AD165" s="39"/>
      <c r="AE165" s="39"/>
      <c r="AT165" s="18" t="s">
        <v>135</v>
      </c>
      <c r="AU165" s="18" t="s">
        <v>85</v>
      </c>
    </row>
    <row r="166" spans="1:51" s="13" customFormat="1" ht="12">
      <c r="A166" s="13"/>
      <c r="B166" s="233"/>
      <c r="C166" s="234"/>
      <c r="D166" s="228" t="s">
        <v>137</v>
      </c>
      <c r="E166" s="235" t="s">
        <v>19</v>
      </c>
      <c r="F166" s="236" t="s">
        <v>227</v>
      </c>
      <c r="G166" s="234"/>
      <c r="H166" s="237">
        <v>248.54</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137</v>
      </c>
      <c r="AU166" s="243" t="s">
        <v>85</v>
      </c>
      <c r="AV166" s="13" t="s">
        <v>85</v>
      </c>
      <c r="AW166" s="13" t="s">
        <v>36</v>
      </c>
      <c r="AX166" s="13" t="s">
        <v>82</v>
      </c>
      <c r="AY166" s="243" t="s">
        <v>122</v>
      </c>
    </row>
    <row r="167" spans="1:65" s="2" customFormat="1" ht="16.5" customHeight="1">
      <c r="A167" s="39"/>
      <c r="B167" s="40"/>
      <c r="C167" s="215" t="s">
        <v>228</v>
      </c>
      <c r="D167" s="215" t="s">
        <v>124</v>
      </c>
      <c r="E167" s="216" t="s">
        <v>229</v>
      </c>
      <c r="F167" s="217" t="s">
        <v>230</v>
      </c>
      <c r="G167" s="218" t="s">
        <v>172</v>
      </c>
      <c r="H167" s="219">
        <v>44</v>
      </c>
      <c r="I167" s="220"/>
      <c r="J167" s="221">
        <f>ROUND(I167*H167,2)</f>
        <v>0</v>
      </c>
      <c r="K167" s="217" t="s">
        <v>128</v>
      </c>
      <c r="L167" s="45"/>
      <c r="M167" s="222" t="s">
        <v>19</v>
      </c>
      <c r="N167" s="223" t="s">
        <v>45</v>
      </c>
      <c r="O167" s="85"/>
      <c r="P167" s="224">
        <f>O167*H167</f>
        <v>0</v>
      </c>
      <c r="Q167" s="224">
        <v>0</v>
      </c>
      <c r="R167" s="224">
        <f>Q167*H167</f>
        <v>0</v>
      </c>
      <c r="S167" s="224">
        <v>0</v>
      </c>
      <c r="T167" s="225">
        <f>S167*H167</f>
        <v>0</v>
      </c>
      <c r="U167" s="39"/>
      <c r="V167" s="39"/>
      <c r="W167" s="39"/>
      <c r="X167" s="39"/>
      <c r="Y167" s="39"/>
      <c r="Z167" s="39"/>
      <c r="AA167" s="39"/>
      <c r="AB167" s="39"/>
      <c r="AC167" s="39"/>
      <c r="AD167" s="39"/>
      <c r="AE167" s="39"/>
      <c r="AR167" s="226" t="s">
        <v>129</v>
      </c>
      <c r="AT167" s="226" t="s">
        <v>124</v>
      </c>
      <c r="AU167" s="226" t="s">
        <v>85</v>
      </c>
      <c r="AY167" s="18" t="s">
        <v>122</v>
      </c>
      <c r="BE167" s="227">
        <f>IF(N167="základní",J167,0)</f>
        <v>0</v>
      </c>
      <c r="BF167" s="227">
        <f>IF(N167="snížená",J167,0)</f>
        <v>0</v>
      </c>
      <c r="BG167" s="227">
        <f>IF(N167="zákl. přenesená",J167,0)</f>
        <v>0</v>
      </c>
      <c r="BH167" s="227">
        <f>IF(N167="sníž. přenesená",J167,0)</f>
        <v>0</v>
      </c>
      <c r="BI167" s="227">
        <f>IF(N167="nulová",J167,0)</f>
        <v>0</v>
      </c>
      <c r="BJ167" s="18" t="s">
        <v>82</v>
      </c>
      <c r="BK167" s="227">
        <f>ROUND(I167*H167,2)</f>
        <v>0</v>
      </c>
      <c r="BL167" s="18" t="s">
        <v>129</v>
      </c>
      <c r="BM167" s="226" t="s">
        <v>231</v>
      </c>
    </row>
    <row r="168" spans="1:47" s="2" customFormat="1" ht="12">
      <c r="A168" s="39"/>
      <c r="B168" s="40"/>
      <c r="C168" s="41"/>
      <c r="D168" s="228" t="s">
        <v>131</v>
      </c>
      <c r="E168" s="41"/>
      <c r="F168" s="229" t="s">
        <v>232</v>
      </c>
      <c r="G168" s="41"/>
      <c r="H168" s="41"/>
      <c r="I168" s="133"/>
      <c r="J168" s="41"/>
      <c r="K168" s="41"/>
      <c r="L168" s="45"/>
      <c r="M168" s="230"/>
      <c r="N168" s="231"/>
      <c r="O168" s="85"/>
      <c r="P168" s="85"/>
      <c r="Q168" s="85"/>
      <c r="R168" s="85"/>
      <c r="S168" s="85"/>
      <c r="T168" s="86"/>
      <c r="U168" s="39"/>
      <c r="V168" s="39"/>
      <c r="W168" s="39"/>
      <c r="X168" s="39"/>
      <c r="Y168" s="39"/>
      <c r="Z168" s="39"/>
      <c r="AA168" s="39"/>
      <c r="AB168" s="39"/>
      <c r="AC168" s="39"/>
      <c r="AD168" s="39"/>
      <c r="AE168" s="39"/>
      <c r="AT168" s="18" t="s">
        <v>131</v>
      </c>
      <c r="AU168" s="18" t="s">
        <v>85</v>
      </c>
    </row>
    <row r="169" spans="1:47" s="2" customFormat="1" ht="12">
      <c r="A169" s="39"/>
      <c r="B169" s="40"/>
      <c r="C169" s="41"/>
      <c r="D169" s="228" t="s">
        <v>133</v>
      </c>
      <c r="E169" s="41"/>
      <c r="F169" s="232" t="s">
        <v>233</v>
      </c>
      <c r="G169" s="41"/>
      <c r="H169" s="41"/>
      <c r="I169" s="133"/>
      <c r="J169" s="41"/>
      <c r="K169" s="41"/>
      <c r="L169" s="45"/>
      <c r="M169" s="230"/>
      <c r="N169" s="231"/>
      <c r="O169" s="85"/>
      <c r="P169" s="85"/>
      <c r="Q169" s="85"/>
      <c r="R169" s="85"/>
      <c r="S169" s="85"/>
      <c r="T169" s="86"/>
      <c r="U169" s="39"/>
      <c r="V169" s="39"/>
      <c r="W169" s="39"/>
      <c r="X169" s="39"/>
      <c r="Y169" s="39"/>
      <c r="Z169" s="39"/>
      <c r="AA169" s="39"/>
      <c r="AB169" s="39"/>
      <c r="AC169" s="39"/>
      <c r="AD169" s="39"/>
      <c r="AE169" s="39"/>
      <c r="AT169" s="18" t="s">
        <v>133</v>
      </c>
      <c r="AU169" s="18" t="s">
        <v>85</v>
      </c>
    </row>
    <row r="170" spans="1:47" s="2" customFormat="1" ht="12">
      <c r="A170" s="39"/>
      <c r="B170" s="40"/>
      <c r="C170" s="41"/>
      <c r="D170" s="228" t="s">
        <v>135</v>
      </c>
      <c r="E170" s="41"/>
      <c r="F170" s="232" t="s">
        <v>234</v>
      </c>
      <c r="G170" s="41"/>
      <c r="H170" s="41"/>
      <c r="I170" s="133"/>
      <c r="J170" s="41"/>
      <c r="K170" s="41"/>
      <c r="L170" s="45"/>
      <c r="M170" s="230"/>
      <c r="N170" s="231"/>
      <c r="O170" s="85"/>
      <c r="P170" s="85"/>
      <c r="Q170" s="85"/>
      <c r="R170" s="85"/>
      <c r="S170" s="85"/>
      <c r="T170" s="86"/>
      <c r="U170" s="39"/>
      <c r="V170" s="39"/>
      <c r="W170" s="39"/>
      <c r="X170" s="39"/>
      <c r="Y170" s="39"/>
      <c r="Z170" s="39"/>
      <c r="AA170" s="39"/>
      <c r="AB170" s="39"/>
      <c r="AC170" s="39"/>
      <c r="AD170" s="39"/>
      <c r="AE170" s="39"/>
      <c r="AT170" s="18" t="s">
        <v>135</v>
      </c>
      <c r="AU170" s="18" t="s">
        <v>85</v>
      </c>
    </row>
    <row r="171" spans="1:51" s="15" customFormat="1" ht="12">
      <c r="A171" s="15"/>
      <c r="B171" s="255"/>
      <c r="C171" s="256"/>
      <c r="D171" s="228" t="s">
        <v>137</v>
      </c>
      <c r="E171" s="257" t="s">
        <v>19</v>
      </c>
      <c r="F171" s="258" t="s">
        <v>235</v>
      </c>
      <c r="G171" s="256"/>
      <c r="H171" s="257" t="s">
        <v>19</v>
      </c>
      <c r="I171" s="259"/>
      <c r="J171" s="256"/>
      <c r="K171" s="256"/>
      <c r="L171" s="260"/>
      <c r="M171" s="261"/>
      <c r="N171" s="262"/>
      <c r="O171" s="262"/>
      <c r="P171" s="262"/>
      <c r="Q171" s="262"/>
      <c r="R171" s="262"/>
      <c r="S171" s="262"/>
      <c r="T171" s="263"/>
      <c r="U171" s="15"/>
      <c r="V171" s="15"/>
      <c r="W171" s="15"/>
      <c r="X171" s="15"/>
      <c r="Y171" s="15"/>
      <c r="Z171" s="15"/>
      <c r="AA171" s="15"/>
      <c r="AB171" s="15"/>
      <c r="AC171" s="15"/>
      <c r="AD171" s="15"/>
      <c r="AE171" s="15"/>
      <c r="AT171" s="264" t="s">
        <v>137</v>
      </c>
      <c r="AU171" s="264" t="s">
        <v>85</v>
      </c>
      <c r="AV171" s="15" t="s">
        <v>82</v>
      </c>
      <c r="AW171" s="15" t="s">
        <v>36</v>
      </c>
      <c r="AX171" s="15" t="s">
        <v>74</v>
      </c>
      <c r="AY171" s="264" t="s">
        <v>122</v>
      </c>
    </row>
    <row r="172" spans="1:51" s="13" customFormat="1" ht="12">
      <c r="A172" s="13"/>
      <c r="B172" s="233"/>
      <c r="C172" s="234"/>
      <c r="D172" s="228" t="s">
        <v>137</v>
      </c>
      <c r="E172" s="235" t="s">
        <v>19</v>
      </c>
      <c r="F172" s="236" t="s">
        <v>236</v>
      </c>
      <c r="G172" s="234"/>
      <c r="H172" s="237">
        <v>44</v>
      </c>
      <c r="I172" s="238"/>
      <c r="J172" s="234"/>
      <c r="K172" s="234"/>
      <c r="L172" s="239"/>
      <c r="M172" s="240"/>
      <c r="N172" s="241"/>
      <c r="O172" s="241"/>
      <c r="P172" s="241"/>
      <c r="Q172" s="241"/>
      <c r="R172" s="241"/>
      <c r="S172" s="241"/>
      <c r="T172" s="242"/>
      <c r="U172" s="13"/>
      <c r="V172" s="13"/>
      <c r="W172" s="13"/>
      <c r="X172" s="13"/>
      <c r="Y172" s="13"/>
      <c r="Z172" s="13"/>
      <c r="AA172" s="13"/>
      <c r="AB172" s="13"/>
      <c r="AC172" s="13"/>
      <c r="AD172" s="13"/>
      <c r="AE172" s="13"/>
      <c r="AT172" s="243" t="s">
        <v>137</v>
      </c>
      <c r="AU172" s="243" t="s">
        <v>85</v>
      </c>
      <c r="AV172" s="13" t="s">
        <v>85</v>
      </c>
      <c r="AW172" s="13" t="s">
        <v>36</v>
      </c>
      <c r="AX172" s="13" t="s">
        <v>82</v>
      </c>
      <c r="AY172" s="243" t="s">
        <v>122</v>
      </c>
    </row>
    <row r="173" spans="1:65" s="2" customFormat="1" ht="16.5" customHeight="1">
      <c r="A173" s="39"/>
      <c r="B173" s="40"/>
      <c r="C173" s="215" t="s">
        <v>237</v>
      </c>
      <c r="D173" s="215" t="s">
        <v>124</v>
      </c>
      <c r="E173" s="216" t="s">
        <v>238</v>
      </c>
      <c r="F173" s="217" t="s">
        <v>239</v>
      </c>
      <c r="G173" s="218" t="s">
        <v>172</v>
      </c>
      <c r="H173" s="219">
        <v>44</v>
      </c>
      <c r="I173" s="220"/>
      <c r="J173" s="221">
        <f>ROUND(I173*H173,2)</f>
        <v>0</v>
      </c>
      <c r="K173" s="217" t="s">
        <v>128</v>
      </c>
      <c r="L173" s="45"/>
      <c r="M173" s="222" t="s">
        <v>19</v>
      </c>
      <c r="N173" s="223" t="s">
        <v>45</v>
      </c>
      <c r="O173" s="85"/>
      <c r="P173" s="224">
        <f>O173*H173</f>
        <v>0</v>
      </c>
      <c r="Q173" s="224">
        <v>0</v>
      </c>
      <c r="R173" s="224">
        <f>Q173*H173</f>
        <v>0</v>
      </c>
      <c r="S173" s="224">
        <v>0</v>
      </c>
      <c r="T173" s="225">
        <f>S173*H173</f>
        <v>0</v>
      </c>
      <c r="U173" s="39"/>
      <c r="V173" s="39"/>
      <c r="W173" s="39"/>
      <c r="X173" s="39"/>
      <c r="Y173" s="39"/>
      <c r="Z173" s="39"/>
      <c r="AA173" s="39"/>
      <c r="AB173" s="39"/>
      <c r="AC173" s="39"/>
      <c r="AD173" s="39"/>
      <c r="AE173" s="39"/>
      <c r="AR173" s="226" t="s">
        <v>129</v>
      </c>
      <c r="AT173" s="226" t="s">
        <v>124</v>
      </c>
      <c r="AU173" s="226" t="s">
        <v>85</v>
      </c>
      <c r="AY173" s="18" t="s">
        <v>122</v>
      </c>
      <c r="BE173" s="227">
        <f>IF(N173="základní",J173,0)</f>
        <v>0</v>
      </c>
      <c r="BF173" s="227">
        <f>IF(N173="snížená",J173,0)</f>
        <v>0</v>
      </c>
      <c r="BG173" s="227">
        <f>IF(N173="zákl. přenesená",J173,0)</f>
        <v>0</v>
      </c>
      <c r="BH173" s="227">
        <f>IF(N173="sníž. přenesená",J173,0)</f>
        <v>0</v>
      </c>
      <c r="BI173" s="227">
        <f>IF(N173="nulová",J173,0)</f>
        <v>0</v>
      </c>
      <c r="BJ173" s="18" t="s">
        <v>82</v>
      </c>
      <c r="BK173" s="227">
        <f>ROUND(I173*H173,2)</f>
        <v>0</v>
      </c>
      <c r="BL173" s="18" t="s">
        <v>129</v>
      </c>
      <c r="BM173" s="226" t="s">
        <v>240</v>
      </c>
    </row>
    <row r="174" spans="1:47" s="2" customFormat="1" ht="12">
      <c r="A174" s="39"/>
      <c r="B174" s="40"/>
      <c r="C174" s="41"/>
      <c r="D174" s="228" t="s">
        <v>131</v>
      </c>
      <c r="E174" s="41"/>
      <c r="F174" s="229" t="s">
        <v>241</v>
      </c>
      <c r="G174" s="41"/>
      <c r="H174" s="41"/>
      <c r="I174" s="133"/>
      <c r="J174" s="41"/>
      <c r="K174" s="41"/>
      <c r="L174" s="45"/>
      <c r="M174" s="230"/>
      <c r="N174" s="231"/>
      <c r="O174" s="85"/>
      <c r="P174" s="85"/>
      <c r="Q174" s="85"/>
      <c r="R174" s="85"/>
      <c r="S174" s="85"/>
      <c r="T174" s="86"/>
      <c r="U174" s="39"/>
      <c r="V174" s="39"/>
      <c r="W174" s="39"/>
      <c r="X174" s="39"/>
      <c r="Y174" s="39"/>
      <c r="Z174" s="39"/>
      <c r="AA174" s="39"/>
      <c r="AB174" s="39"/>
      <c r="AC174" s="39"/>
      <c r="AD174" s="39"/>
      <c r="AE174" s="39"/>
      <c r="AT174" s="18" t="s">
        <v>131</v>
      </c>
      <c r="AU174" s="18" t="s">
        <v>85</v>
      </c>
    </row>
    <row r="175" spans="1:47" s="2" customFormat="1" ht="12">
      <c r="A175" s="39"/>
      <c r="B175" s="40"/>
      <c r="C175" s="41"/>
      <c r="D175" s="228" t="s">
        <v>133</v>
      </c>
      <c r="E175" s="41"/>
      <c r="F175" s="232" t="s">
        <v>233</v>
      </c>
      <c r="G175" s="41"/>
      <c r="H175" s="41"/>
      <c r="I175" s="133"/>
      <c r="J175" s="41"/>
      <c r="K175" s="41"/>
      <c r="L175" s="45"/>
      <c r="M175" s="230"/>
      <c r="N175" s="231"/>
      <c r="O175" s="85"/>
      <c r="P175" s="85"/>
      <c r="Q175" s="85"/>
      <c r="R175" s="85"/>
      <c r="S175" s="85"/>
      <c r="T175" s="86"/>
      <c r="U175" s="39"/>
      <c r="V175" s="39"/>
      <c r="W175" s="39"/>
      <c r="X175" s="39"/>
      <c r="Y175" s="39"/>
      <c r="Z175" s="39"/>
      <c r="AA175" s="39"/>
      <c r="AB175" s="39"/>
      <c r="AC175" s="39"/>
      <c r="AD175" s="39"/>
      <c r="AE175" s="39"/>
      <c r="AT175" s="18" t="s">
        <v>133</v>
      </c>
      <c r="AU175" s="18" t="s">
        <v>85</v>
      </c>
    </row>
    <row r="176" spans="1:47" s="2" customFormat="1" ht="12">
      <c r="A176" s="39"/>
      <c r="B176" s="40"/>
      <c r="C176" s="41"/>
      <c r="D176" s="228" t="s">
        <v>135</v>
      </c>
      <c r="E176" s="41"/>
      <c r="F176" s="232" t="s">
        <v>242</v>
      </c>
      <c r="G176" s="41"/>
      <c r="H176" s="41"/>
      <c r="I176" s="133"/>
      <c r="J176" s="41"/>
      <c r="K176" s="41"/>
      <c r="L176" s="45"/>
      <c r="M176" s="230"/>
      <c r="N176" s="231"/>
      <c r="O176" s="85"/>
      <c r="P176" s="85"/>
      <c r="Q176" s="85"/>
      <c r="R176" s="85"/>
      <c r="S176" s="85"/>
      <c r="T176" s="86"/>
      <c r="U176" s="39"/>
      <c r="V176" s="39"/>
      <c r="W176" s="39"/>
      <c r="X176" s="39"/>
      <c r="Y176" s="39"/>
      <c r="Z176" s="39"/>
      <c r="AA176" s="39"/>
      <c r="AB176" s="39"/>
      <c r="AC176" s="39"/>
      <c r="AD176" s="39"/>
      <c r="AE176" s="39"/>
      <c r="AT176" s="18" t="s">
        <v>135</v>
      </c>
      <c r="AU176" s="18" t="s">
        <v>85</v>
      </c>
    </row>
    <row r="177" spans="1:51" s="15" customFormat="1" ht="12">
      <c r="A177" s="15"/>
      <c r="B177" s="255"/>
      <c r="C177" s="256"/>
      <c r="D177" s="228" t="s">
        <v>137</v>
      </c>
      <c r="E177" s="257" t="s">
        <v>19</v>
      </c>
      <c r="F177" s="258" t="s">
        <v>243</v>
      </c>
      <c r="G177" s="256"/>
      <c r="H177" s="257" t="s">
        <v>19</v>
      </c>
      <c r="I177" s="259"/>
      <c r="J177" s="256"/>
      <c r="K177" s="256"/>
      <c r="L177" s="260"/>
      <c r="M177" s="261"/>
      <c r="N177" s="262"/>
      <c r="O177" s="262"/>
      <c r="P177" s="262"/>
      <c r="Q177" s="262"/>
      <c r="R177" s="262"/>
      <c r="S177" s="262"/>
      <c r="T177" s="263"/>
      <c r="U177" s="15"/>
      <c r="V177" s="15"/>
      <c r="W177" s="15"/>
      <c r="X177" s="15"/>
      <c r="Y177" s="15"/>
      <c r="Z177" s="15"/>
      <c r="AA177" s="15"/>
      <c r="AB177" s="15"/>
      <c r="AC177" s="15"/>
      <c r="AD177" s="15"/>
      <c r="AE177" s="15"/>
      <c r="AT177" s="264" t="s">
        <v>137</v>
      </c>
      <c r="AU177" s="264" t="s">
        <v>85</v>
      </c>
      <c r="AV177" s="15" t="s">
        <v>82</v>
      </c>
      <c r="AW177" s="15" t="s">
        <v>36</v>
      </c>
      <c r="AX177" s="15" t="s">
        <v>74</v>
      </c>
      <c r="AY177" s="264" t="s">
        <v>122</v>
      </c>
    </row>
    <row r="178" spans="1:51" s="13" customFormat="1" ht="12">
      <c r="A178" s="13"/>
      <c r="B178" s="233"/>
      <c r="C178" s="234"/>
      <c r="D178" s="228" t="s">
        <v>137</v>
      </c>
      <c r="E178" s="235" t="s">
        <v>19</v>
      </c>
      <c r="F178" s="236" t="s">
        <v>236</v>
      </c>
      <c r="G178" s="234"/>
      <c r="H178" s="237">
        <v>44</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137</v>
      </c>
      <c r="AU178" s="243" t="s">
        <v>85</v>
      </c>
      <c r="AV178" s="13" t="s">
        <v>85</v>
      </c>
      <c r="AW178" s="13" t="s">
        <v>36</v>
      </c>
      <c r="AX178" s="13" t="s">
        <v>82</v>
      </c>
      <c r="AY178" s="243" t="s">
        <v>122</v>
      </c>
    </row>
    <row r="179" spans="1:65" s="2" customFormat="1" ht="16.5" customHeight="1">
      <c r="A179" s="39"/>
      <c r="B179" s="40"/>
      <c r="C179" s="215" t="s">
        <v>244</v>
      </c>
      <c r="D179" s="215" t="s">
        <v>124</v>
      </c>
      <c r="E179" s="216" t="s">
        <v>245</v>
      </c>
      <c r="F179" s="217" t="s">
        <v>246</v>
      </c>
      <c r="G179" s="218" t="s">
        <v>172</v>
      </c>
      <c r="H179" s="219">
        <v>2263.28</v>
      </c>
      <c r="I179" s="220"/>
      <c r="J179" s="221">
        <f>ROUND(I179*H179,2)</f>
        <v>0</v>
      </c>
      <c r="K179" s="217" t="s">
        <v>128</v>
      </c>
      <c r="L179" s="45"/>
      <c r="M179" s="222" t="s">
        <v>19</v>
      </c>
      <c r="N179" s="223" t="s">
        <v>45</v>
      </c>
      <c r="O179" s="85"/>
      <c r="P179" s="224">
        <f>O179*H179</f>
        <v>0</v>
      </c>
      <c r="Q179" s="224">
        <v>0</v>
      </c>
      <c r="R179" s="224">
        <f>Q179*H179</f>
        <v>0</v>
      </c>
      <c r="S179" s="224">
        <v>0</v>
      </c>
      <c r="T179" s="225">
        <f>S179*H179</f>
        <v>0</v>
      </c>
      <c r="U179" s="39"/>
      <c r="V179" s="39"/>
      <c r="W179" s="39"/>
      <c r="X179" s="39"/>
      <c r="Y179" s="39"/>
      <c r="Z179" s="39"/>
      <c r="AA179" s="39"/>
      <c r="AB179" s="39"/>
      <c r="AC179" s="39"/>
      <c r="AD179" s="39"/>
      <c r="AE179" s="39"/>
      <c r="AR179" s="226" t="s">
        <v>129</v>
      </c>
      <c r="AT179" s="226" t="s">
        <v>124</v>
      </c>
      <c r="AU179" s="226" t="s">
        <v>85</v>
      </c>
      <c r="AY179" s="18" t="s">
        <v>122</v>
      </c>
      <c r="BE179" s="227">
        <f>IF(N179="základní",J179,0)</f>
        <v>0</v>
      </c>
      <c r="BF179" s="227">
        <f>IF(N179="snížená",J179,0)</f>
        <v>0</v>
      </c>
      <c r="BG179" s="227">
        <f>IF(N179="zákl. přenesená",J179,0)</f>
        <v>0</v>
      </c>
      <c r="BH179" s="227">
        <f>IF(N179="sníž. přenesená",J179,0)</f>
        <v>0</v>
      </c>
      <c r="BI179" s="227">
        <f>IF(N179="nulová",J179,0)</f>
        <v>0</v>
      </c>
      <c r="BJ179" s="18" t="s">
        <v>82</v>
      </c>
      <c r="BK179" s="227">
        <f>ROUND(I179*H179,2)</f>
        <v>0</v>
      </c>
      <c r="BL179" s="18" t="s">
        <v>129</v>
      </c>
      <c r="BM179" s="226" t="s">
        <v>247</v>
      </c>
    </row>
    <row r="180" spans="1:47" s="2" customFormat="1" ht="12">
      <c r="A180" s="39"/>
      <c r="B180" s="40"/>
      <c r="C180" s="41"/>
      <c r="D180" s="228" t="s">
        <v>131</v>
      </c>
      <c r="E180" s="41"/>
      <c r="F180" s="229" t="s">
        <v>248</v>
      </c>
      <c r="G180" s="41"/>
      <c r="H180" s="41"/>
      <c r="I180" s="133"/>
      <c r="J180" s="41"/>
      <c r="K180" s="41"/>
      <c r="L180" s="45"/>
      <c r="M180" s="230"/>
      <c r="N180" s="231"/>
      <c r="O180" s="85"/>
      <c r="P180" s="85"/>
      <c r="Q180" s="85"/>
      <c r="R180" s="85"/>
      <c r="S180" s="85"/>
      <c r="T180" s="86"/>
      <c r="U180" s="39"/>
      <c r="V180" s="39"/>
      <c r="W180" s="39"/>
      <c r="X180" s="39"/>
      <c r="Y180" s="39"/>
      <c r="Z180" s="39"/>
      <c r="AA180" s="39"/>
      <c r="AB180" s="39"/>
      <c r="AC180" s="39"/>
      <c r="AD180" s="39"/>
      <c r="AE180" s="39"/>
      <c r="AT180" s="18" t="s">
        <v>131</v>
      </c>
      <c r="AU180" s="18" t="s">
        <v>85</v>
      </c>
    </row>
    <row r="181" spans="1:47" s="2" customFormat="1" ht="12">
      <c r="A181" s="39"/>
      <c r="B181" s="40"/>
      <c r="C181" s="41"/>
      <c r="D181" s="228" t="s">
        <v>133</v>
      </c>
      <c r="E181" s="41"/>
      <c r="F181" s="232" t="s">
        <v>249</v>
      </c>
      <c r="G181" s="41"/>
      <c r="H181" s="41"/>
      <c r="I181" s="133"/>
      <c r="J181" s="41"/>
      <c r="K181" s="41"/>
      <c r="L181" s="45"/>
      <c r="M181" s="230"/>
      <c r="N181" s="231"/>
      <c r="O181" s="85"/>
      <c r="P181" s="85"/>
      <c r="Q181" s="85"/>
      <c r="R181" s="85"/>
      <c r="S181" s="85"/>
      <c r="T181" s="86"/>
      <c r="U181" s="39"/>
      <c r="V181" s="39"/>
      <c r="W181" s="39"/>
      <c r="X181" s="39"/>
      <c r="Y181" s="39"/>
      <c r="Z181" s="39"/>
      <c r="AA181" s="39"/>
      <c r="AB181" s="39"/>
      <c r="AC181" s="39"/>
      <c r="AD181" s="39"/>
      <c r="AE181" s="39"/>
      <c r="AT181" s="18" t="s">
        <v>133</v>
      </c>
      <c r="AU181" s="18" t="s">
        <v>85</v>
      </c>
    </row>
    <row r="182" spans="1:51" s="13" customFormat="1" ht="12">
      <c r="A182" s="13"/>
      <c r="B182" s="233"/>
      <c r="C182" s="234"/>
      <c r="D182" s="228" t="s">
        <v>137</v>
      </c>
      <c r="E182" s="235" t="s">
        <v>19</v>
      </c>
      <c r="F182" s="236" t="s">
        <v>250</v>
      </c>
      <c r="G182" s="234"/>
      <c r="H182" s="237">
        <v>300.5</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137</v>
      </c>
      <c r="AU182" s="243" t="s">
        <v>85</v>
      </c>
      <c r="AV182" s="13" t="s">
        <v>85</v>
      </c>
      <c r="AW182" s="13" t="s">
        <v>36</v>
      </c>
      <c r="AX182" s="13" t="s">
        <v>74</v>
      </c>
      <c r="AY182" s="243" t="s">
        <v>122</v>
      </c>
    </row>
    <row r="183" spans="1:51" s="13" customFormat="1" ht="12">
      <c r="A183" s="13"/>
      <c r="B183" s="233"/>
      <c r="C183" s="234"/>
      <c r="D183" s="228" t="s">
        <v>137</v>
      </c>
      <c r="E183" s="235" t="s">
        <v>19</v>
      </c>
      <c r="F183" s="236" t="s">
        <v>251</v>
      </c>
      <c r="G183" s="234"/>
      <c r="H183" s="237">
        <v>300.5</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137</v>
      </c>
      <c r="AU183" s="243" t="s">
        <v>85</v>
      </c>
      <c r="AV183" s="13" t="s">
        <v>85</v>
      </c>
      <c r="AW183" s="13" t="s">
        <v>36</v>
      </c>
      <c r="AX183" s="13" t="s">
        <v>74</v>
      </c>
      <c r="AY183" s="243" t="s">
        <v>122</v>
      </c>
    </row>
    <row r="184" spans="1:51" s="13" customFormat="1" ht="12">
      <c r="A184" s="13"/>
      <c r="B184" s="233"/>
      <c r="C184" s="234"/>
      <c r="D184" s="228" t="s">
        <v>137</v>
      </c>
      <c r="E184" s="235" t="s">
        <v>19</v>
      </c>
      <c r="F184" s="236" t="s">
        <v>252</v>
      </c>
      <c r="G184" s="234"/>
      <c r="H184" s="237">
        <v>354.6</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137</v>
      </c>
      <c r="AU184" s="243" t="s">
        <v>85</v>
      </c>
      <c r="AV184" s="13" t="s">
        <v>85</v>
      </c>
      <c r="AW184" s="13" t="s">
        <v>36</v>
      </c>
      <c r="AX184" s="13" t="s">
        <v>74</v>
      </c>
      <c r="AY184" s="243" t="s">
        <v>122</v>
      </c>
    </row>
    <row r="185" spans="1:51" s="13" customFormat="1" ht="12">
      <c r="A185" s="13"/>
      <c r="B185" s="233"/>
      <c r="C185" s="234"/>
      <c r="D185" s="228" t="s">
        <v>137</v>
      </c>
      <c r="E185" s="235" t="s">
        <v>19</v>
      </c>
      <c r="F185" s="236" t="s">
        <v>253</v>
      </c>
      <c r="G185" s="234"/>
      <c r="H185" s="237">
        <v>1219.68</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137</v>
      </c>
      <c r="AU185" s="243" t="s">
        <v>85</v>
      </c>
      <c r="AV185" s="13" t="s">
        <v>85</v>
      </c>
      <c r="AW185" s="13" t="s">
        <v>36</v>
      </c>
      <c r="AX185" s="13" t="s">
        <v>74</v>
      </c>
      <c r="AY185" s="243" t="s">
        <v>122</v>
      </c>
    </row>
    <row r="186" spans="1:51" s="13" customFormat="1" ht="12">
      <c r="A186" s="13"/>
      <c r="B186" s="233"/>
      <c r="C186" s="234"/>
      <c r="D186" s="228" t="s">
        <v>137</v>
      </c>
      <c r="E186" s="235" t="s">
        <v>19</v>
      </c>
      <c r="F186" s="236" t="s">
        <v>254</v>
      </c>
      <c r="G186" s="234"/>
      <c r="H186" s="237">
        <v>88</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137</v>
      </c>
      <c r="AU186" s="243" t="s">
        <v>85</v>
      </c>
      <c r="AV186" s="13" t="s">
        <v>85</v>
      </c>
      <c r="AW186" s="13" t="s">
        <v>36</v>
      </c>
      <c r="AX186" s="13" t="s">
        <v>74</v>
      </c>
      <c r="AY186" s="243" t="s">
        <v>122</v>
      </c>
    </row>
    <row r="187" spans="1:51" s="14" customFormat="1" ht="12">
      <c r="A187" s="14"/>
      <c r="B187" s="244"/>
      <c r="C187" s="245"/>
      <c r="D187" s="228" t="s">
        <v>137</v>
      </c>
      <c r="E187" s="246" t="s">
        <v>19</v>
      </c>
      <c r="F187" s="247" t="s">
        <v>187</v>
      </c>
      <c r="G187" s="245"/>
      <c r="H187" s="248">
        <v>2263.28</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137</v>
      </c>
      <c r="AU187" s="254" t="s">
        <v>85</v>
      </c>
      <c r="AV187" s="14" t="s">
        <v>129</v>
      </c>
      <c r="AW187" s="14" t="s">
        <v>36</v>
      </c>
      <c r="AX187" s="14" t="s">
        <v>82</v>
      </c>
      <c r="AY187" s="254" t="s">
        <v>122</v>
      </c>
    </row>
    <row r="188" spans="1:65" s="2" customFormat="1" ht="16.5" customHeight="1">
      <c r="A188" s="39"/>
      <c r="B188" s="40"/>
      <c r="C188" s="215" t="s">
        <v>255</v>
      </c>
      <c r="D188" s="215" t="s">
        <v>124</v>
      </c>
      <c r="E188" s="216" t="s">
        <v>256</v>
      </c>
      <c r="F188" s="217" t="s">
        <v>257</v>
      </c>
      <c r="G188" s="218" t="s">
        <v>172</v>
      </c>
      <c r="H188" s="219">
        <v>1463.04</v>
      </c>
      <c r="I188" s="220"/>
      <c r="J188" s="221">
        <f>ROUND(I188*H188,2)</f>
        <v>0</v>
      </c>
      <c r="K188" s="217" t="s">
        <v>128</v>
      </c>
      <c r="L188" s="45"/>
      <c r="M188" s="222" t="s">
        <v>19</v>
      </c>
      <c r="N188" s="223" t="s">
        <v>45</v>
      </c>
      <c r="O188" s="85"/>
      <c r="P188" s="224">
        <f>O188*H188</f>
        <v>0</v>
      </c>
      <c r="Q188" s="224">
        <v>0</v>
      </c>
      <c r="R188" s="224">
        <f>Q188*H188</f>
        <v>0</v>
      </c>
      <c r="S188" s="224">
        <v>0</v>
      </c>
      <c r="T188" s="225">
        <f>S188*H188</f>
        <v>0</v>
      </c>
      <c r="U188" s="39"/>
      <c r="V188" s="39"/>
      <c r="W188" s="39"/>
      <c r="X188" s="39"/>
      <c r="Y188" s="39"/>
      <c r="Z188" s="39"/>
      <c r="AA188" s="39"/>
      <c r="AB188" s="39"/>
      <c r="AC188" s="39"/>
      <c r="AD188" s="39"/>
      <c r="AE188" s="39"/>
      <c r="AR188" s="226" t="s">
        <v>129</v>
      </c>
      <c r="AT188" s="226" t="s">
        <v>124</v>
      </c>
      <c r="AU188" s="226" t="s">
        <v>85</v>
      </c>
      <c r="AY188" s="18" t="s">
        <v>122</v>
      </c>
      <c r="BE188" s="227">
        <f>IF(N188="základní",J188,0)</f>
        <v>0</v>
      </c>
      <c r="BF188" s="227">
        <f>IF(N188="snížená",J188,0)</f>
        <v>0</v>
      </c>
      <c r="BG188" s="227">
        <f>IF(N188="zákl. přenesená",J188,0)</f>
        <v>0</v>
      </c>
      <c r="BH188" s="227">
        <f>IF(N188="sníž. přenesená",J188,0)</f>
        <v>0</v>
      </c>
      <c r="BI188" s="227">
        <f>IF(N188="nulová",J188,0)</f>
        <v>0</v>
      </c>
      <c r="BJ188" s="18" t="s">
        <v>82</v>
      </c>
      <c r="BK188" s="227">
        <f>ROUND(I188*H188,2)</f>
        <v>0</v>
      </c>
      <c r="BL188" s="18" t="s">
        <v>129</v>
      </c>
      <c r="BM188" s="226" t="s">
        <v>258</v>
      </c>
    </row>
    <row r="189" spans="1:47" s="2" customFormat="1" ht="12">
      <c r="A189" s="39"/>
      <c r="B189" s="40"/>
      <c r="C189" s="41"/>
      <c r="D189" s="228" t="s">
        <v>131</v>
      </c>
      <c r="E189" s="41"/>
      <c r="F189" s="229" t="s">
        <v>259</v>
      </c>
      <c r="G189" s="41"/>
      <c r="H189" s="41"/>
      <c r="I189" s="133"/>
      <c r="J189" s="41"/>
      <c r="K189" s="41"/>
      <c r="L189" s="45"/>
      <c r="M189" s="230"/>
      <c r="N189" s="231"/>
      <c r="O189" s="85"/>
      <c r="P189" s="85"/>
      <c r="Q189" s="85"/>
      <c r="R189" s="85"/>
      <c r="S189" s="85"/>
      <c r="T189" s="86"/>
      <c r="U189" s="39"/>
      <c r="V189" s="39"/>
      <c r="W189" s="39"/>
      <c r="X189" s="39"/>
      <c r="Y189" s="39"/>
      <c r="Z189" s="39"/>
      <c r="AA189" s="39"/>
      <c r="AB189" s="39"/>
      <c r="AC189" s="39"/>
      <c r="AD189" s="39"/>
      <c r="AE189" s="39"/>
      <c r="AT189" s="18" t="s">
        <v>131</v>
      </c>
      <c r="AU189" s="18" t="s">
        <v>85</v>
      </c>
    </row>
    <row r="190" spans="1:47" s="2" customFormat="1" ht="12">
      <c r="A190" s="39"/>
      <c r="B190" s="40"/>
      <c r="C190" s="41"/>
      <c r="D190" s="228" t="s">
        <v>133</v>
      </c>
      <c r="E190" s="41"/>
      <c r="F190" s="232" t="s">
        <v>249</v>
      </c>
      <c r="G190" s="41"/>
      <c r="H190" s="41"/>
      <c r="I190" s="133"/>
      <c r="J190" s="41"/>
      <c r="K190" s="41"/>
      <c r="L190" s="45"/>
      <c r="M190" s="230"/>
      <c r="N190" s="231"/>
      <c r="O190" s="85"/>
      <c r="P190" s="85"/>
      <c r="Q190" s="85"/>
      <c r="R190" s="85"/>
      <c r="S190" s="85"/>
      <c r="T190" s="86"/>
      <c r="U190" s="39"/>
      <c r="V190" s="39"/>
      <c r="W190" s="39"/>
      <c r="X190" s="39"/>
      <c r="Y190" s="39"/>
      <c r="Z190" s="39"/>
      <c r="AA190" s="39"/>
      <c r="AB190" s="39"/>
      <c r="AC190" s="39"/>
      <c r="AD190" s="39"/>
      <c r="AE190" s="39"/>
      <c r="AT190" s="18" t="s">
        <v>133</v>
      </c>
      <c r="AU190" s="18" t="s">
        <v>85</v>
      </c>
    </row>
    <row r="191" spans="1:51" s="13" customFormat="1" ht="12">
      <c r="A191" s="13"/>
      <c r="B191" s="233"/>
      <c r="C191" s="234"/>
      <c r="D191" s="228" t="s">
        <v>137</v>
      </c>
      <c r="E191" s="235" t="s">
        <v>19</v>
      </c>
      <c r="F191" s="236" t="s">
        <v>260</v>
      </c>
      <c r="G191" s="234"/>
      <c r="H191" s="237">
        <v>996.64</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137</v>
      </c>
      <c r="AU191" s="243" t="s">
        <v>85</v>
      </c>
      <c r="AV191" s="13" t="s">
        <v>85</v>
      </c>
      <c r="AW191" s="13" t="s">
        <v>36</v>
      </c>
      <c r="AX191" s="13" t="s">
        <v>74</v>
      </c>
      <c r="AY191" s="243" t="s">
        <v>122</v>
      </c>
    </row>
    <row r="192" spans="1:51" s="13" customFormat="1" ht="12">
      <c r="A192" s="13"/>
      <c r="B192" s="233"/>
      <c r="C192" s="234"/>
      <c r="D192" s="228" t="s">
        <v>137</v>
      </c>
      <c r="E192" s="235" t="s">
        <v>19</v>
      </c>
      <c r="F192" s="236" t="s">
        <v>261</v>
      </c>
      <c r="G192" s="234"/>
      <c r="H192" s="237">
        <v>405</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137</v>
      </c>
      <c r="AU192" s="243" t="s">
        <v>85</v>
      </c>
      <c r="AV192" s="13" t="s">
        <v>85</v>
      </c>
      <c r="AW192" s="13" t="s">
        <v>36</v>
      </c>
      <c r="AX192" s="13" t="s">
        <v>74</v>
      </c>
      <c r="AY192" s="243" t="s">
        <v>122</v>
      </c>
    </row>
    <row r="193" spans="1:51" s="13" customFormat="1" ht="12">
      <c r="A193" s="13"/>
      <c r="B193" s="233"/>
      <c r="C193" s="234"/>
      <c r="D193" s="228" t="s">
        <v>137</v>
      </c>
      <c r="E193" s="235" t="s">
        <v>19</v>
      </c>
      <c r="F193" s="236" t="s">
        <v>262</v>
      </c>
      <c r="G193" s="234"/>
      <c r="H193" s="237">
        <v>61.4</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137</v>
      </c>
      <c r="AU193" s="243" t="s">
        <v>85</v>
      </c>
      <c r="AV193" s="13" t="s">
        <v>85</v>
      </c>
      <c r="AW193" s="13" t="s">
        <v>36</v>
      </c>
      <c r="AX193" s="13" t="s">
        <v>74</v>
      </c>
      <c r="AY193" s="243" t="s">
        <v>122</v>
      </c>
    </row>
    <row r="194" spans="1:51" s="14" customFormat="1" ht="12">
      <c r="A194" s="14"/>
      <c r="B194" s="244"/>
      <c r="C194" s="245"/>
      <c r="D194" s="228" t="s">
        <v>137</v>
      </c>
      <c r="E194" s="246" t="s">
        <v>19</v>
      </c>
      <c r="F194" s="247" t="s">
        <v>187</v>
      </c>
      <c r="G194" s="245"/>
      <c r="H194" s="248">
        <v>1463.04</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137</v>
      </c>
      <c r="AU194" s="254" t="s">
        <v>85</v>
      </c>
      <c r="AV194" s="14" t="s">
        <v>129</v>
      </c>
      <c r="AW194" s="14" t="s">
        <v>36</v>
      </c>
      <c r="AX194" s="14" t="s">
        <v>82</v>
      </c>
      <c r="AY194" s="254" t="s">
        <v>122</v>
      </c>
    </row>
    <row r="195" spans="1:65" s="2" customFormat="1" ht="21.75" customHeight="1">
      <c r="A195" s="39"/>
      <c r="B195" s="40"/>
      <c r="C195" s="215" t="s">
        <v>7</v>
      </c>
      <c r="D195" s="215" t="s">
        <v>124</v>
      </c>
      <c r="E195" s="216" t="s">
        <v>263</v>
      </c>
      <c r="F195" s="217" t="s">
        <v>264</v>
      </c>
      <c r="G195" s="218" t="s">
        <v>172</v>
      </c>
      <c r="H195" s="219">
        <v>7315.2</v>
      </c>
      <c r="I195" s="220"/>
      <c r="J195" s="221">
        <f>ROUND(I195*H195,2)</f>
        <v>0</v>
      </c>
      <c r="K195" s="217" t="s">
        <v>128</v>
      </c>
      <c r="L195" s="45"/>
      <c r="M195" s="222" t="s">
        <v>19</v>
      </c>
      <c r="N195" s="223" t="s">
        <v>45</v>
      </c>
      <c r="O195" s="85"/>
      <c r="P195" s="224">
        <f>O195*H195</f>
        <v>0</v>
      </c>
      <c r="Q195" s="224">
        <v>0</v>
      </c>
      <c r="R195" s="224">
        <f>Q195*H195</f>
        <v>0</v>
      </c>
      <c r="S195" s="224">
        <v>0</v>
      </c>
      <c r="T195" s="225">
        <f>S195*H195</f>
        <v>0</v>
      </c>
      <c r="U195" s="39"/>
      <c r="V195" s="39"/>
      <c r="W195" s="39"/>
      <c r="X195" s="39"/>
      <c r="Y195" s="39"/>
      <c r="Z195" s="39"/>
      <c r="AA195" s="39"/>
      <c r="AB195" s="39"/>
      <c r="AC195" s="39"/>
      <c r="AD195" s="39"/>
      <c r="AE195" s="39"/>
      <c r="AR195" s="226" t="s">
        <v>129</v>
      </c>
      <c r="AT195" s="226" t="s">
        <v>124</v>
      </c>
      <c r="AU195" s="226" t="s">
        <v>85</v>
      </c>
      <c r="AY195" s="18" t="s">
        <v>122</v>
      </c>
      <c r="BE195" s="227">
        <f>IF(N195="základní",J195,0)</f>
        <v>0</v>
      </c>
      <c r="BF195" s="227">
        <f>IF(N195="snížená",J195,0)</f>
        <v>0</v>
      </c>
      <c r="BG195" s="227">
        <f>IF(N195="zákl. přenesená",J195,0)</f>
        <v>0</v>
      </c>
      <c r="BH195" s="227">
        <f>IF(N195="sníž. přenesená",J195,0)</f>
        <v>0</v>
      </c>
      <c r="BI195" s="227">
        <f>IF(N195="nulová",J195,0)</f>
        <v>0</v>
      </c>
      <c r="BJ195" s="18" t="s">
        <v>82</v>
      </c>
      <c r="BK195" s="227">
        <f>ROUND(I195*H195,2)</f>
        <v>0</v>
      </c>
      <c r="BL195" s="18" t="s">
        <v>129</v>
      </c>
      <c r="BM195" s="226" t="s">
        <v>265</v>
      </c>
    </row>
    <row r="196" spans="1:47" s="2" customFormat="1" ht="12">
      <c r="A196" s="39"/>
      <c r="B196" s="40"/>
      <c r="C196" s="41"/>
      <c r="D196" s="228" t="s">
        <v>131</v>
      </c>
      <c r="E196" s="41"/>
      <c r="F196" s="229" t="s">
        <v>266</v>
      </c>
      <c r="G196" s="41"/>
      <c r="H196" s="41"/>
      <c r="I196" s="133"/>
      <c r="J196" s="41"/>
      <c r="K196" s="41"/>
      <c r="L196" s="45"/>
      <c r="M196" s="230"/>
      <c r="N196" s="231"/>
      <c r="O196" s="85"/>
      <c r="P196" s="85"/>
      <c r="Q196" s="85"/>
      <c r="R196" s="85"/>
      <c r="S196" s="85"/>
      <c r="T196" s="86"/>
      <c r="U196" s="39"/>
      <c r="V196" s="39"/>
      <c r="W196" s="39"/>
      <c r="X196" s="39"/>
      <c r="Y196" s="39"/>
      <c r="Z196" s="39"/>
      <c r="AA196" s="39"/>
      <c r="AB196" s="39"/>
      <c r="AC196" s="39"/>
      <c r="AD196" s="39"/>
      <c r="AE196" s="39"/>
      <c r="AT196" s="18" t="s">
        <v>131</v>
      </c>
      <c r="AU196" s="18" t="s">
        <v>85</v>
      </c>
    </row>
    <row r="197" spans="1:47" s="2" customFormat="1" ht="12">
      <c r="A197" s="39"/>
      <c r="B197" s="40"/>
      <c r="C197" s="41"/>
      <c r="D197" s="228" t="s">
        <v>133</v>
      </c>
      <c r="E197" s="41"/>
      <c r="F197" s="232" t="s">
        <v>249</v>
      </c>
      <c r="G197" s="41"/>
      <c r="H197" s="41"/>
      <c r="I197" s="133"/>
      <c r="J197" s="41"/>
      <c r="K197" s="41"/>
      <c r="L197" s="45"/>
      <c r="M197" s="230"/>
      <c r="N197" s="231"/>
      <c r="O197" s="85"/>
      <c r="P197" s="85"/>
      <c r="Q197" s="85"/>
      <c r="R197" s="85"/>
      <c r="S197" s="85"/>
      <c r="T197" s="86"/>
      <c r="U197" s="39"/>
      <c r="V197" s="39"/>
      <c r="W197" s="39"/>
      <c r="X197" s="39"/>
      <c r="Y197" s="39"/>
      <c r="Z197" s="39"/>
      <c r="AA197" s="39"/>
      <c r="AB197" s="39"/>
      <c r="AC197" s="39"/>
      <c r="AD197" s="39"/>
      <c r="AE197" s="39"/>
      <c r="AT197" s="18" t="s">
        <v>133</v>
      </c>
      <c r="AU197" s="18" t="s">
        <v>85</v>
      </c>
    </row>
    <row r="198" spans="1:51" s="13" customFormat="1" ht="12">
      <c r="A198" s="13"/>
      <c r="B198" s="233"/>
      <c r="C198" s="234"/>
      <c r="D198" s="228" t="s">
        <v>137</v>
      </c>
      <c r="E198" s="234"/>
      <c r="F198" s="236" t="s">
        <v>267</v>
      </c>
      <c r="G198" s="234"/>
      <c r="H198" s="237">
        <v>7315.2</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137</v>
      </c>
      <c r="AU198" s="243" t="s">
        <v>85</v>
      </c>
      <c r="AV198" s="13" t="s">
        <v>85</v>
      </c>
      <c r="AW198" s="13" t="s">
        <v>4</v>
      </c>
      <c r="AX198" s="13" t="s">
        <v>82</v>
      </c>
      <c r="AY198" s="243" t="s">
        <v>122</v>
      </c>
    </row>
    <row r="199" spans="1:65" s="2" customFormat="1" ht="16.5" customHeight="1">
      <c r="A199" s="39"/>
      <c r="B199" s="40"/>
      <c r="C199" s="215" t="s">
        <v>268</v>
      </c>
      <c r="D199" s="215" t="s">
        <v>124</v>
      </c>
      <c r="E199" s="216" t="s">
        <v>269</v>
      </c>
      <c r="F199" s="217" t="s">
        <v>270</v>
      </c>
      <c r="G199" s="218" t="s">
        <v>172</v>
      </c>
      <c r="H199" s="219">
        <v>745.62</v>
      </c>
      <c r="I199" s="220"/>
      <c r="J199" s="221">
        <f>ROUND(I199*H199,2)</f>
        <v>0</v>
      </c>
      <c r="K199" s="217" t="s">
        <v>128</v>
      </c>
      <c r="L199" s="45"/>
      <c r="M199" s="222" t="s">
        <v>19</v>
      </c>
      <c r="N199" s="223" t="s">
        <v>45</v>
      </c>
      <c r="O199" s="85"/>
      <c r="P199" s="224">
        <f>O199*H199</f>
        <v>0</v>
      </c>
      <c r="Q199" s="224">
        <v>0</v>
      </c>
      <c r="R199" s="224">
        <f>Q199*H199</f>
        <v>0</v>
      </c>
      <c r="S199" s="224">
        <v>0</v>
      </c>
      <c r="T199" s="225">
        <f>S199*H199</f>
        <v>0</v>
      </c>
      <c r="U199" s="39"/>
      <c r="V199" s="39"/>
      <c r="W199" s="39"/>
      <c r="X199" s="39"/>
      <c r="Y199" s="39"/>
      <c r="Z199" s="39"/>
      <c r="AA199" s="39"/>
      <c r="AB199" s="39"/>
      <c r="AC199" s="39"/>
      <c r="AD199" s="39"/>
      <c r="AE199" s="39"/>
      <c r="AR199" s="226" t="s">
        <v>129</v>
      </c>
      <c r="AT199" s="226" t="s">
        <v>124</v>
      </c>
      <c r="AU199" s="226" t="s">
        <v>85</v>
      </c>
      <c r="AY199" s="18" t="s">
        <v>122</v>
      </c>
      <c r="BE199" s="227">
        <f>IF(N199="základní",J199,0)</f>
        <v>0</v>
      </c>
      <c r="BF199" s="227">
        <f>IF(N199="snížená",J199,0)</f>
        <v>0</v>
      </c>
      <c r="BG199" s="227">
        <f>IF(N199="zákl. přenesená",J199,0)</f>
        <v>0</v>
      </c>
      <c r="BH199" s="227">
        <f>IF(N199="sníž. přenesená",J199,0)</f>
        <v>0</v>
      </c>
      <c r="BI199" s="227">
        <f>IF(N199="nulová",J199,0)</f>
        <v>0</v>
      </c>
      <c r="BJ199" s="18" t="s">
        <v>82</v>
      </c>
      <c r="BK199" s="227">
        <f>ROUND(I199*H199,2)</f>
        <v>0</v>
      </c>
      <c r="BL199" s="18" t="s">
        <v>129</v>
      </c>
      <c r="BM199" s="226" t="s">
        <v>271</v>
      </c>
    </row>
    <row r="200" spans="1:47" s="2" customFormat="1" ht="12">
      <c r="A200" s="39"/>
      <c r="B200" s="40"/>
      <c r="C200" s="41"/>
      <c r="D200" s="228" t="s">
        <v>131</v>
      </c>
      <c r="E200" s="41"/>
      <c r="F200" s="229" t="s">
        <v>272</v>
      </c>
      <c r="G200" s="41"/>
      <c r="H200" s="41"/>
      <c r="I200" s="133"/>
      <c r="J200" s="41"/>
      <c r="K200" s="41"/>
      <c r="L200" s="45"/>
      <c r="M200" s="230"/>
      <c r="N200" s="231"/>
      <c r="O200" s="85"/>
      <c r="P200" s="85"/>
      <c r="Q200" s="85"/>
      <c r="R200" s="85"/>
      <c r="S200" s="85"/>
      <c r="T200" s="86"/>
      <c r="U200" s="39"/>
      <c r="V200" s="39"/>
      <c r="W200" s="39"/>
      <c r="X200" s="39"/>
      <c r="Y200" s="39"/>
      <c r="Z200" s="39"/>
      <c r="AA200" s="39"/>
      <c r="AB200" s="39"/>
      <c r="AC200" s="39"/>
      <c r="AD200" s="39"/>
      <c r="AE200" s="39"/>
      <c r="AT200" s="18" t="s">
        <v>131</v>
      </c>
      <c r="AU200" s="18" t="s">
        <v>85</v>
      </c>
    </row>
    <row r="201" spans="1:47" s="2" customFormat="1" ht="12">
      <c r="A201" s="39"/>
      <c r="B201" s="40"/>
      <c r="C201" s="41"/>
      <c r="D201" s="228" t="s">
        <v>133</v>
      </c>
      <c r="E201" s="41"/>
      <c r="F201" s="232" t="s">
        <v>249</v>
      </c>
      <c r="G201" s="41"/>
      <c r="H201" s="41"/>
      <c r="I201" s="133"/>
      <c r="J201" s="41"/>
      <c r="K201" s="41"/>
      <c r="L201" s="45"/>
      <c r="M201" s="230"/>
      <c r="N201" s="231"/>
      <c r="O201" s="85"/>
      <c r="P201" s="85"/>
      <c r="Q201" s="85"/>
      <c r="R201" s="85"/>
      <c r="S201" s="85"/>
      <c r="T201" s="86"/>
      <c r="U201" s="39"/>
      <c r="V201" s="39"/>
      <c r="W201" s="39"/>
      <c r="X201" s="39"/>
      <c r="Y201" s="39"/>
      <c r="Z201" s="39"/>
      <c r="AA201" s="39"/>
      <c r="AB201" s="39"/>
      <c r="AC201" s="39"/>
      <c r="AD201" s="39"/>
      <c r="AE201" s="39"/>
      <c r="AT201" s="18" t="s">
        <v>133</v>
      </c>
      <c r="AU201" s="18" t="s">
        <v>85</v>
      </c>
    </row>
    <row r="202" spans="1:51" s="13" customFormat="1" ht="12">
      <c r="A202" s="13"/>
      <c r="B202" s="233"/>
      <c r="C202" s="234"/>
      <c r="D202" s="228" t="s">
        <v>137</v>
      </c>
      <c r="E202" s="235" t="s">
        <v>19</v>
      </c>
      <c r="F202" s="236" t="s">
        <v>273</v>
      </c>
      <c r="G202" s="234"/>
      <c r="H202" s="237">
        <v>745.62</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137</v>
      </c>
      <c r="AU202" s="243" t="s">
        <v>85</v>
      </c>
      <c r="AV202" s="13" t="s">
        <v>85</v>
      </c>
      <c r="AW202" s="13" t="s">
        <v>36</v>
      </c>
      <c r="AX202" s="13" t="s">
        <v>82</v>
      </c>
      <c r="AY202" s="243" t="s">
        <v>122</v>
      </c>
    </row>
    <row r="203" spans="1:65" s="2" customFormat="1" ht="21.75" customHeight="1">
      <c r="A203" s="39"/>
      <c r="B203" s="40"/>
      <c r="C203" s="215" t="s">
        <v>274</v>
      </c>
      <c r="D203" s="215" t="s">
        <v>124</v>
      </c>
      <c r="E203" s="216" t="s">
        <v>275</v>
      </c>
      <c r="F203" s="217" t="s">
        <v>276</v>
      </c>
      <c r="G203" s="218" t="s">
        <v>172</v>
      </c>
      <c r="H203" s="219">
        <v>3728.1</v>
      </c>
      <c r="I203" s="220"/>
      <c r="J203" s="221">
        <f>ROUND(I203*H203,2)</f>
        <v>0</v>
      </c>
      <c r="K203" s="217" t="s">
        <v>128</v>
      </c>
      <c r="L203" s="45"/>
      <c r="M203" s="222" t="s">
        <v>19</v>
      </c>
      <c r="N203" s="223" t="s">
        <v>45</v>
      </c>
      <c r="O203" s="85"/>
      <c r="P203" s="224">
        <f>O203*H203</f>
        <v>0</v>
      </c>
      <c r="Q203" s="224">
        <v>0</v>
      </c>
      <c r="R203" s="224">
        <f>Q203*H203</f>
        <v>0</v>
      </c>
      <c r="S203" s="224">
        <v>0</v>
      </c>
      <c r="T203" s="225">
        <f>S203*H203</f>
        <v>0</v>
      </c>
      <c r="U203" s="39"/>
      <c r="V203" s="39"/>
      <c r="W203" s="39"/>
      <c r="X203" s="39"/>
      <c r="Y203" s="39"/>
      <c r="Z203" s="39"/>
      <c r="AA203" s="39"/>
      <c r="AB203" s="39"/>
      <c r="AC203" s="39"/>
      <c r="AD203" s="39"/>
      <c r="AE203" s="39"/>
      <c r="AR203" s="226" t="s">
        <v>129</v>
      </c>
      <c r="AT203" s="226" t="s">
        <v>124</v>
      </c>
      <c r="AU203" s="226" t="s">
        <v>85</v>
      </c>
      <c r="AY203" s="18" t="s">
        <v>122</v>
      </c>
      <c r="BE203" s="227">
        <f>IF(N203="základní",J203,0)</f>
        <v>0</v>
      </c>
      <c r="BF203" s="227">
        <f>IF(N203="snížená",J203,0)</f>
        <v>0</v>
      </c>
      <c r="BG203" s="227">
        <f>IF(N203="zákl. přenesená",J203,0)</f>
        <v>0</v>
      </c>
      <c r="BH203" s="227">
        <f>IF(N203="sníž. přenesená",J203,0)</f>
        <v>0</v>
      </c>
      <c r="BI203" s="227">
        <f>IF(N203="nulová",J203,0)</f>
        <v>0</v>
      </c>
      <c r="BJ203" s="18" t="s">
        <v>82</v>
      </c>
      <c r="BK203" s="227">
        <f>ROUND(I203*H203,2)</f>
        <v>0</v>
      </c>
      <c r="BL203" s="18" t="s">
        <v>129</v>
      </c>
      <c r="BM203" s="226" t="s">
        <v>277</v>
      </c>
    </row>
    <row r="204" spans="1:47" s="2" customFormat="1" ht="12">
      <c r="A204" s="39"/>
      <c r="B204" s="40"/>
      <c r="C204" s="41"/>
      <c r="D204" s="228" t="s">
        <v>131</v>
      </c>
      <c r="E204" s="41"/>
      <c r="F204" s="229" t="s">
        <v>278</v>
      </c>
      <c r="G204" s="41"/>
      <c r="H204" s="41"/>
      <c r="I204" s="133"/>
      <c r="J204" s="41"/>
      <c r="K204" s="41"/>
      <c r="L204" s="45"/>
      <c r="M204" s="230"/>
      <c r="N204" s="231"/>
      <c r="O204" s="85"/>
      <c r="P204" s="85"/>
      <c r="Q204" s="85"/>
      <c r="R204" s="85"/>
      <c r="S204" s="85"/>
      <c r="T204" s="86"/>
      <c r="U204" s="39"/>
      <c r="V204" s="39"/>
      <c r="W204" s="39"/>
      <c r="X204" s="39"/>
      <c r="Y204" s="39"/>
      <c r="Z204" s="39"/>
      <c r="AA204" s="39"/>
      <c r="AB204" s="39"/>
      <c r="AC204" s="39"/>
      <c r="AD204" s="39"/>
      <c r="AE204" s="39"/>
      <c r="AT204" s="18" t="s">
        <v>131</v>
      </c>
      <c r="AU204" s="18" t="s">
        <v>85</v>
      </c>
    </row>
    <row r="205" spans="1:47" s="2" customFormat="1" ht="12">
      <c r="A205" s="39"/>
      <c r="B205" s="40"/>
      <c r="C205" s="41"/>
      <c r="D205" s="228" t="s">
        <v>133</v>
      </c>
      <c r="E205" s="41"/>
      <c r="F205" s="232" t="s">
        <v>249</v>
      </c>
      <c r="G205" s="41"/>
      <c r="H205" s="41"/>
      <c r="I205" s="133"/>
      <c r="J205" s="41"/>
      <c r="K205" s="41"/>
      <c r="L205" s="45"/>
      <c r="M205" s="230"/>
      <c r="N205" s="231"/>
      <c r="O205" s="85"/>
      <c r="P205" s="85"/>
      <c r="Q205" s="85"/>
      <c r="R205" s="85"/>
      <c r="S205" s="85"/>
      <c r="T205" s="86"/>
      <c r="U205" s="39"/>
      <c r="V205" s="39"/>
      <c r="W205" s="39"/>
      <c r="X205" s="39"/>
      <c r="Y205" s="39"/>
      <c r="Z205" s="39"/>
      <c r="AA205" s="39"/>
      <c r="AB205" s="39"/>
      <c r="AC205" s="39"/>
      <c r="AD205" s="39"/>
      <c r="AE205" s="39"/>
      <c r="AT205" s="18" t="s">
        <v>133</v>
      </c>
      <c r="AU205" s="18" t="s">
        <v>85</v>
      </c>
    </row>
    <row r="206" spans="1:51" s="13" customFormat="1" ht="12">
      <c r="A206" s="13"/>
      <c r="B206" s="233"/>
      <c r="C206" s="234"/>
      <c r="D206" s="228" t="s">
        <v>137</v>
      </c>
      <c r="E206" s="234"/>
      <c r="F206" s="236" t="s">
        <v>279</v>
      </c>
      <c r="G206" s="234"/>
      <c r="H206" s="237">
        <v>3728.1</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137</v>
      </c>
      <c r="AU206" s="243" t="s">
        <v>85</v>
      </c>
      <c r="AV206" s="13" t="s">
        <v>85</v>
      </c>
      <c r="AW206" s="13" t="s">
        <v>4</v>
      </c>
      <c r="AX206" s="13" t="s">
        <v>82</v>
      </c>
      <c r="AY206" s="243" t="s">
        <v>122</v>
      </c>
    </row>
    <row r="207" spans="1:65" s="2" customFormat="1" ht="16.5" customHeight="1">
      <c r="A207" s="39"/>
      <c r="B207" s="40"/>
      <c r="C207" s="215" t="s">
        <v>280</v>
      </c>
      <c r="D207" s="215" t="s">
        <v>124</v>
      </c>
      <c r="E207" s="216" t="s">
        <v>281</v>
      </c>
      <c r="F207" s="217" t="s">
        <v>282</v>
      </c>
      <c r="G207" s="218" t="s">
        <v>172</v>
      </c>
      <c r="H207" s="219">
        <v>177.3</v>
      </c>
      <c r="I207" s="220"/>
      <c r="J207" s="221">
        <f>ROUND(I207*H207,2)</f>
        <v>0</v>
      </c>
      <c r="K207" s="217" t="s">
        <v>128</v>
      </c>
      <c r="L207" s="45"/>
      <c r="M207" s="222" t="s">
        <v>19</v>
      </c>
      <c r="N207" s="223" t="s">
        <v>45</v>
      </c>
      <c r="O207" s="85"/>
      <c r="P207" s="224">
        <f>O207*H207</f>
        <v>0</v>
      </c>
      <c r="Q207" s="224">
        <v>0</v>
      </c>
      <c r="R207" s="224">
        <f>Q207*H207</f>
        <v>0</v>
      </c>
      <c r="S207" s="224">
        <v>0</v>
      </c>
      <c r="T207" s="225">
        <f>S207*H207</f>
        <v>0</v>
      </c>
      <c r="U207" s="39"/>
      <c r="V207" s="39"/>
      <c r="W207" s="39"/>
      <c r="X207" s="39"/>
      <c r="Y207" s="39"/>
      <c r="Z207" s="39"/>
      <c r="AA207" s="39"/>
      <c r="AB207" s="39"/>
      <c r="AC207" s="39"/>
      <c r="AD207" s="39"/>
      <c r="AE207" s="39"/>
      <c r="AR207" s="226" t="s">
        <v>129</v>
      </c>
      <c r="AT207" s="226" t="s">
        <v>124</v>
      </c>
      <c r="AU207" s="226" t="s">
        <v>85</v>
      </c>
      <c r="AY207" s="18" t="s">
        <v>122</v>
      </c>
      <c r="BE207" s="227">
        <f>IF(N207="základní",J207,0)</f>
        <v>0</v>
      </c>
      <c r="BF207" s="227">
        <f>IF(N207="snížená",J207,0)</f>
        <v>0</v>
      </c>
      <c r="BG207" s="227">
        <f>IF(N207="zákl. přenesená",J207,0)</f>
        <v>0</v>
      </c>
      <c r="BH207" s="227">
        <f>IF(N207="sníž. přenesená",J207,0)</f>
        <v>0</v>
      </c>
      <c r="BI207" s="227">
        <f>IF(N207="nulová",J207,0)</f>
        <v>0</v>
      </c>
      <c r="BJ207" s="18" t="s">
        <v>82</v>
      </c>
      <c r="BK207" s="227">
        <f>ROUND(I207*H207,2)</f>
        <v>0</v>
      </c>
      <c r="BL207" s="18" t="s">
        <v>129</v>
      </c>
      <c r="BM207" s="226" t="s">
        <v>283</v>
      </c>
    </row>
    <row r="208" spans="1:47" s="2" customFormat="1" ht="12">
      <c r="A208" s="39"/>
      <c r="B208" s="40"/>
      <c r="C208" s="41"/>
      <c r="D208" s="228" t="s">
        <v>131</v>
      </c>
      <c r="E208" s="41"/>
      <c r="F208" s="229" t="s">
        <v>284</v>
      </c>
      <c r="G208" s="41"/>
      <c r="H208" s="41"/>
      <c r="I208" s="133"/>
      <c r="J208" s="41"/>
      <c r="K208" s="41"/>
      <c r="L208" s="45"/>
      <c r="M208" s="230"/>
      <c r="N208" s="231"/>
      <c r="O208" s="85"/>
      <c r="P208" s="85"/>
      <c r="Q208" s="85"/>
      <c r="R208" s="85"/>
      <c r="S208" s="85"/>
      <c r="T208" s="86"/>
      <c r="U208" s="39"/>
      <c r="V208" s="39"/>
      <c r="W208" s="39"/>
      <c r="X208" s="39"/>
      <c r="Y208" s="39"/>
      <c r="Z208" s="39"/>
      <c r="AA208" s="39"/>
      <c r="AB208" s="39"/>
      <c r="AC208" s="39"/>
      <c r="AD208" s="39"/>
      <c r="AE208" s="39"/>
      <c r="AT208" s="18" t="s">
        <v>131</v>
      </c>
      <c r="AU208" s="18" t="s">
        <v>85</v>
      </c>
    </row>
    <row r="209" spans="1:47" s="2" customFormat="1" ht="12">
      <c r="A209" s="39"/>
      <c r="B209" s="40"/>
      <c r="C209" s="41"/>
      <c r="D209" s="228" t="s">
        <v>133</v>
      </c>
      <c r="E209" s="41"/>
      <c r="F209" s="232" t="s">
        <v>285</v>
      </c>
      <c r="G209" s="41"/>
      <c r="H209" s="41"/>
      <c r="I209" s="133"/>
      <c r="J209" s="41"/>
      <c r="K209" s="41"/>
      <c r="L209" s="45"/>
      <c r="M209" s="230"/>
      <c r="N209" s="231"/>
      <c r="O209" s="85"/>
      <c r="P209" s="85"/>
      <c r="Q209" s="85"/>
      <c r="R209" s="85"/>
      <c r="S209" s="85"/>
      <c r="T209" s="86"/>
      <c r="U209" s="39"/>
      <c r="V209" s="39"/>
      <c r="W209" s="39"/>
      <c r="X209" s="39"/>
      <c r="Y209" s="39"/>
      <c r="Z209" s="39"/>
      <c r="AA209" s="39"/>
      <c r="AB209" s="39"/>
      <c r="AC209" s="39"/>
      <c r="AD209" s="39"/>
      <c r="AE209" s="39"/>
      <c r="AT209" s="18" t="s">
        <v>133</v>
      </c>
      <c r="AU209" s="18" t="s">
        <v>85</v>
      </c>
    </row>
    <row r="210" spans="1:51" s="13" customFormat="1" ht="12">
      <c r="A210" s="13"/>
      <c r="B210" s="233"/>
      <c r="C210" s="234"/>
      <c r="D210" s="228" t="s">
        <v>137</v>
      </c>
      <c r="E210" s="235" t="s">
        <v>19</v>
      </c>
      <c r="F210" s="236" t="s">
        <v>286</v>
      </c>
      <c r="G210" s="234"/>
      <c r="H210" s="237">
        <v>177.3</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137</v>
      </c>
      <c r="AU210" s="243" t="s">
        <v>85</v>
      </c>
      <c r="AV210" s="13" t="s">
        <v>85</v>
      </c>
      <c r="AW210" s="13" t="s">
        <v>36</v>
      </c>
      <c r="AX210" s="13" t="s">
        <v>82</v>
      </c>
      <c r="AY210" s="243" t="s">
        <v>122</v>
      </c>
    </row>
    <row r="211" spans="1:65" s="2" customFormat="1" ht="16.5" customHeight="1">
      <c r="A211" s="39"/>
      <c r="B211" s="40"/>
      <c r="C211" s="215" t="s">
        <v>287</v>
      </c>
      <c r="D211" s="215" t="s">
        <v>124</v>
      </c>
      <c r="E211" s="216" t="s">
        <v>288</v>
      </c>
      <c r="F211" s="217" t="s">
        <v>289</v>
      </c>
      <c r="G211" s="218" t="s">
        <v>172</v>
      </c>
      <c r="H211" s="219">
        <v>4180.06</v>
      </c>
      <c r="I211" s="220"/>
      <c r="J211" s="221">
        <f>ROUND(I211*H211,2)</f>
        <v>0</v>
      </c>
      <c r="K211" s="217" t="s">
        <v>128</v>
      </c>
      <c r="L211" s="45"/>
      <c r="M211" s="222" t="s">
        <v>19</v>
      </c>
      <c r="N211" s="223" t="s">
        <v>45</v>
      </c>
      <c r="O211" s="85"/>
      <c r="P211" s="224">
        <f>O211*H211</f>
        <v>0</v>
      </c>
      <c r="Q211" s="224">
        <v>0</v>
      </c>
      <c r="R211" s="224">
        <f>Q211*H211</f>
        <v>0</v>
      </c>
      <c r="S211" s="224">
        <v>0</v>
      </c>
      <c r="T211" s="225">
        <f>S211*H211</f>
        <v>0</v>
      </c>
      <c r="U211" s="39"/>
      <c r="V211" s="39"/>
      <c r="W211" s="39"/>
      <c r="X211" s="39"/>
      <c r="Y211" s="39"/>
      <c r="Z211" s="39"/>
      <c r="AA211" s="39"/>
      <c r="AB211" s="39"/>
      <c r="AC211" s="39"/>
      <c r="AD211" s="39"/>
      <c r="AE211" s="39"/>
      <c r="AR211" s="226" t="s">
        <v>129</v>
      </c>
      <c r="AT211" s="226" t="s">
        <v>124</v>
      </c>
      <c r="AU211" s="226" t="s">
        <v>85</v>
      </c>
      <c r="AY211" s="18" t="s">
        <v>122</v>
      </c>
      <c r="BE211" s="227">
        <f>IF(N211="základní",J211,0)</f>
        <v>0</v>
      </c>
      <c r="BF211" s="227">
        <f>IF(N211="snížená",J211,0)</f>
        <v>0</v>
      </c>
      <c r="BG211" s="227">
        <f>IF(N211="zákl. přenesená",J211,0)</f>
        <v>0</v>
      </c>
      <c r="BH211" s="227">
        <f>IF(N211="sníž. přenesená",J211,0)</f>
        <v>0</v>
      </c>
      <c r="BI211" s="227">
        <f>IF(N211="nulová",J211,0)</f>
        <v>0</v>
      </c>
      <c r="BJ211" s="18" t="s">
        <v>82</v>
      </c>
      <c r="BK211" s="227">
        <f>ROUND(I211*H211,2)</f>
        <v>0</v>
      </c>
      <c r="BL211" s="18" t="s">
        <v>129</v>
      </c>
      <c r="BM211" s="226" t="s">
        <v>290</v>
      </c>
    </row>
    <row r="212" spans="1:47" s="2" customFormat="1" ht="12">
      <c r="A212" s="39"/>
      <c r="B212" s="40"/>
      <c r="C212" s="41"/>
      <c r="D212" s="228" t="s">
        <v>131</v>
      </c>
      <c r="E212" s="41"/>
      <c r="F212" s="229" t="s">
        <v>291</v>
      </c>
      <c r="G212" s="41"/>
      <c r="H212" s="41"/>
      <c r="I212" s="133"/>
      <c r="J212" s="41"/>
      <c r="K212" s="41"/>
      <c r="L212" s="45"/>
      <c r="M212" s="230"/>
      <c r="N212" s="231"/>
      <c r="O212" s="85"/>
      <c r="P212" s="85"/>
      <c r="Q212" s="85"/>
      <c r="R212" s="85"/>
      <c r="S212" s="85"/>
      <c r="T212" s="86"/>
      <c r="U212" s="39"/>
      <c r="V212" s="39"/>
      <c r="W212" s="39"/>
      <c r="X212" s="39"/>
      <c r="Y212" s="39"/>
      <c r="Z212" s="39"/>
      <c r="AA212" s="39"/>
      <c r="AB212" s="39"/>
      <c r="AC212" s="39"/>
      <c r="AD212" s="39"/>
      <c r="AE212" s="39"/>
      <c r="AT212" s="18" t="s">
        <v>131</v>
      </c>
      <c r="AU212" s="18" t="s">
        <v>85</v>
      </c>
    </row>
    <row r="213" spans="1:47" s="2" customFormat="1" ht="12">
      <c r="A213" s="39"/>
      <c r="B213" s="40"/>
      <c r="C213" s="41"/>
      <c r="D213" s="228" t="s">
        <v>133</v>
      </c>
      <c r="E213" s="41"/>
      <c r="F213" s="232" t="s">
        <v>292</v>
      </c>
      <c r="G213" s="41"/>
      <c r="H213" s="41"/>
      <c r="I213" s="133"/>
      <c r="J213" s="41"/>
      <c r="K213" s="41"/>
      <c r="L213" s="45"/>
      <c r="M213" s="230"/>
      <c r="N213" s="231"/>
      <c r="O213" s="85"/>
      <c r="P213" s="85"/>
      <c r="Q213" s="85"/>
      <c r="R213" s="85"/>
      <c r="S213" s="85"/>
      <c r="T213" s="86"/>
      <c r="U213" s="39"/>
      <c r="V213" s="39"/>
      <c r="W213" s="39"/>
      <c r="X213" s="39"/>
      <c r="Y213" s="39"/>
      <c r="Z213" s="39"/>
      <c r="AA213" s="39"/>
      <c r="AB213" s="39"/>
      <c r="AC213" s="39"/>
      <c r="AD213" s="39"/>
      <c r="AE213" s="39"/>
      <c r="AT213" s="18" t="s">
        <v>133</v>
      </c>
      <c r="AU213" s="18" t="s">
        <v>85</v>
      </c>
    </row>
    <row r="214" spans="1:51" s="13" customFormat="1" ht="12">
      <c r="A214" s="13"/>
      <c r="B214" s="233"/>
      <c r="C214" s="234"/>
      <c r="D214" s="228" t="s">
        <v>137</v>
      </c>
      <c r="E214" s="235" t="s">
        <v>19</v>
      </c>
      <c r="F214" s="236" t="s">
        <v>293</v>
      </c>
      <c r="G214" s="234"/>
      <c r="H214" s="237">
        <v>4180.06</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137</v>
      </c>
      <c r="AU214" s="243" t="s">
        <v>85</v>
      </c>
      <c r="AV214" s="13" t="s">
        <v>85</v>
      </c>
      <c r="AW214" s="13" t="s">
        <v>36</v>
      </c>
      <c r="AX214" s="13" t="s">
        <v>82</v>
      </c>
      <c r="AY214" s="243" t="s">
        <v>122</v>
      </c>
    </row>
    <row r="215" spans="1:65" s="2" customFormat="1" ht="16.5" customHeight="1">
      <c r="A215" s="39"/>
      <c r="B215" s="40"/>
      <c r="C215" s="215" t="s">
        <v>294</v>
      </c>
      <c r="D215" s="215" t="s">
        <v>124</v>
      </c>
      <c r="E215" s="216" t="s">
        <v>295</v>
      </c>
      <c r="F215" s="217" t="s">
        <v>296</v>
      </c>
      <c r="G215" s="218" t="s">
        <v>297</v>
      </c>
      <c r="H215" s="219">
        <v>7942.114</v>
      </c>
      <c r="I215" s="220"/>
      <c r="J215" s="221">
        <f>ROUND(I215*H215,2)</f>
        <v>0</v>
      </c>
      <c r="K215" s="217" t="s">
        <v>128</v>
      </c>
      <c r="L215" s="45"/>
      <c r="M215" s="222" t="s">
        <v>19</v>
      </c>
      <c r="N215" s="223" t="s">
        <v>45</v>
      </c>
      <c r="O215" s="85"/>
      <c r="P215" s="224">
        <f>O215*H215</f>
        <v>0</v>
      </c>
      <c r="Q215" s="224">
        <v>0</v>
      </c>
      <c r="R215" s="224">
        <f>Q215*H215</f>
        <v>0</v>
      </c>
      <c r="S215" s="224">
        <v>0</v>
      </c>
      <c r="T215" s="225">
        <f>S215*H215</f>
        <v>0</v>
      </c>
      <c r="U215" s="39"/>
      <c r="V215" s="39"/>
      <c r="W215" s="39"/>
      <c r="X215" s="39"/>
      <c r="Y215" s="39"/>
      <c r="Z215" s="39"/>
      <c r="AA215" s="39"/>
      <c r="AB215" s="39"/>
      <c r="AC215" s="39"/>
      <c r="AD215" s="39"/>
      <c r="AE215" s="39"/>
      <c r="AR215" s="226" t="s">
        <v>129</v>
      </c>
      <c r="AT215" s="226" t="s">
        <v>124</v>
      </c>
      <c r="AU215" s="226" t="s">
        <v>85</v>
      </c>
      <c r="AY215" s="18" t="s">
        <v>122</v>
      </c>
      <c r="BE215" s="227">
        <f>IF(N215="základní",J215,0)</f>
        <v>0</v>
      </c>
      <c r="BF215" s="227">
        <f>IF(N215="snížená",J215,0)</f>
        <v>0</v>
      </c>
      <c r="BG215" s="227">
        <f>IF(N215="zákl. přenesená",J215,0)</f>
        <v>0</v>
      </c>
      <c r="BH215" s="227">
        <f>IF(N215="sníž. přenesená",J215,0)</f>
        <v>0</v>
      </c>
      <c r="BI215" s="227">
        <f>IF(N215="nulová",J215,0)</f>
        <v>0</v>
      </c>
      <c r="BJ215" s="18" t="s">
        <v>82</v>
      </c>
      <c r="BK215" s="227">
        <f>ROUND(I215*H215,2)</f>
        <v>0</v>
      </c>
      <c r="BL215" s="18" t="s">
        <v>129</v>
      </c>
      <c r="BM215" s="226" t="s">
        <v>298</v>
      </c>
    </row>
    <row r="216" spans="1:47" s="2" customFormat="1" ht="12">
      <c r="A216" s="39"/>
      <c r="B216" s="40"/>
      <c r="C216" s="41"/>
      <c r="D216" s="228" t="s">
        <v>131</v>
      </c>
      <c r="E216" s="41"/>
      <c r="F216" s="229" t="s">
        <v>299</v>
      </c>
      <c r="G216" s="41"/>
      <c r="H216" s="41"/>
      <c r="I216" s="133"/>
      <c r="J216" s="41"/>
      <c r="K216" s="41"/>
      <c r="L216" s="45"/>
      <c r="M216" s="230"/>
      <c r="N216" s="231"/>
      <c r="O216" s="85"/>
      <c r="P216" s="85"/>
      <c r="Q216" s="85"/>
      <c r="R216" s="85"/>
      <c r="S216" s="85"/>
      <c r="T216" s="86"/>
      <c r="U216" s="39"/>
      <c r="V216" s="39"/>
      <c r="W216" s="39"/>
      <c r="X216" s="39"/>
      <c r="Y216" s="39"/>
      <c r="Z216" s="39"/>
      <c r="AA216" s="39"/>
      <c r="AB216" s="39"/>
      <c r="AC216" s="39"/>
      <c r="AD216" s="39"/>
      <c r="AE216" s="39"/>
      <c r="AT216" s="18" t="s">
        <v>131</v>
      </c>
      <c r="AU216" s="18" t="s">
        <v>85</v>
      </c>
    </row>
    <row r="217" spans="1:47" s="2" customFormat="1" ht="12">
      <c r="A217" s="39"/>
      <c r="B217" s="40"/>
      <c r="C217" s="41"/>
      <c r="D217" s="228" t="s">
        <v>133</v>
      </c>
      <c r="E217" s="41"/>
      <c r="F217" s="232" t="s">
        <v>300</v>
      </c>
      <c r="G217" s="41"/>
      <c r="H217" s="41"/>
      <c r="I217" s="133"/>
      <c r="J217" s="41"/>
      <c r="K217" s="41"/>
      <c r="L217" s="45"/>
      <c r="M217" s="230"/>
      <c r="N217" s="231"/>
      <c r="O217" s="85"/>
      <c r="P217" s="85"/>
      <c r="Q217" s="85"/>
      <c r="R217" s="85"/>
      <c r="S217" s="85"/>
      <c r="T217" s="86"/>
      <c r="U217" s="39"/>
      <c r="V217" s="39"/>
      <c r="W217" s="39"/>
      <c r="X217" s="39"/>
      <c r="Y217" s="39"/>
      <c r="Z217" s="39"/>
      <c r="AA217" s="39"/>
      <c r="AB217" s="39"/>
      <c r="AC217" s="39"/>
      <c r="AD217" s="39"/>
      <c r="AE217" s="39"/>
      <c r="AT217" s="18" t="s">
        <v>133</v>
      </c>
      <c r="AU217" s="18" t="s">
        <v>85</v>
      </c>
    </row>
    <row r="218" spans="1:51" s="13" customFormat="1" ht="12">
      <c r="A218" s="13"/>
      <c r="B218" s="233"/>
      <c r="C218" s="234"/>
      <c r="D218" s="228" t="s">
        <v>137</v>
      </c>
      <c r="E218" s="234"/>
      <c r="F218" s="236" t="s">
        <v>301</v>
      </c>
      <c r="G218" s="234"/>
      <c r="H218" s="237">
        <v>7942.114</v>
      </c>
      <c r="I218" s="238"/>
      <c r="J218" s="234"/>
      <c r="K218" s="234"/>
      <c r="L218" s="239"/>
      <c r="M218" s="240"/>
      <c r="N218" s="241"/>
      <c r="O218" s="241"/>
      <c r="P218" s="241"/>
      <c r="Q218" s="241"/>
      <c r="R218" s="241"/>
      <c r="S218" s="241"/>
      <c r="T218" s="242"/>
      <c r="U218" s="13"/>
      <c r="V218" s="13"/>
      <c r="W218" s="13"/>
      <c r="X218" s="13"/>
      <c r="Y218" s="13"/>
      <c r="Z218" s="13"/>
      <c r="AA218" s="13"/>
      <c r="AB218" s="13"/>
      <c r="AC218" s="13"/>
      <c r="AD218" s="13"/>
      <c r="AE218" s="13"/>
      <c r="AT218" s="243" t="s">
        <v>137</v>
      </c>
      <c r="AU218" s="243" t="s">
        <v>85</v>
      </c>
      <c r="AV218" s="13" t="s">
        <v>85</v>
      </c>
      <c r="AW218" s="13" t="s">
        <v>4</v>
      </c>
      <c r="AX218" s="13" t="s">
        <v>82</v>
      </c>
      <c r="AY218" s="243" t="s">
        <v>122</v>
      </c>
    </row>
    <row r="219" spans="1:65" s="2" customFormat="1" ht="16.5" customHeight="1">
      <c r="A219" s="39"/>
      <c r="B219" s="40"/>
      <c r="C219" s="215" t="s">
        <v>302</v>
      </c>
      <c r="D219" s="215" t="s">
        <v>124</v>
      </c>
      <c r="E219" s="216" t="s">
        <v>303</v>
      </c>
      <c r="F219" s="217" t="s">
        <v>304</v>
      </c>
      <c r="G219" s="218" t="s">
        <v>172</v>
      </c>
      <c r="H219" s="219">
        <v>44</v>
      </c>
      <c r="I219" s="220"/>
      <c r="J219" s="221">
        <f>ROUND(I219*H219,2)</f>
        <v>0</v>
      </c>
      <c r="K219" s="217" t="s">
        <v>128</v>
      </c>
      <c r="L219" s="45"/>
      <c r="M219" s="222" t="s">
        <v>19</v>
      </c>
      <c r="N219" s="223" t="s">
        <v>45</v>
      </c>
      <c r="O219" s="85"/>
      <c r="P219" s="224">
        <f>O219*H219</f>
        <v>0</v>
      </c>
      <c r="Q219" s="224">
        <v>0</v>
      </c>
      <c r="R219" s="224">
        <f>Q219*H219</f>
        <v>0</v>
      </c>
      <c r="S219" s="224">
        <v>0</v>
      </c>
      <c r="T219" s="225">
        <f>S219*H219</f>
        <v>0</v>
      </c>
      <c r="U219" s="39"/>
      <c r="V219" s="39"/>
      <c r="W219" s="39"/>
      <c r="X219" s="39"/>
      <c r="Y219" s="39"/>
      <c r="Z219" s="39"/>
      <c r="AA219" s="39"/>
      <c r="AB219" s="39"/>
      <c r="AC219" s="39"/>
      <c r="AD219" s="39"/>
      <c r="AE219" s="39"/>
      <c r="AR219" s="226" t="s">
        <v>129</v>
      </c>
      <c r="AT219" s="226" t="s">
        <v>124</v>
      </c>
      <c r="AU219" s="226" t="s">
        <v>85</v>
      </c>
      <c r="AY219" s="18" t="s">
        <v>122</v>
      </c>
      <c r="BE219" s="227">
        <f>IF(N219="základní",J219,0)</f>
        <v>0</v>
      </c>
      <c r="BF219" s="227">
        <f>IF(N219="snížená",J219,0)</f>
        <v>0</v>
      </c>
      <c r="BG219" s="227">
        <f>IF(N219="zákl. přenesená",J219,0)</f>
        <v>0</v>
      </c>
      <c r="BH219" s="227">
        <f>IF(N219="sníž. přenesená",J219,0)</f>
        <v>0</v>
      </c>
      <c r="BI219" s="227">
        <f>IF(N219="nulová",J219,0)</f>
        <v>0</v>
      </c>
      <c r="BJ219" s="18" t="s">
        <v>82</v>
      </c>
      <c r="BK219" s="227">
        <f>ROUND(I219*H219,2)</f>
        <v>0</v>
      </c>
      <c r="BL219" s="18" t="s">
        <v>129</v>
      </c>
      <c r="BM219" s="226" t="s">
        <v>305</v>
      </c>
    </row>
    <row r="220" spans="1:47" s="2" customFormat="1" ht="12">
      <c r="A220" s="39"/>
      <c r="B220" s="40"/>
      <c r="C220" s="41"/>
      <c r="D220" s="228" t="s">
        <v>131</v>
      </c>
      <c r="E220" s="41"/>
      <c r="F220" s="229" t="s">
        <v>306</v>
      </c>
      <c r="G220" s="41"/>
      <c r="H220" s="41"/>
      <c r="I220" s="133"/>
      <c r="J220" s="41"/>
      <c r="K220" s="41"/>
      <c r="L220" s="45"/>
      <c r="M220" s="230"/>
      <c r="N220" s="231"/>
      <c r="O220" s="85"/>
      <c r="P220" s="85"/>
      <c r="Q220" s="85"/>
      <c r="R220" s="85"/>
      <c r="S220" s="85"/>
      <c r="T220" s="86"/>
      <c r="U220" s="39"/>
      <c r="V220" s="39"/>
      <c r="W220" s="39"/>
      <c r="X220" s="39"/>
      <c r="Y220" s="39"/>
      <c r="Z220" s="39"/>
      <c r="AA220" s="39"/>
      <c r="AB220" s="39"/>
      <c r="AC220" s="39"/>
      <c r="AD220" s="39"/>
      <c r="AE220" s="39"/>
      <c r="AT220" s="18" t="s">
        <v>131</v>
      </c>
      <c r="AU220" s="18" t="s">
        <v>85</v>
      </c>
    </row>
    <row r="221" spans="1:47" s="2" customFormat="1" ht="12">
      <c r="A221" s="39"/>
      <c r="B221" s="40"/>
      <c r="C221" s="41"/>
      <c r="D221" s="228" t="s">
        <v>133</v>
      </c>
      <c r="E221" s="41"/>
      <c r="F221" s="232" t="s">
        <v>307</v>
      </c>
      <c r="G221" s="41"/>
      <c r="H221" s="41"/>
      <c r="I221" s="133"/>
      <c r="J221" s="41"/>
      <c r="K221" s="41"/>
      <c r="L221" s="45"/>
      <c r="M221" s="230"/>
      <c r="N221" s="231"/>
      <c r="O221" s="85"/>
      <c r="P221" s="85"/>
      <c r="Q221" s="85"/>
      <c r="R221" s="85"/>
      <c r="S221" s="85"/>
      <c r="T221" s="86"/>
      <c r="U221" s="39"/>
      <c r="V221" s="39"/>
      <c r="W221" s="39"/>
      <c r="X221" s="39"/>
      <c r="Y221" s="39"/>
      <c r="Z221" s="39"/>
      <c r="AA221" s="39"/>
      <c r="AB221" s="39"/>
      <c r="AC221" s="39"/>
      <c r="AD221" s="39"/>
      <c r="AE221" s="39"/>
      <c r="AT221" s="18" t="s">
        <v>133</v>
      </c>
      <c r="AU221" s="18" t="s">
        <v>85</v>
      </c>
    </row>
    <row r="222" spans="1:51" s="13" customFormat="1" ht="12">
      <c r="A222" s="13"/>
      <c r="B222" s="233"/>
      <c r="C222" s="234"/>
      <c r="D222" s="228" t="s">
        <v>137</v>
      </c>
      <c r="E222" s="235" t="s">
        <v>19</v>
      </c>
      <c r="F222" s="236" t="s">
        <v>308</v>
      </c>
      <c r="G222" s="234"/>
      <c r="H222" s="237">
        <v>44</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137</v>
      </c>
      <c r="AU222" s="243" t="s">
        <v>85</v>
      </c>
      <c r="AV222" s="13" t="s">
        <v>85</v>
      </c>
      <c r="AW222" s="13" t="s">
        <v>36</v>
      </c>
      <c r="AX222" s="13" t="s">
        <v>82</v>
      </c>
      <c r="AY222" s="243" t="s">
        <v>122</v>
      </c>
    </row>
    <row r="223" spans="1:65" s="2" customFormat="1" ht="16.5" customHeight="1">
      <c r="A223" s="39"/>
      <c r="B223" s="40"/>
      <c r="C223" s="215" t="s">
        <v>309</v>
      </c>
      <c r="D223" s="215" t="s">
        <v>124</v>
      </c>
      <c r="E223" s="216" t="s">
        <v>310</v>
      </c>
      <c r="F223" s="217" t="s">
        <v>311</v>
      </c>
      <c r="G223" s="218" t="s">
        <v>127</v>
      </c>
      <c r="H223" s="219">
        <v>4437.667</v>
      </c>
      <c r="I223" s="220"/>
      <c r="J223" s="221">
        <f>ROUND(I223*H223,2)</f>
        <v>0</v>
      </c>
      <c r="K223" s="217" t="s">
        <v>128</v>
      </c>
      <c r="L223" s="45"/>
      <c r="M223" s="222" t="s">
        <v>19</v>
      </c>
      <c r="N223" s="223" t="s">
        <v>45</v>
      </c>
      <c r="O223" s="85"/>
      <c r="P223" s="224">
        <f>O223*H223</f>
        <v>0</v>
      </c>
      <c r="Q223" s="224">
        <v>0</v>
      </c>
      <c r="R223" s="224">
        <f>Q223*H223</f>
        <v>0</v>
      </c>
      <c r="S223" s="224">
        <v>0</v>
      </c>
      <c r="T223" s="225">
        <f>S223*H223</f>
        <v>0</v>
      </c>
      <c r="U223" s="39"/>
      <c r="V223" s="39"/>
      <c r="W223" s="39"/>
      <c r="X223" s="39"/>
      <c r="Y223" s="39"/>
      <c r="Z223" s="39"/>
      <c r="AA223" s="39"/>
      <c r="AB223" s="39"/>
      <c r="AC223" s="39"/>
      <c r="AD223" s="39"/>
      <c r="AE223" s="39"/>
      <c r="AR223" s="226" t="s">
        <v>129</v>
      </c>
      <c r="AT223" s="226" t="s">
        <v>124</v>
      </c>
      <c r="AU223" s="226" t="s">
        <v>85</v>
      </c>
      <c r="AY223" s="18" t="s">
        <v>122</v>
      </c>
      <c r="BE223" s="227">
        <f>IF(N223="základní",J223,0)</f>
        <v>0</v>
      </c>
      <c r="BF223" s="227">
        <f>IF(N223="snížená",J223,0)</f>
        <v>0</v>
      </c>
      <c r="BG223" s="227">
        <f>IF(N223="zákl. přenesená",J223,0)</f>
        <v>0</v>
      </c>
      <c r="BH223" s="227">
        <f>IF(N223="sníž. přenesená",J223,0)</f>
        <v>0</v>
      </c>
      <c r="BI223" s="227">
        <f>IF(N223="nulová",J223,0)</f>
        <v>0</v>
      </c>
      <c r="BJ223" s="18" t="s">
        <v>82</v>
      </c>
      <c r="BK223" s="227">
        <f>ROUND(I223*H223,2)</f>
        <v>0</v>
      </c>
      <c r="BL223" s="18" t="s">
        <v>129</v>
      </c>
      <c r="BM223" s="226" t="s">
        <v>312</v>
      </c>
    </row>
    <row r="224" spans="1:47" s="2" customFormat="1" ht="12">
      <c r="A224" s="39"/>
      <c r="B224" s="40"/>
      <c r="C224" s="41"/>
      <c r="D224" s="228" t="s">
        <v>131</v>
      </c>
      <c r="E224" s="41"/>
      <c r="F224" s="229" t="s">
        <v>313</v>
      </c>
      <c r="G224" s="41"/>
      <c r="H224" s="41"/>
      <c r="I224" s="133"/>
      <c r="J224" s="41"/>
      <c r="K224" s="41"/>
      <c r="L224" s="45"/>
      <c r="M224" s="230"/>
      <c r="N224" s="231"/>
      <c r="O224" s="85"/>
      <c r="P224" s="85"/>
      <c r="Q224" s="85"/>
      <c r="R224" s="85"/>
      <c r="S224" s="85"/>
      <c r="T224" s="86"/>
      <c r="U224" s="39"/>
      <c r="V224" s="39"/>
      <c r="W224" s="39"/>
      <c r="X224" s="39"/>
      <c r="Y224" s="39"/>
      <c r="Z224" s="39"/>
      <c r="AA224" s="39"/>
      <c r="AB224" s="39"/>
      <c r="AC224" s="39"/>
      <c r="AD224" s="39"/>
      <c r="AE224" s="39"/>
      <c r="AT224" s="18" t="s">
        <v>131</v>
      </c>
      <c r="AU224" s="18" t="s">
        <v>85</v>
      </c>
    </row>
    <row r="225" spans="1:47" s="2" customFormat="1" ht="12">
      <c r="A225" s="39"/>
      <c r="B225" s="40"/>
      <c r="C225" s="41"/>
      <c r="D225" s="228" t="s">
        <v>133</v>
      </c>
      <c r="E225" s="41"/>
      <c r="F225" s="232" t="s">
        <v>314</v>
      </c>
      <c r="G225" s="41"/>
      <c r="H225" s="41"/>
      <c r="I225" s="133"/>
      <c r="J225" s="41"/>
      <c r="K225" s="41"/>
      <c r="L225" s="45"/>
      <c r="M225" s="230"/>
      <c r="N225" s="231"/>
      <c r="O225" s="85"/>
      <c r="P225" s="85"/>
      <c r="Q225" s="85"/>
      <c r="R225" s="85"/>
      <c r="S225" s="85"/>
      <c r="T225" s="86"/>
      <c r="U225" s="39"/>
      <c r="V225" s="39"/>
      <c r="W225" s="39"/>
      <c r="X225" s="39"/>
      <c r="Y225" s="39"/>
      <c r="Z225" s="39"/>
      <c r="AA225" s="39"/>
      <c r="AB225" s="39"/>
      <c r="AC225" s="39"/>
      <c r="AD225" s="39"/>
      <c r="AE225" s="39"/>
      <c r="AT225" s="18" t="s">
        <v>133</v>
      </c>
      <c r="AU225" s="18" t="s">
        <v>85</v>
      </c>
    </row>
    <row r="226" spans="1:51" s="13" customFormat="1" ht="12">
      <c r="A226" s="13"/>
      <c r="B226" s="233"/>
      <c r="C226" s="234"/>
      <c r="D226" s="228" t="s">
        <v>137</v>
      </c>
      <c r="E226" s="235" t="s">
        <v>19</v>
      </c>
      <c r="F226" s="236" t="s">
        <v>315</v>
      </c>
      <c r="G226" s="234"/>
      <c r="H226" s="237">
        <v>2412.667</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137</v>
      </c>
      <c r="AU226" s="243" t="s">
        <v>85</v>
      </c>
      <c r="AV226" s="13" t="s">
        <v>85</v>
      </c>
      <c r="AW226" s="13" t="s">
        <v>36</v>
      </c>
      <c r="AX226" s="13" t="s">
        <v>74</v>
      </c>
      <c r="AY226" s="243" t="s">
        <v>122</v>
      </c>
    </row>
    <row r="227" spans="1:51" s="13" customFormat="1" ht="12">
      <c r="A227" s="13"/>
      <c r="B227" s="233"/>
      <c r="C227" s="234"/>
      <c r="D227" s="228" t="s">
        <v>137</v>
      </c>
      <c r="E227" s="235" t="s">
        <v>19</v>
      </c>
      <c r="F227" s="236" t="s">
        <v>316</v>
      </c>
      <c r="G227" s="234"/>
      <c r="H227" s="237">
        <v>2025</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137</v>
      </c>
      <c r="AU227" s="243" t="s">
        <v>85</v>
      </c>
      <c r="AV227" s="13" t="s">
        <v>85</v>
      </c>
      <c r="AW227" s="13" t="s">
        <v>36</v>
      </c>
      <c r="AX227" s="13" t="s">
        <v>74</v>
      </c>
      <c r="AY227" s="243" t="s">
        <v>122</v>
      </c>
    </row>
    <row r="228" spans="1:51" s="14" customFormat="1" ht="12">
      <c r="A228" s="14"/>
      <c r="B228" s="244"/>
      <c r="C228" s="245"/>
      <c r="D228" s="228" t="s">
        <v>137</v>
      </c>
      <c r="E228" s="246" t="s">
        <v>19</v>
      </c>
      <c r="F228" s="247" t="s">
        <v>187</v>
      </c>
      <c r="G228" s="245"/>
      <c r="H228" s="248">
        <v>4437.667</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137</v>
      </c>
      <c r="AU228" s="254" t="s">
        <v>85</v>
      </c>
      <c r="AV228" s="14" t="s">
        <v>129</v>
      </c>
      <c r="AW228" s="14" t="s">
        <v>36</v>
      </c>
      <c r="AX228" s="14" t="s">
        <v>82</v>
      </c>
      <c r="AY228" s="254" t="s">
        <v>122</v>
      </c>
    </row>
    <row r="229" spans="1:65" s="2" customFormat="1" ht="16.5" customHeight="1">
      <c r="A229" s="39"/>
      <c r="B229" s="40"/>
      <c r="C229" s="265" t="s">
        <v>317</v>
      </c>
      <c r="D229" s="265" t="s">
        <v>318</v>
      </c>
      <c r="E229" s="266" t="s">
        <v>319</v>
      </c>
      <c r="F229" s="267" t="s">
        <v>320</v>
      </c>
      <c r="G229" s="268" t="s">
        <v>321</v>
      </c>
      <c r="H229" s="269">
        <v>110.942</v>
      </c>
      <c r="I229" s="270"/>
      <c r="J229" s="271">
        <f>ROUND(I229*H229,2)</f>
        <v>0</v>
      </c>
      <c r="K229" s="267" t="s">
        <v>128</v>
      </c>
      <c r="L229" s="272"/>
      <c r="M229" s="273" t="s">
        <v>19</v>
      </c>
      <c r="N229" s="274" t="s">
        <v>45</v>
      </c>
      <c r="O229" s="85"/>
      <c r="P229" s="224">
        <f>O229*H229</f>
        <v>0</v>
      </c>
      <c r="Q229" s="224">
        <v>0.001</v>
      </c>
      <c r="R229" s="224">
        <f>Q229*H229</f>
        <v>0.110942</v>
      </c>
      <c r="S229" s="224">
        <v>0</v>
      </c>
      <c r="T229" s="225">
        <f>S229*H229</f>
        <v>0</v>
      </c>
      <c r="U229" s="39"/>
      <c r="V229" s="39"/>
      <c r="W229" s="39"/>
      <c r="X229" s="39"/>
      <c r="Y229" s="39"/>
      <c r="Z229" s="39"/>
      <c r="AA229" s="39"/>
      <c r="AB229" s="39"/>
      <c r="AC229" s="39"/>
      <c r="AD229" s="39"/>
      <c r="AE229" s="39"/>
      <c r="AR229" s="226" t="s">
        <v>178</v>
      </c>
      <c r="AT229" s="226" t="s">
        <v>318</v>
      </c>
      <c r="AU229" s="226" t="s">
        <v>85</v>
      </c>
      <c r="AY229" s="18" t="s">
        <v>122</v>
      </c>
      <c r="BE229" s="227">
        <f>IF(N229="základní",J229,0)</f>
        <v>0</v>
      </c>
      <c r="BF229" s="227">
        <f>IF(N229="snížená",J229,0)</f>
        <v>0</v>
      </c>
      <c r="BG229" s="227">
        <f>IF(N229="zákl. přenesená",J229,0)</f>
        <v>0</v>
      </c>
      <c r="BH229" s="227">
        <f>IF(N229="sníž. přenesená",J229,0)</f>
        <v>0</v>
      </c>
      <c r="BI229" s="227">
        <f>IF(N229="nulová",J229,0)</f>
        <v>0</v>
      </c>
      <c r="BJ229" s="18" t="s">
        <v>82</v>
      </c>
      <c r="BK229" s="227">
        <f>ROUND(I229*H229,2)</f>
        <v>0</v>
      </c>
      <c r="BL229" s="18" t="s">
        <v>129</v>
      </c>
      <c r="BM229" s="226" t="s">
        <v>322</v>
      </c>
    </row>
    <row r="230" spans="1:47" s="2" customFormat="1" ht="12">
      <c r="A230" s="39"/>
      <c r="B230" s="40"/>
      <c r="C230" s="41"/>
      <c r="D230" s="228" t="s">
        <v>131</v>
      </c>
      <c r="E230" s="41"/>
      <c r="F230" s="229" t="s">
        <v>320</v>
      </c>
      <c r="G230" s="41"/>
      <c r="H230" s="41"/>
      <c r="I230" s="133"/>
      <c r="J230" s="41"/>
      <c r="K230" s="41"/>
      <c r="L230" s="45"/>
      <c r="M230" s="230"/>
      <c r="N230" s="231"/>
      <c r="O230" s="85"/>
      <c r="P230" s="85"/>
      <c r="Q230" s="85"/>
      <c r="R230" s="85"/>
      <c r="S230" s="85"/>
      <c r="T230" s="86"/>
      <c r="U230" s="39"/>
      <c r="V230" s="39"/>
      <c r="W230" s="39"/>
      <c r="X230" s="39"/>
      <c r="Y230" s="39"/>
      <c r="Z230" s="39"/>
      <c r="AA230" s="39"/>
      <c r="AB230" s="39"/>
      <c r="AC230" s="39"/>
      <c r="AD230" s="39"/>
      <c r="AE230" s="39"/>
      <c r="AT230" s="18" t="s">
        <v>131</v>
      </c>
      <c r="AU230" s="18" t="s">
        <v>85</v>
      </c>
    </row>
    <row r="231" spans="1:51" s="13" customFormat="1" ht="12">
      <c r="A231" s="13"/>
      <c r="B231" s="233"/>
      <c r="C231" s="234"/>
      <c r="D231" s="228" t="s">
        <v>137</v>
      </c>
      <c r="E231" s="234"/>
      <c r="F231" s="236" t="s">
        <v>323</v>
      </c>
      <c r="G231" s="234"/>
      <c r="H231" s="237">
        <v>110.942</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137</v>
      </c>
      <c r="AU231" s="243" t="s">
        <v>85</v>
      </c>
      <c r="AV231" s="13" t="s">
        <v>85</v>
      </c>
      <c r="AW231" s="13" t="s">
        <v>4</v>
      </c>
      <c r="AX231" s="13" t="s">
        <v>82</v>
      </c>
      <c r="AY231" s="243" t="s">
        <v>122</v>
      </c>
    </row>
    <row r="232" spans="1:65" s="2" customFormat="1" ht="16.5" customHeight="1">
      <c r="A232" s="39"/>
      <c r="B232" s="40"/>
      <c r="C232" s="215" t="s">
        <v>324</v>
      </c>
      <c r="D232" s="215" t="s">
        <v>124</v>
      </c>
      <c r="E232" s="216" t="s">
        <v>325</v>
      </c>
      <c r="F232" s="217" t="s">
        <v>326</v>
      </c>
      <c r="G232" s="218" t="s">
        <v>127</v>
      </c>
      <c r="H232" s="219">
        <v>5675.446</v>
      </c>
      <c r="I232" s="220"/>
      <c r="J232" s="221">
        <f>ROUND(I232*H232,2)</f>
        <v>0</v>
      </c>
      <c r="K232" s="217" t="s">
        <v>128</v>
      </c>
      <c r="L232" s="45"/>
      <c r="M232" s="222" t="s">
        <v>19</v>
      </c>
      <c r="N232" s="223" t="s">
        <v>45</v>
      </c>
      <c r="O232" s="85"/>
      <c r="P232" s="224">
        <f>O232*H232</f>
        <v>0</v>
      </c>
      <c r="Q232" s="224">
        <v>0</v>
      </c>
      <c r="R232" s="224">
        <f>Q232*H232</f>
        <v>0</v>
      </c>
      <c r="S232" s="224">
        <v>0</v>
      </c>
      <c r="T232" s="225">
        <f>S232*H232</f>
        <v>0</v>
      </c>
      <c r="U232" s="39"/>
      <c r="V232" s="39"/>
      <c r="W232" s="39"/>
      <c r="X232" s="39"/>
      <c r="Y232" s="39"/>
      <c r="Z232" s="39"/>
      <c r="AA232" s="39"/>
      <c r="AB232" s="39"/>
      <c r="AC232" s="39"/>
      <c r="AD232" s="39"/>
      <c r="AE232" s="39"/>
      <c r="AR232" s="226" t="s">
        <v>129</v>
      </c>
      <c r="AT232" s="226" t="s">
        <v>124</v>
      </c>
      <c r="AU232" s="226" t="s">
        <v>85</v>
      </c>
      <c r="AY232" s="18" t="s">
        <v>122</v>
      </c>
      <c r="BE232" s="227">
        <f>IF(N232="základní",J232,0)</f>
        <v>0</v>
      </c>
      <c r="BF232" s="227">
        <f>IF(N232="snížená",J232,0)</f>
        <v>0</v>
      </c>
      <c r="BG232" s="227">
        <f>IF(N232="zákl. přenesená",J232,0)</f>
        <v>0</v>
      </c>
      <c r="BH232" s="227">
        <f>IF(N232="sníž. přenesená",J232,0)</f>
        <v>0</v>
      </c>
      <c r="BI232" s="227">
        <f>IF(N232="nulová",J232,0)</f>
        <v>0</v>
      </c>
      <c r="BJ232" s="18" t="s">
        <v>82</v>
      </c>
      <c r="BK232" s="227">
        <f>ROUND(I232*H232,2)</f>
        <v>0</v>
      </c>
      <c r="BL232" s="18" t="s">
        <v>129</v>
      </c>
      <c r="BM232" s="226" t="s">
        <v>327</v>
      </c>
    </row>
    <row r="233" spans="1:47" s="2" customFormat="1" ht="12">
      <c r="A233" s="39"/>
      <c r="B233" s="40"/>
      <c r="C233" s="41"/>
      <c r="D233" s="228" t="s">
        <v>131</v>
      </c>
      <c r="E233" s="41"/>
      <c r="F233" s="229" t="s">
        <v>328</v>
      </c>
      <c r="G233" s="41"/>
      <c r="H233" s="41"/>
      <c r="I233" s="133"/>
      <c r="J233" s="41"/>
      <c r="K233" s="41"/>
      <c r="L233" s="45"/>
      <c r="M233" s="230"/>
      <c r="N233" s="231"/>
      <c r="O233" s="85"/>
      <c r="P233" s="85"/>
      <c r="Q233" s="85"/>
      <c r="R233" s="85"/>
      <c r="S233" s="85"/>
      <c r="T233" s="86"/>
      <c r="U233" s="39"/>
      <c r="V233" s="39"/>
      <c r="W233" s="39"/>
      <c r="X233" s="39"/>
      <c r="Y233" s="39"/>
      <c r="Z233" s="39"/>
      <c r="AA233" s="39"/>
      <c r="AB233" s="39"/>
      <c r="AC233" s="39"/>
      <c r="AD233" s="39"/>
      <c r="AE233" s="39"/>
      <c r="AT233" s="18" t="s">
        <v>131</v>
      </c>
      <c r="AU233" s="18" t="s">
        <v>85</v>
      </c>
    </row>
    <row r="234" spans="1:47" s="2" customFormat="1" ht="12">
      <c r="A234" s="39"/>
      <c r="B234" s="40"/>
      <c r="C234" s="41"/>
      <c r="D234" s="228" t="s">
        <v>133</v>
      </c>
      <c r="E234" s="41"/>
      <c r="F234" s="232" t="s">
        <v>329</v>
      </c>
      <c r="G234" s="41"/>
      <c r="H234" s="41"/>
      <c r="I234" s="133"/>
      <c r="J234" s="41"/>
      <c r="K234" s="41"/>
      <c r="L234" s="45"/>
      <c r="M234" s="230"/>
      <c r="N234" s="231"/>
      <c r="O234" s="85"/>
      <c r="P234" s="85"/>
      <c r="Q234" s="85"/>
      <c r="R234" s="85"/>
      <c r="S234" s="85"/>
      <c r="T234" s="86"/>
      <c r="U234" s="39"/>
      <c r="V234" s="39"/>
      <c r="W234" s="39"/>
      <c r="X234" s="39"/>
      <c r="Y234" s="39"/>
      <c r="Z234" s="39"/>
      <c r="AA234" s="39"/>
      <c r="AB234" s="39"/>
      <c r="AC234" s="39"/>
      <c r="AD234" s="39"/>
      <c r="AE234" s="39"/>
      <c r="AT234" s="18" t="s">
        <v>133</v>
      </c>
      <c r="AU234" s="18" t="s">
        <v>85</v>
      </c>
    </row>
    <row r="235" spans="1:51" s="13" customFormat="1" ht="12">
      <c r="A235" s="13"/>
      <c r="B235" s="233"/>
      <c r="C235" s="234"/>
      <c r="D235" s="228" t="s">
        <v>137</v>
      </c>
      <c r="E235" s="235" t="s">
        <v>19</v>
      </c>
      <c r="F235" s="236" t="s">
        <v>330</v>
      </c>
      <c r="G235" s="234"/>
      <c r="H235" s="237">
        <v>5675.446</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137</v>
      </c>
      <c r="AU235" s="243" t="s">
        <v>85</v>
      </c>
      <c r="AV235" s="13" t="s">
        <v>85</v>
      </c>
      <c r="AW235" s="13" t="s">
        <v>36</v>
      </c>
      <c r="AX235" s="13" t="s">
        <v>82</v>
      </c>
      <c r="AY235" s="243" t="s">
        <v>122</v>
      </c>
    </row>
    <row r="236" spans="1:65" s="2" customFormat="1" ht="16.5" customHeight="1">
      <c r="A236" s="39"/>
      <c r="B236" s="40"/>
      <c r="C236" s="215" t="s">
        <v>331</v>
      </c>
      <c r="D236" s="215" t="s">
        <v>124</v>
      </c>
      <c r="E236" s="216" t="s">
        <v>332</v>
      </c>
      <c r="F236" s="217" t="s">
        <v>333</v>
      </c>
      <c r="G236" s="218" t="s">
        <v>127</v>
      </c>
      <c r="H236" s="219">
        <v>2432.334</v>
      </c>
      <c r="I236" s="220"/>
      <c r="J236" s="221">
        <f>ROUND(I236*H236,2)</f>
        <v>0</v>
      </c>
      <c r="K236" s="217" t="s">
        <v>128</v>
      </c>
      <c r="L236" s="45"/>
      <c r="M236" s="222" t="s">
        <v>19</v>
      </c>
      <c r="N236" s="223" t="s">
        <v>45</v>
      </c>
      <c r="O236" s="85"/>
      <c r="P236" s="224">
        <f>O236*H236</f>
        <v>0</v>
      </c>
      <c r="Q236" s="224">
        <v>0</v>
      </c>
      <c r="R236" s="224">
        <f>Q236*H236</f>
        <v>0</v>
      </c>
      <c r="S236" s="224">
        <v>0</v>
      </c>
      <c r="T236" s="225">
        <f>S236*H236</f>
        <v>0</v>
      </c>
      <c r="U236" s="39"/>
      <c r="V236" s="39"/>
      <c r="W236" s="39"/>
      <c r="X236" s="39"/>
      <c r="Y236" s="39"/>
      <c r="Z236" s="39"/>
      <c r="AA236" s="39"/>
      <c r="AB236" s="39"/>
      <c r="AC236" s="39"/>
      <c r="AD236" s="39"/>
      <c r="AE236" s="39"/>
      <c r="AR236" s="226" t="s">
        <v>129</v>
      </c>
      <c r="AT236" s="226" t="s">
        <v>124</v>
      </c>
      <c r="AU236" s="226" t="s">
        <v>85</v>
      </c>
      <c r="AY236" s="18" t="s">
        <v>122</v>
      </c>
      <c r="BE236" s="227">
        <f>IF(N236="základní",J236,0)</f>
        <v>0</v>
      </c>
      <c r="BF236" s="227">
        <f>IF(N236="snížená",J236,0)</f>
        <v>0</v>
      </c>
      <c r="BG236" s="227">
        <f>IF(N236="zákl. přenesená",J236,0)</f>
        <v>0</v>
      </c>
      <c r="BH236" s="227">
        <f>IF(N236="sníž. přenesená",J236,0)</f>
        <v>0</v>
      </c>
      <c r="BI236" s="227">
        <f>IF(N236="nulová",J236,0)</f>
        <v>0</v>
      </c>
      <c r="BJ236" s="18" t="s">
        <v>82</v>
      </c>
      <c r="BK236" s="227">
        <f>ROUND(I236*H236,2)</f>
        <v>0</v>
      </c>
      <c r="BL236" s="18" t="s">
        <v>129</v>
      </c>
      <c r="BM236" s="226" t="s">
        <v>334</v>
      </c>
    </row>
    <row r="237" spans="1:47" s="2" customFormat="1" ht="12">
      <c r="A237" s="39"/>
      <c r="B237" s="40"/>
      <c r="C237" s="41"/>
      <c r="D237" s="228" t="s">
        <v>131</v>
      </c>
      <c r="E237" s="41"/>
      <c r="F237" s="229" t="s">
        <v>335</v>
      </c>
      <c r="G237" s="41"/>
      <c r="H237" s="41"/>
      <c r="I237" s="133"/>
      <c r="J237" s="41"/>
      <c r="K237" s="41"/>
      <c r="L237" s="45"/>
      <c r="M237" s="230"/>
      <c r="N237" s="231"/>
      <c r="O237" s="85"/>
      <c r="P237" s="85"/>
      <c r="Q237" s="85"/>
      <c r="R237" s="85"/>
      <c r="S237" s="85"/>
      <c r="T237" s="86"/>
      <c r="U237" s="39"/>
      <c r="V237" s="39"/>
      <c r="W237" s="39"/>
      <c r="X237" s="39"/>
      <c r="Y237" s="39"/>
      <c r="Z237" s="39"/>
      <c r="AA237" s="39"/>
      <c r="AB237" s="39"/>
      <c r="AC237" s="39"/>
      <c r="AD237" s="39"/>
      <c r="AE237" s="39"/>
      <c r="AT237" s="18" t="s">
        <v>131</v>
      </c>
      <c r="AU237" s="18" t="s">
        <v>85</v>
      </c>
    </row>
    <row r="238" spans="1:47" s="2" customFormat="1" ht="12">
      <c r="A238" s="39"/>
      <c r="B238" s="40"/>
      <c r="C238" s="41"/>
      <c r="D238" s="228" t="s">
        <v>133</v>
      </c>
      <c r="E238" s="41"/>
      <c r="F238" s="232" t="s">
        <v>329</v>
      </c>
      <c r="G238" s="41"/>
      <c r="H238" s="41"/>
      <c r="I238" s="133"/>
      <c r="J238" s="41"/>
      <c r="K238" s="41"/>
      <c r="L238" s="45"/>
      <c r="M238" s="230"/>
      <c r="N238" s="231"/>
      <c r="O238" s="85"/>
      <c r="P238" s="85"/>
      <c r="Q238" s="85"/>
      <c r="R238" s="85"/>
      <c r="S238" s="85"/>
      <c r="T238" s="86"/>
      <c r="U238" s="39"/>
      <c r="V238" s="39"/>
      <c r="W238" s="39"/>
      <c r="X238" s="39"/>
      <c r="Y238" s="39"/>
      <c r="Z238" s="39"/>
      <c r="AA238" s="39"/>
      <c r="AB238" s="39"/>
      <c r="AC238" s="39"/>
      <c r="AD238" s="39"/>
      <c r="AE238" s="39"/>
      <c r="AT238" s="18" t="s">
        <v>133</v>
      </c>
      <c r="AU238" s="18" t="s">
        <v>85</v>
      </c>
    </row>
    <row r="239" spans="1:51" s="13" customFormat="1" ht="12">
      <c r="A239" s="13"/>
      <c r="B239" s="233"/>
      <c r="C239" s="234"/>
      <c r="D239" s="228" t="s">
        <v>137</v>
      </c>
      <c r="E239" s="235" t="s">
        <v>19</v>
      </c>
      <c r="F239" s="236" t="s">
        <v>336</v>
      </c>
      <c r="G239" s="234"/>
      <c r="H239" s="237">
        <v>2432.334</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137</v>
      </c>
      <c r="AU239" s="243" t="s">
        <v>85</v>
      </c>
      <c r="AV239" s="13" t="s">
        <v>85</v>
      </c>
      <c r="AW239" s="13" t="s">
        <v>36</v>
      </c>
      <c r="AX239" s="13" t="s">
        <v>82</v>
      </c>
      <c r="AY239" s="243" t="s">
        <v>122</v>
      </c>
    </row>
    <row r="240" spans="1:65" s="2" customFormat="1" ht="16.5" customHeight="1">
      <c r="A240" s="39"/>
      <c r="B240" s="40"/>
      <c r="C240" s="215" t="s">
        <v>337</v>
      </c>
      <c r="D240" s="215" t="s">
        <v>124</v>
      </c>
      <c r="E240" s="216" t="s">
        <v>338</v>
      </c>
      <c r="F240" s="217" t="s">
        <v>339</v>
      </c>
      <c r="G240" s="218" t="s">
        <v>127</v>
      </c>
      <c r="H240" s="219">
        <v>5.8</v>
      </c>
      <c r="I240" s="220"/>
      <c r="J240" s="221">
        <f>ROUND(I240*H240,2)</f>
        <v>0</v>
      </c>
      <c r="K240" s="217" t="s">
        <v>128</v>
      </c>
      <c r="L240" s="45"/>
      <c r="M240" s="222" t="s">
        <v>19</v>
      </c>
      <c r="N240" s="223" t="s">
        <v>45</v>
      </c>
      <c r="O240" s="85"/>
      <c r="P240" s="224">
        <f>O240*H240</f>
        <v>0</v>
      </c>
      <c r="Q240" s="224">
        <v>0</v>
      </c>
      <c r="R240" s="224">
        <f>Q240*H240</f>
        <v>0</v>
      </c>
      <c r="S240" s="224">
        <v>0</v>
      </c>
      <c r="T240" s="225">
        <f>S240*H240</f>
        <v>0</v>
      </c>
      <c r="U240" s="39"/>
      <c r="V240" s="39"/>
      <c r="W240" s="39"/>
      <c r="X240" s="39"/>
      <c r="Y240" s="39"/>
      <c r="Z240" s="39"/>
      <c r="AA240" s="39"/>
      <c r="AB240" s="39"/>
      <c r="AC240" s="39"/>
      <c r="AD240" s="39"/>
      <c r="AE240" s="39"/>
      <c r="AR240" s="226" t="s">
        <v>129</v>
      </c>
      <c r="AT240" s="226" t="s">
        <v>124</v>
      </c>
      <c r="AU240" s="226" t="s">
        <v>85</v>
      </c>
      <c r="AY240" s="18" t="s">
        <v>122</v>
      </c>
      <c r="BE240" s="227">
        <f>IF(N240="základní",J240,0)</f>
        <v>0</v>
      </c>
      <c r="BF240" s="227">
        <f>IF(N240="snížená",J240,0)</f>
        <v>0</v>
      </c>
      <c r="BG240" s="227">
        <f>IF(N240="zákl. přenesená",J240,0)</f>
        <v>0</v>
      </c>
      <c r="BH240" s="227">
        <f>IF(N240="sníž. přenesená",J240,0)</f>
        <v>0</v>
      </c>
      <c r="BI240" s="227">
        <f>IF(N240="nulová",J240,0)</f>
        <v>0</v>
      </c>
      <c r="BJ240" s="18" t="s">
        <v>82</v>
      </c>
      <c r="BK240" s="227">
        <f>ROUND(I240*H240,2)</f>
        <v>0</v>
      </c>
      <c r="BL240" s="18" t="s">
        <v>129</v>
      </c>
      <c r="BM240" s="226" t="s">
        <v>340</v>
      </c>
    </row>
    <row r="241" spans="1:47" s="2" customFormat="1" ht="12">
      <c r="A241" s="39"/>
      <c r="B241" s="40"/>
      <c r="C241" s="41"/>
      <c r="D241" s="228" t="s">
        <v>131</v>
      </c>
      <c r="E241" s="41"/>
      <c r="F241" s="229" t="s">
        <v>341</v>
      </c>
      <c r="G241" s="41"/>
      <c r="H241" s="41"/>
      <c r="I241" s="133"/>
      <c r="J241" s="41"/>
      <c r="K241" s="41"/>
      <c r="L241" s="45"/>
      <c r="M241" s="230"/>
      <c r="N241" s="231"/>
      <c r="O241" s="85"/>
      <c r="P241" s="85"/>
      <c r="Q241" s="85"/>
      <c r="R241" s="85"/>
      <c r="S241" s="85"/>
      <c r="T241" s="86"/>
      <c r="U241" s="39"/>
      <c r="V241" s="39"/>
      <c r="W241" s="39"/>
      <c r="X241" s="39"/>
      <c r="Y241" s="39"/>
      <c r="Z241" s="39"/>
      <c r="AA241" s="39"/>
      <c r="AB241" s="39"/>
      <c r="AC241" s="39"/>
      <c r="AD241" s="39"/>
      <c r="AE241" s="39"/>
      <c r="AT241" s="18" t="s">
        <v>131</v>
      </c>
      <c r="AU241" s="18" t="s">
        <v>85</v>
      </c>
    </row>
    <row r="242" spans="1:47" s="2" customFormat="1" ht="12">
      <c r="A242" s="39"/>
      <c r="B242" s="40"/>
      <c r="C242" s="41"/>
      <c r="D242" s="228" t="s">
        <v>133</v>
      </c>
      <c r="E242" s="41"/>
      <c r="F242" s="232" t="s">
        <v>342</v>
      </c>
      <c r="G242" s="41"/>
      <c r="H242" s="41"/>
      <c r="I242" s="133"/>
      <c r="J242" s="41"/>
      <c r="K242" s="41"/>
      <c r="L242" s="45"/>
      <c r="M242" s="230"/>
      <c r="N242" s="231"/>
      <c r="O242" s="85"/>
      <c r="P242" s="85"/>
      <c r="Q242" s="85"/>
      <c r="R242" s="85"/>
      <c r="S242" s="85"/>
      <c r="T242" s="86"/>
      <c r="U242" s="39"/>
      <c r="V242" s="39"/>
      <c r="W242" s="39"/>
      <c r="X242" s="39"/>
      <c r="Y242" s="39"/>
      <c r="Z242" s="39"/>
      <c r="AA242" s="39"/>
      <c r="AB242" s="39"/>
      <c r="AC242" s="39"/>
      <c r="AD242" s="39"/>
      <c r="AE242" s="39"/>
      <c r="AT242" s="18" t="s">
        <v>133</v>
      </c>
      <c r="AU242" s="18" t="s">
        <v>85</v>
      </c>
    </row>
    <row r="243" spans="1:51" s="13" customFormat="1" ht="12">
      <c r="A243" s="13"/>
      <c r="B243" s="233"/>
      <c r="C243" s="234"/>
      <c r="D243" s="228" t="s">
        <v>137</v>
      </c>
      <c r="E243" s="235" t="s">
        <v>19</v>
      </c>
      <c r="F243" s="236" t="s">
        <v>343</v>
      </c>
      <c r="G243" s="234"/>
      <c r="H243" s="237">
        <v>5.8</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137</v>
      </c>
      <c r="AU243" s="243" t="s">
        <v>85</v>
      </c>
      <c r="AV243" s="13" t="s">
        <v>85</v>
      </c>
      <c r="AW243" s="13" t="s">
        <v>36</v>
      </c>
      <c r="AX243" s="13" t="s">
        <v>82</v>
      </c>
      <c r="AY243" s="243" t="s">
        <v>122</v>
      </c>
    </row>
    <row r="244" spans="1:65" s="2" customFormat="1" ht="16.5" customHeight="1">
      <c r="A244" s="39"/>
      <c r="B244" s="40"/>
      <c r="C244" s="215" t="s">
        <v>344</v>
      </c>
      <c r="D244" s="215" t="s">
        <v>124</v>
      </c>
      <c r="E244" s="216" t="s">
        <v>345</v>
      </c>
      <c r="F244" s="217" t="s">
        <v>346</v>
      </c>
      <c r="G244" s="218" t="s">
        <v>127</v>
      </c>
      <c r="H244" s="219">
        <v>2406.8</v>
      </c>
      <c r="I244" s="220"/>
      <c r="J244" s="221">
        <f>ROUND(I244*H244,2)</f>
        <v>0</v>
      </c>
      <c r="K244" s="217" t="s">
        <v>128</v>
      </c>
      <c r="L244" s="45"/>
      <c r="M244" s="222" t="s">
        <v>19</v>
      </c>
      <c r="N244" s="223" t="s">
        <v>45</v>
      </c>
      <c r="O244" s="85"/>
      <c r="P244" s="224">
        <f>O244*H244</f>
        <v>0</v>
      </c>
      <c r="Q244" s="224">
        <v>0</v>
      </c>
      <c r="R244" s="224">
        <f>Q244*H244</f>
        <v>0</v>
      </c>
      <c r="S244" s="224">
        <v>0</v>
      </c>
      <c r="T244" s="225">
        <f>S244*H244</f>
        <v>0</v>
      </c>
      <c r="U244" s="39"/>
      <c r="V244" s="39"/>
      <c r="W244" s="39"/>
      <c r="X244" s="39"/>
      <c r="Y244" s="39"/>
      <c r="Z244" s="39"/>
      <c r="AA244" s="39"/>
      <c r="AB244" s="39"/>
      <c r="AC244" s="39"/>
      <c r="AD244" s="39"/>
      <c r="AE244" s="39"/>
      <c r="AR244" s="226" t="s">
        <v>129</v>
      </c>
      <c r="AT244" s="226" t="s">
        <v>124</v>
      </c>
      <c r="AU244" s="226" t="s">
        <v>85</v>
      </c>
      <c r="AY244" s="18" t="s">
        <v>122</v>
      </c>
      <c r="BE244" s="227">
        <f>IF(N244="základní",J244,0)</f>
        <v>0</v>
      </c>
      <c r="BF244" s="227">
        <f>IF(N244="snížená",J244,0)</f>
        <v>0</v>
      </c>
      <c r="BG244" s="227">
        <f>IF(N244="zákl. přenesená",J244,0)</f>
        <v>0</v>
      </c>
      <c r="BH244" s="227">
        <f>IF(N244="sníž. přenesená",J244,0)</f>
        <v>0</v>
      </c>
      <c r="BI244" s="227">
        <f>IF(N244="nulová",J244,0)</f>
        <v>0</v>
      </c>
      <c r="BJ244" s="18" t="s">
        <v>82</v>
      </c>
      <c r="BK244" s="227">
        <f>ROUND(I244*H244,2)</f>
        <v>0</v>
      </c>
      <c r="BL244" s="18" t="s">
        <v>129</v>
      </c>
      <c r="BM244" s="226" t="s">
        <v>347</v>
      </c>
    </row>
    <row r="245" spans="1:47" s="2" customFormat="1" ht="12">
      <c r="A245" s="39"/>
      <c r="B245" s="40"/>
      <c r="C245" s="41"/>
      <c r="D245" s="228" t="s">
        <v>131</v>
      </c>
      <c r="E245" s="41"/>
      <c r="F245" s="229" t="s">
        <v>348</v>
      </c>
      <c r="G245" s="41"/>
      <c r="H245" s="41"/>
      <c r="I245" s="133"/>
      <c r="J245" s="41"/>
      <c r="K245" s="41"/>
      <c r="L245" s="45"/>
      <c r="M245" s="230"/>
      <c r="N245" s="231"/>
      <c r="O245" s="85"/>
      <c r="P245" s="85"/>
      <c r="Q245" s="85"/>
      <c r="R245" s="85"/>
      <c r="S245" s="85"/>
      <c r="T245" s="86"/>
      <c r="U245" s="39"/>
      <c r="V245" s="39"/>
      <c r="W245" s="39"/>
      <c r="X245" s="39"/>
      <c r="Y245" s="39"/>
      <c r="Z245" s="39"/>
      <c r="AA245" s="39"/>
      <c r="AB245" s="39"/>
      <c r="AC245" s="39"/>
      <c r="AD245" s="39"/>
      <c r="AE245" s="39"/>
      <c r="AT245" s="18" t="s">
        <v>131</v>
      </c>
      <c r="AU245" s="18" t="s">
        <v>85</v>
      </c>
    </row>
    <row r="246" spans="1:47" s="2" customFormat="1" ht="12">
      <c r="A246" s="39"/>
      <c r="B246" s="40"/>
      <c r="C246" s="41"/>
      <c r="D246" s="228" t="s">
        <v>133</v>
      </c>
      <c r="E246" s="41"/>
      <c r="F246" s="232" t="s">
        <v>342</v>
      </c>
      <c r="G246" s="41"/>
      <c r="H246" s="41"/>
      <c r="I246" s="133"/>
      <c r="J246" s="41"/>
      <c r="K246" s="41"/>
      <c r="L246" s="45"/>
      <c r="M246" s="230"/>
      <c r="N246" s="231"/>
      <c r="O246" s="85"/>
      <c r="P246" s="85"/>
      <c r="Q246" s="85"/>
      <c r="R246" s="85"/>
      <c r="S246" s="85"/>
      <c r="T246" s="86"/>
      <c r="U246" s="39"/>
      <c r="V246" s="39"/>
      <c r="W246" s="39"/>
      <c r="X246" s="39"/>
      <c r="Y246" s="39"/>
      <c r="Z246" s="39"/>
      <c r="AA246" s="39"/>
      <c r="AB246" s="39"/>
      <c r="AC246" s="39"/>
      <c r="AD246" s="39"/>
      <c r="AE246" s="39"/>
      <c r="AT246" s="18" t="s">
        <v>133</v>
      </c>
      <c r="AU246" s="18" t="s">
        <v>85</v>
      </c>
    </row>
    <row r="247" spans="1:51" s="13" customFormat="1" ht="12">
      <c r="A247" s="13"/>
      <c r="B247" s="233"/>
      <c r="C247" s="234"/>
      <c r="D247" s="228" t="s">
        <v>137</v>
      </c>
      <c r="E247" s="235" t="s">
        <v>19</v>
      </c>
      <c r="F247" s="236" t="s">
        <v>349</v>
      </c>
      <c r="G247" s="234"/>
      <c r="H247" s="237">
        <v>2406.8</v>
      </c>
      <c r="I247" s="238"/>
      <c r="J247" s="234"/>
      <c r="K247" s="234"/>
      <c r="L247" s="239"/>
      <c r="M247" s="240"/>
      <c r="N247" s="241"/>
      <c r="O247" s="241"/>
      <c r="P247" s="241"/>
      <c r="Q247" s="241"/>
      <c r="R247" s="241"/>
      <c r="S247" s="241"/>
      <c r="T247" s="242"/>
      <c r="U247" s="13"/>
      <c r="V247" s="13"/>
      <c r="W247" s="13"/>
      <c r="X247" s="13"/>
      <c r="Y247" s="13"/>
      <c r="Z247" s="13"/>
      <c r="AA247" s="13"/>
      <c r="AB247" s="13"/>
      <c r="AC247" s="13"/>
      <c r="AD247" s="13"/>
      <c r="AE247" s="13"/>
      <c r="AT247" s="243" t="s">
        <v>137</v>
      </c>
      <c r="AU247" s="243" t="s">
        <v>85</v>
      </c>
      <c r="AV247" s="13" t="s">
        <v>85</v>
      </c>
      <c r="AW247" s="13" t="s">
        <v>36</v>
      </c>
      <c r="AX247" s="13" t="s">
        <v>82</v>
      </c>
      <c r="AY247" s="243" t="s">
        <v>122</v>
      </c>
    </row>
    <row r="248" spans="1:65" s="2" customFormat="1" ht="16.5" customHeight="1">
      <c r="A248" s="39"/>
      <c r="B248" s="40"/>
      <c r="C248" s="215" t="s">
        <v>350</v>
      </c>
      <c r="D248" s="215" t="s">
        <v>124</v>
      </c>
      <c r="E248" s="216" t="s">
        <v>351</v>
      </c>
      <c r="F248" s="217" t="s">
        <v>352</v>
      </c>
      <c r="G248" s="218" t="s">
        <v>127</v>
      </c>
      <c r="H248" s="219">
        <v>2412.667</v>
      </c>
      <c r="I248" s="220"/>
      <c r="J248" s="221">
        <f>ROUND(I248*H248,2)</f>
        <v>0</v>
      </c>
      <c r="K248" s="217" t="s">
        <v>128</v>
      </c>
      <c r="L248" s="45"/>
      <c r="M248" s="222" t="s">
        <v>19</v>
      </c>
      <c r="N248" s="223" t="s">
        <v>45</v>
      </c>
      <c r="O248" s="85"/>
      <c r="P248" s="224">
        <f>O248*H248</f>
        <v>0</v>
      </c>
      <c r="Q248" s="224">
        <v>0</v>
      </c>
      <c r="R248" s="224">
        <f>Q248*H248</f>
        <v>0</v>
      </c>
      <c r="S248" s="224">
        <v>0</v>
      </c>
      <c r="T248" s="225">
        <f>S248*H248</f>
        <v>0</v>
      </c>
      <c r="U248" s="39"/>
      <c r="V248" s="39"/>
      <c r="W248" s="39"/>
      <c r="X248" s="39"/>
      <c r="Y248" s="39"/>
      <c r="Z248" s="39"/>
      <c r="AA248" s="39"/>
      <c r="AB248" s="39"/>
      <c r="AC248" s="39"/>
      <c r="AD248" s="39"/>
      <c r="AE248" s="39"/>
      <c r="AR248" s="226" t="s">
        <v>129</v>
      </c>
      <c r="AT248" s="226" t="s">
        <v>124</v>
      </c>
      <c r="AU248" s="226" t="s">
        <v>85</v>
      </c>
      <c r="AY248" s="18" t="s">
        <v>122</v>
      </c>
      <c r="BE248" s="227">
        <f>IF(N248="základní",J248,0)</f>
        <v>0</v>
      </c>
      <c r="BF248" s="227">
        <f>IF(N248="snížená",J248,0)</f>
        <v>0</v>
      </c>
      <c r="BG248" s="227">
        <f>IF(N248="zákl. přenesená",J248,0)</f>
        <v>0</v>
      </c>
      <c r="BH248" s="227">
        <f>IF(N248="sníž. přenesená",J248,0)</f>
        <v>0</v>
      </c>
      <c r="BI248" s="227">
        <f>IF(N248="nulová",J248,0)</f>
        <v>0</v>
      </c>
      <c r="BJ248" s="18" t="s">
        <v>82</v>
      </c>
      <c r="BK248" s="227">
        <f>ROUND(I248*H248,2)</f>
        <v>0</v>
      </c>
      <c r="BL248" s="18" t="s">
        <v>129</v>
      </c>
      <c r="BM248" s="226" t="s">
        <v>353</v>
      </c>
    </row>
    <row r="249" spans="1:47" s="2" customFormat="1" ht="12">
      <c r="A249" s="39"/>
      <c r="B249" s="40"/>
      <c r="C249" s="41"/>
      <c r="D249" s="228" t="s">
        <v>131</v>
      </c>
      <c r="E249" s="41"/>
      <c r="F249" s="229" t="s">
        <v>354</v>
      </c>
      <c r="G249" s="41"/>
      <c r="H249" s="41"/>
      <c r="I249" s="133"/>
      <c r="J249" s="41"/>
      <c r="K249" s="41"/>
      <c r="L249" s="45"/>
      <c r="M249" s="230"/>
      <c r="N249" s="231"/>
      <c r="O249" s="85"/>
      <c r="P249" s="85"/>
      <c r="Q249" s="85"/>
      <c r="R249" s="85"/>
      <c r="S249" s="85"/>
      <c r="T249" s="86"/>
      <c r="U249" s="39"/>
      <c r="V249" s="39"/>
      <c r="W249" s="39"/>
      <c r="X249" s="39"/>
      <c r="Y249" s="39"/>
      <c r="Z249" s="39"/>
      <c r="AA249" s="39"/>
      <c r="AB249" s="39"/>
      <c r="AC249" s="39"/>
      <c r="AD249" s="39"/>
      <c r="AE249" s="39"/>
      <c r="AT249" s="18" t="s">
        <v>131</v>
      </c>
      <c r="AU249" s="18" t="s">
        <v>85</v>
      </c>
    </row>
    <row r="250" spans="1:47" s="2" customFormat="1" ht="12">
      <c r="A250" s="39"/>
      <c r="B250" s="40"/>
      <c r="C250" s="41"/>
      <c r="D250" s="228" t="s">
        <v>133</v>
      </c>
      <c r="E250" s="41"/>
      <c r="F250" s="232" t="s">
        <v>355</v>
      </c>
      <c r="G250" s="41"/>
      <c r="H250" s="41"/>
      <c r="I250" s="133"/>
      <c r="J250" s="41"/>
      <c r="K250" s="41"/>
      <c r="L250" s="45"/>
      <c r="M250" s="230"/>
      <c r="N250" s="231"/>
      <c r="O250" s="85"/>
      <c r="P250" s="85"/>
      <c r="Q250" s="85"/>
      <c r="R250" s="85"/>
      <c r="S250" s="85"/>
      <c r="T250" s="86"/>
      <c r="U250" s="39"/>
      <c r="V250" s="39"/>
      <c r="W250" s="39"/>
      <c r="X250" s="39"/>
      <c r="Y250" s="39"/>
      <c r="Z250" s="39"/>
      <c r="AA250" s="39"/>
      <c r="AB250" s="39"/>
      <c r="AC250" s="39"/>
      <c r="AD250" s="39"/>
      <c r="AE250" s="39"/>
      <c r="AT250" s="18" t="s">
        <v>133</v>
      </c>
      <c r="AU250" s="18" t="s">
        <v>85</v>
      </c>
    </row>
    <row r="251" spans="1:47" s="2" customFormat="1" ht="12">
      <c r="A251" s="39"/>
      <c r="B251" s="40"/>
      <c r="C251" s="41"/>
      <c r="D251" s="228" t="s">
        <v>135</v>
      </c>
      <c r="E251" s="41"/>
      <c r="F251" s="232" t="s">
        <v>356</v>
      </c>
      <c r="G251" s="41"/>
      <c r="H251" s="41"/>
      <c r="I251" s="133"/>
      <c r="J251" s="41"/>
      <c r="K251" s="41"/>
      <c r="L251" s="45"/>
      <c r="M251" s="230"/>
      <c r="N251" s="231"/>
      <c r="O251" s="85"/>
      <c r="P251" s="85"/>
      <c r="Q251" s="85"/>
      <c r="R251" s="85"/>
      <c r="S251" s="85"/>
      <c r="T251" s="86"/>
      <c r="U251" s="39"/>
      <c r="V251" s="39"/>
      <c r="W251" s="39"/>
      <c r="X251" s="39"/>
      <c r="Y251" s="39"/>
      <c r="Z251" s="39"/>
      <c r="AA251" s="39"/>
      <c r="AB251" s="39"/>
      <c r="AC251" s="39"/>
      <c r="AD251" s="39"/>
      <c r="AE251" s="39"/>
      <c r="AT251" s="18" t="s">
        <v>135</v>
      </c>
      <c r="AU251" s="18" t="s">
        <v>85</v>
      </c>
    </row>
    <row r="252" spans="1:51" s="13" customFormat="1" ht="12">
      <c r="A252" s="13"/>
      <c r="B252" s="233"/>
      <c r="C252" s="234"/>
      <c r="D252" s="228" t="s">
        <v>137</v>
      </c>
      <c r="E252" s="235" t="s">
        <v>19</v>
      </c>
      <c r="F252" s="236" t="s">
        <v>357</v>
      </c>
      <c r="G252" s="234"/>
      <c r="H252" s="237">
        <v>2412.667</v>
      </c>
      <c r="I252" s="238"/>
      <c r="J252" s="234"/>
      <c r="K252" s="234"/>
      <c r="L252" s="239"/>
      <c r="M252" s="240"/>
      <c r="N252" s="241"/>
      <c r="O252" s="241"/>
      <c r="P252" s="241"/>
      <c r="Q252" s="241"/>
      <c r="R252" s="241"/>
      <c r="S252" s="241"/>
      <c r="T252" s="242"/>
      <c r="U252" s="13"/>
      <c r="V252" s="13"/>
      <c r="W252" s="13"/>
      <c r="X252" s="13"/>
      <c r="Y252" s="13"/>
      <c r="Z252" s="13"/>
      <c r="AA252" s="13"/>
      <c r="AB252" s="13"/>
      <c r="AC252" s="13"/>
      <c r="AD252" s="13"/>
      <c r="AE252" s="13"/>
      <c r="AT252" s="243" t="s">
        <v>137</v>
      </c>
      <c r="AU252" s="243" t="s">
        <v>85</v>
      </c>
      <c r="AV252" s="13" t="s">
        <v>85</v>
      </c>
      <c r="AW252" s="13" t="s">
        <v>36</v>
      </c>
      <c r="AX252" s="13" t="s">
        <v>82</v>
      </c>
      <c r="AY252" s="243" t="s">
        <v>122</v>
      </c>
    </row>
    <row r="253" spans="1:65" s="2" customFormat="1" ht="16.5" customHeight="1">
      <c r="A253" s="39"/>
      <c r="B253" s="40"/>
      <c r="C253" s="215" t="s">
        <v>358</v>
      </c>
      <c r="D253" s="215" t="s">
        <v>124</v>
      </c>
      <c r="E253" s="216" t="s">
        <v>359</v>
      </c>
      <c r="F253" s="217" t="s">
        <v>360</v>
      </c>
      <c r="G253" s="218" t="s">
        <v>141</v>
      </c>
      <c r="H253" s="219">
        <v>22</v>
      </c>
      <c r="I253" s="220"/>
      <c r="J253" s="221">
        <f>ROUND(I253*H253,2)</f>
        <v>0</v>
      </c>
      <c r="K253" s="217" t="s">
        <v>128</v>
      </c>
      <c r="L253" s="45"/>
      <c r="M253" s="222" t="s">
        <v>19</v>
      </c>
      <c r="N253" s="223" t="s">
        <v>45</v>
      </c>
      <c r="O253" s="85"/>
      <c r="P253" s="224">
        <f>O253*H253</f>
        <v>0</v>
      </c>
      <c r="Q253" s="224">
        <v>0</v>
      </c>
      <c r="R253" s="224">
        <f>Q253*H253</f>
        <v>0</v>
      </c>
      <c r="S253" s="224">
        <v>0</v>
      </c>
      <c r="T253" s="225">
        <f>S253*H253</f>
        <v>0</v>
      </c>
      <c r="U253" s="39"/>
      <c r="V253" s="39"/>
      <c r="W253" s="39"/>
      <c r="X253" s="39"/>
      <c r="Y253" s="39"/>
      <c r="Z253" s="39"/>
      <c r="AA253" s="39"/>
      <c r="AB253" s="39"/>
      <c r="AC253" s="39"/>
      <c r="AD253" s="39"/>
      <c r="AE253" s="39"/>
      <c r="AR253" s="226" t="s">
        <v>129</v>
      </c>
      <c r="AT253" s="226" t="s">
        <v>124</v>
      </c>
      <c r="AU253" s="226" t="s">
        <v>85</v>
      </c>
      <c r="AY253" s="18" t="s">
        <v>122</v>
      </c>
      <c r="BE253" s="227">
        <f>IF(N253="základní",J253,0)</f>
        <v>0</v>
      </c>
      <c r="BF253" s="227">
        <f>IF(N253="snížená",J253,0)</f>
        <v>0</v>
      </c>
      <c r="BG253" s="227">
        <f>IF(N253="zákl. přenesená",J253,0)</f>
        <v>0</v>
      </c>
      <c r="BH253" s="227">
        <f>IF(N253="sníž. přenesená",J253,0)</f>
        <v>0</v>
      </c>
      <c r="BI253" s="227">
        <f>IF(N253="nulová",J253,0)</f>
        <v>0</v>
      </c>
      <c r="BJ253" s="18" t="s">
        <v>82</v>
      </c>
      <c r="BK253" s="227">
        <f>ROUND(I253*H253,2)</f>
        <v>0</v>
      </c>
      <c r="BL253" s="18" t="s">
        <v>129</v>
      </c>
      <c r="BM253" s="226" t="s">
        <v>361</v>
      </c>
    </row>
    <row r="254" spans="1:47" s="2" customFormat="1" ht="12">
      <c r="A254" s="39"/>
      <c r="B254" s="40"/>
      <c r="C254" s="41"/>
      <c r="D254" s="228" t="s">
        <v>131</v>
      </c>
      <c r="E254" s="41"/>
      <c r="F254" s="229" t="s">
        <v>362</v>
      </c>
      <c r="G254" s="41"/>
      <c r="H254" s="41"/>
      <c r="I254" s="133"/>
      <c r="J254" s="41"/>
      <c r="K254" s="41"/>
      <c r="L254" s="45"/>
      <c r="M254" s="230"/>
      <c r="N254" s="231"/>
      <c r="O254" s="85"/>
      <c r="P254" s="85"/>
      <c r="Q254" s="85"/>
      <c r="R254" s="85"/>
      <c r="S254" s="85"/>
      <c r="T254" s="86"/>
      <c r="U254" s="39"/>
      <c r="V254" s="39"/>
      <c r="W254" s="39"/>
      <c r="X254" s="39"/>
      <c r="Y254" s="39"/>
      <c r="Z254" s="39"/>
      <c r="AA254" s="39"/>
      <c r="AB254" s="39"/>
      <c r="AC254" s="39"/>
      <c r="AD254" s="39"/>
      <c r="AE254" s="39"/>
      <c r="AT254" s="18" t="s">
        <v>131</v>
      </c>
      <c r="AU254" s="18" t="s">
        <v>85</v>
      </c>
    </row>
    <row r="255" spans="1:47" s="2" customFormat="1" ht="12">
      <c r="A255" s="39"/>
      <c r="B255" s="40"/>
      <c r="C255" s="41"/>
      <c r="D255" s="228" t="s">
        <v>133</v>
      </c>
      <c r="E255" s="41"/>
      <c r="F255" s="232" t="s">
        <v>363</v>
      </c>
      <c r="G255" s="41"/>
      <c r="H255" s="41"/>
      <c r="I255" s="133"/>
      <c r="J255" s="41"/>
      <c r="K255" s="41"/>
      <c r="L255" s="45"/>
      <c r="M255" s="230"/>
      <c r="N255" s="231"/>
      <c r="O255" s="85"/>
      <c r="P255" s="85"/>
      <c r="Q255" s="85"/>
      <c r="R255" s="85"/>
      <c r="S255" s="85"/>
      <c r="T255" s="86"/>
      <c r="U255" s="39"/>
      <c r="V255" s="39"/>
      <c r="W255" s="39"/>
      <c r="X255" s="39"/>
      <c r="Y255" s="39"/>
      <c r="Z255" s="39"/>
      <c r="AA255" s="39"/>
      <c r="AB255" s="39"/>
      <c r="AC255" s="39"/>
      <c r="AD255" s="39"/>
      <c r="AE255" s="39"/>
      <c r="AT255" s="18" t="s">
        <v>133</v>
      </c>
      <c r="AU255" s="18" t="s">
        <v>85</v>
      </c>
    </row>
    <row r="256" spans="1:47" s="2" customFormat="1" ht="12">
      <c r="A256" s="39"/>
      <c r="B256" s="40"/>
      <c r="C256" s="41"/>
      <c r="D256" s="228" t="s">
        <v>135</v>
      </c>
      <c r="E256" s="41"/>
      <c r="F256" s="232" t="s">
        <v>364</v>
      </c>
      <c r="G256" s="41"/>
      <c r="H256" s="41"/>
      <c r="I256" s="133"/>
      <c r="J256" s="41"/>
      <c r="K256" s="41"/>
      <c r="L256" s="45"/>
      <c r="M256" s="230"/>
      <c r="N256" s="231"/>
      <c r="O256" s="85"/>
      <c r="P256" s="85"/>
      <c r="Q256" s="85"/>
      <c r="R256" s="85"/>
      <c r="S256" s="85"/>
      <c r="T256" s="86"/>
      <c r="U256" s="39"/>
      <c r="V256" s="39"/>
      <c r="W256" s="39"/>
      <c r="X256" s="39"/>
      <c r="Y256" s="39"/>
      <c r="Z256" s="39"/>
      <c r="AA256" s="39"/>
      <c r="AB256" s="39"/>
      <c r="AC256" s="39"/>
      <c r="AD256" s="39"/>
      <c r="AE256" s="39"/>
      <c r="AT256" s="18" t="s">
        <v>135</v>
      </c>
      <c r="AU256" s="18" t="s">
        <v>85</v>
      </c>
    </row>
    <row r="257" spans="1:51" s="13" customFormat="1" ht="12">
      <c r="A257" s="13"/>
      <c r="B257" s="233"/>
      <c r="C257" s="234"/>
      <c r="D257" s="228" t="s">
        <v>137</v>
      </c>
      <c r="E257" s="235" t="s">
        <v>19</v>
      </c>
      <c r="F257" s="236" t="s">
        <v>365</v>
      </c>
      <c r="G257" s="234"/>
      <c r="H257" s="237">
        <v>22</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137</v>
      </c>
      <c r="AU257" s="243" t="s">
        <v>85</v>
      </c>
      <c r="AV257" s="13" t="s">
        <v>85</v>
      </c>
      <c r="AW257" s="13" t="s">
        <v>36</v>
      </c>
      <c r="AX257" s="13" t="s">
        <v>82</v>
      </c>
      <c r="AY257" s="243" t="s">
        <v>122</v>
      </c>
    </row>
    <row r="258" spans="1:65" s="2" customFormat="1" ht="16.5" customHeight="1">
      <c r="A258" s="39"/>
      <c r="B258" s="40"/>
      <c r="C258" s="265" t="s">
        <v>366</v>
      </c>
      <c r="D258" s="265" t="s">
        <v>318</v>
      </c>
      <c r="E258" s="266" t="s">
        <v>367</v>
      </c>
      <c r="F258" s="267" t="s">
        <v>368</v>
      </c>
      <c r="G258" s="268" t="s">
        <v>141</v>
      </c>
      <c r="H258" s="269">
        <v>22</v>
      </c>
      <c r="I258" s="270"/>
      <c r="J258" s="271">
        <f>ROUND(I258*H258,2)</f>
        <v>0</v>
      </c>
      <c r="K258" s="267" t="s">
        <v>19</v>
      </c>
      <c r="L258" s="272"/>
      <c r="M258" s="273" t="s">
        <v>19</v>
      </c>
      <c r="N258" s="274" t="s">
        <v>45</v>
      </c>
      <c r="O258" s="85"/>
      <c r="P258" s="224">
        <f>O258*H258</f>
        <v>0</v>
      </c>
      <c r="Q258" s="224">
        <v>0.027</v>
      </c>
      <c r="R258" s="224">
        <f>Q258*H258</f>
        <v>0.594</v>
      </c>
      <c r="S258" s="224">
        <v>0</v>
      </c>
      <c r="T258" s="225">
        <f>S258*H258</f>
        <v>0</v>
      </c>
      <c r="U258" s="39"/>
      <c r="V258" s="39"/>
      <c r="W258" s="39"/>
      <c r="X258" s="39"/>
      <c r="Y258" s="39"/>
      <c r="Z258" s="39"/>
      <c r="AA258" s="39"/>
      <c r="AB258" s="39"/>
      <c r="AC258" s="39"/>
      <c r="AD258" s="39"/>
      <c r="AE258" s="39"/>
      <c r="AR258" s="226" t="s">
        <v>178</v>
      </c>
      <c r="AT258" s="226" t="s">
        <v>318</v>
      </c>
      <c r="AU258" s="226" t="s">
        <v>85</v>
      </c>
      <c r="AY258" s="18" t="s">
        <v>122</v>
      </c>
      <c r="BE258" s="227">
        <f>IF(N258="základní",J258,0)</f>
        <v>0</v>
      </c>
      <c r="BF258" s="227">
        <f>IF(N258="snížená",J258,0)</f>
        <v>0</v>
      </c>
      <c r="BG258" s="227">
        <f>IF(N258="zákl. přenesená",J258,0)</f>
        <v>0</v>
      </c>
      <c r="BH258" s="227">
        <f>IF(N258="sníž. přenesená",J258,0)</f>
        <v>0</v>
      </c>
      <c r="BI258" s="227">
        <f>IF(N258="nulová",J258,0)</f>
        <v>0</v>
      </c>
      <c r="BJ258" s="18" t="s">
        <v>82</v>
      </c>
      <c r="BK258" s="227">
        <f>ROUND(I258*H258,2)</f>
        <v>0</v>
      </c>
      <c r="BL258" s="18" t="s">
        <v>129</v>
      </c>
      <c r="BM258" s="226" t="s">
        <v>369</v>
      </c>
    </row>
    <row r="259" spans="1:47" s="2" customFormat="1" ht="12">
      <c r="A259" s="39"/>
      <c r="B259" s="40"/>
      <c r="C259" s="41"/>
      <c r="D259" s="228" t="s">
        <v>131</v>
      </c>
      <c r="E259" s="41"/>
      <c r="F259" s="229" t="s">
        <v>368</v>
      </c>
      <c r="G259" s="41"/>
      <c r="H259" s="41"/>
      <c r="I259" s="133"/>
      <c r="J259" s="41"/>
      <c r="K259" s="41"/>
      <c r="L259" s="45"/>
      <c r="M259" s="230"/>
      <c r="N259" s="231"/>
      <c r="O259" s="85"/>
      <c r="P259" s="85"/>
      <c r="Q259" s="85"/>
      <c r="R259" s="85"/>
      <c r="S259" s="85"/>
      <c r="T259" s="86"/>
      <c r="U259" s="39"/>
      <c r="V259" s="39"/>
      <c r="W259" s="39"/>
      <c r="X259" s="39"/>
      <c r="Y259" s="39"/>
      <c r="Z259" s="39"/>
      <c r="AA259" s="39"/>
      <c r="AB259" s="39"/>
      <c r="AC259" s="39"/>
      <c r="AD259" s="39"/>
      <c r="AE259" s="39"/>
      <c r="AT259" s="18" t="s">
        <v>131</v>
      </c>
      <c r="AU259" s="18" t="s">
        <v>85</v>
      </c>
    </row>
    <row r="260" spans="1:47" s="2" customFormat="1" ht="12">
      <c r="A260" s="39"/>
      <c r="B260" s="40"/>
      <c r="C260" s="41"/>
      <c r="D260" s="228" t="s">
        <v>135</v>
      </c>
      <c r="E260" s="41"/>
      <c r="F260" s="232" t="s">
        <v>370</v>
      </c>
      <c r="G260" s="41"/>
      <c r="H260" s="41"/>
      <c r="I260" s="133"/>
      <c r="J260" s="41"/>
      <c r="K260" s="41"/>
      <c r="L260" s="45"/>
      <c r="M260" s="230"/>
      <c r="N260" s="231"/>
      <c r="O260" s="85"/>
      <c r="P260" s="85"/>
      <c r="Q260" s="85"/>
      <c r="R260" s="85"/>
      <c r="S260" s="85"/>
      <c r="T260" s="86"/>
      <c r="U260" s="39"/>
      <c r="V260" s="39"/>
      <c r="W260" s="39"/>
      <c r="X260" s="39"/>
      <c r="Y260" s="39"/>
      <c r="Z260" s="39"/>
      <c r="AA260" s="39"/>
      <c r="AB260" s="39"/>
      <c r="AC260" s="39"/>
      <c r="AD260" s="39"/>
      <c r="AE260" s="39"/>
      <c r="AT260" s="18" t="s">
        <v>135</v>
      </c>
      <c r="AU260" s="18" t="s">
        <v>85</v>
      </c>
    </row>
    <row r="261" spans="1:65" s="2" customFormat="1" ht="16.5" customHeight="1">
      <c r="A261" s="39"/>
      <c r="B261" s="40"/>
      <c r="C261" s="215" t="s">
        <v>371</v>
      </c>
      <c r="D261" s="215" t="s">
        <v>124</v>
      </c>
      <c r="E261" s="216" t="s">
        <v>372</v>
      </c>
      <c r="F261" s="217" t="s">
        <v>373</v>
      </c>
      <c r="G261" s="218" t="s">
        <v>141</v>
      </c>
      <c r="H261" s="219">
        <v>66</v>
      </c>
      <c r="I261" s="220"/>
      <c r="J261" s="221">
        <f>ROUND(I261*H261,2)</f>
        <v>0</v>
      </c>
      <c r="K261" s="217" t="s">
        <v>128</v>
      </c>
      <c r="L261" s="45"/>
      <c r="M261" s="222" t="s">
        <v>19</v>
      </c>
      <c r="N261" s="223" t="s">
        <v>45</v>
      </c>
      <c r="O261" s="85"/>
      <c r="P261" s="224">
        <f>O261*H261</f>
        <v>0</v>
      </c>
      <c r="Q261" s="224">
        <v>0.0026</v>
      </c>
      <c r="R261" s="224">
        <f>Q261*H261</f>
        <v>0.1716</v>
      </c>
      <c r="S261" s="224">
        <v>0</v>
      </c>
      <c r="T261" s="225">
        <f>S261*H261</f>
        <v>0</v>
      </c>
      <c r="U261" s="39"/>
      <c r="V261" s="39"/>
      <c r="W261" s="39"/>
      <c r="X261" s="39"/>
      <c r="Y261" s="39"/>
      <c r="Z261" s="39"/>
      <c r="AA261" s="39"/>
      <c r="AB261" s="39"/>
      <c r="AC261" s="39"/>
      <c r="AD261" s="39"/>
      <c r="AE261" s="39"/>
      <c r="AR261" s="226" t="s">
        <v>129</v>
      </c>
      <c r="AT261" s="226" t="s">
        <v>124</v>
      </c>
      <c r="AU261" s="226" t="s">
        <v>85</v>
      </c>
      <c r="AY261" s="18" t="s">
        <v>122</v>
      </c>
      <c r="BE261" s="227">
        <f>IF(N261="základní",J261,0)</f>
        <v>0</v>
      </c>
      <c r="BF261" s="227">
        <f>IF(N261="snížená",J261,0)</f>
        <v>0</v>
      </c>
      <c r="BG261" s="227">
        <f>IF(N261="zákl. přenesená",J261,0)</f>
        <v>0</v>
      </c>
      <c r="BH261" s="227">
        <f>IF(N261="sníž. přenesená",J261,0)</f>
        <v>0</v>
      </c>
      <c r="BI261" s="227">
        <f>IF(N261="nulová",J261,0)</f>
        <v>0</v>
      </c>
      <c r="BJ261" s="18" t="s">
        <v>82</v>
      </c>
      <c r="BK261" s="227">
        <f>ROUND(I261*H261,2)</f>
        <v>0</v>
      </c>
      <c r="BL261" s="18" t="s">
        <v>129</v>
      </c>
      <c r="BM261" s="226" t="s">
        <v>374</v>
      </c>
    </row>
    <row r="262" spans="1:47" s="2" customFormat="1" ht="12">
      <c r="A262" s="39"/>
      <c r="B262" s="40"/>
      <c r="C262" s="41"/>
      <c r="D262" s="228" t="s">
        <v>131</v>
      </c>
      <c r="E262" s="41"/>
      <c r="F262" s="229" t="s">
        <v>375</v>
      </c>
      <c r="G262" s="41"/>
      <c r="H262" s="41"/>
      <c r="I262" s="133"/>
      <c r="J262" s="41"/>
      <c r="K262" s="41"/>
      <c r="L262" s="45"/>
      <c r="M262" s="230"/>
      <c r="N262" s="231"/>
      <c r="O262" s="85"/>
      <c r="P262" s="85"/>
      <c r="Q262" s="85"/>
      <c r="R262" s="85"/>
      <c r="S262" s="85"/>
      <c r="T262" s="86"/>
      <c r="U262" s="39"/>
      <c r="V262" s="39"/>
      <c r="W262" s="39"/>
      <c r="X262" s="39"/>
      <c r="Y262" s="39"/>
      <c r="Z262" s="39"/>
      <c r="AA262" s="39"/>
      <c r="AB262" s="39"/>
      <c r="AC262" s="39"/>
      <c r="AD262" s="39"/>
      <c r="AE262" s="39"/>
      <c r="AT262" s="18" t="s">
        <v>131</v>
      </c>
      <c r="AU262" s="18" t="s">
        <v>85</v>
      </c>
    </row>
    <row r="263" spans="1:47" s="2" customFormat="1" ht="12">
      <c r="A263" s="39"/>
      <c r="B263" s="40"/>
      <c r="C263" s="41"/>
      <c r="D263" s="228" t="s">
        <v>133</v>
      </c>
      <c r="E263" s="41"/>
      <c r="F263" s="232" t="s">
        <v>376</v>
      </c>
      <c r="G263" s="41"/>
      <c r="H263" s="41"/>
      <c r="I263" s="133"/>
      <c r="J263" s="41"/>
      <c r="K263" s="41"/>
      <c r="L263" s="45"/>
      <c r="M263" s="230"/>
      <c r="N263" s="231"/>
      <c r="O263" s="85"/>
      <c r="P263" s="85"/>
      <c r="Q263" s="85"/>
      <c r="R263" s="85"/>
      <c r="S263" s="85"/>
      <c r="T263" s="86"/>
      <c r="U263" s="39"/>
      <c r="V263" s="39"/>
      <c r="W263" s="39"/>
      <c r="X263" s="39"/>
      <c r="Y263" s="39"/>
      <c r="Z263" s="39"/>
      <c r="AA263" s="39"/>
      <c r="AB263" s="39"/>
      <c r="AC263" s="39"/>
      <c r="AD263" s="39"/>
      <c r="AE263" s="39"/>
      <c r="AT263" s="18" t="s">
        <v>133</v>
      </c>
      <c r="AU263" s="18" t="s">
        <v>85</v>
      </c>
    </row>
    <row r="264" spans="1:51" s="13" customFormat="1" ht="12">
      <c r="A264" s="13"/>
      <c r="B264" s="233"/>
      <c r="C264" s="234"/>
      <c r="D264" s="228" t="s">
        <v>137</v>
      </c>
      <c r="E264" s="234"/>
      <c r="F264" s="236" t="s">
        <v>377</v>
      </c>
      <c r="G264" s="234"/>
      <c r="H264" s="237">
        <v>66</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137</v>
      </c>
      <c r="AU264" s="243" t="s">
        <v>85</v>
      </c>
      <c r="AV264" s="13" t="s">
        <v>85</v>
      </c>
      <c r="AW264" s="13" t="s">
        <v>4</v>
      </c>
      <c r="AX264" s="13" t="s">
        <v>82</v>
      </c>
      <c r="AY264" s="243" t="s">
        <v>122</v>
      </c>
    </row>
    <row r="265" spans="1:65" s="2" customFormat="1" ht="16.5" customHeight="1">
      <c r="A265" s="39"/>
      <c r="B265" s="40"/>
      <c r="C265" s="215" t="s">
        <v>378</v>
      </c>
      <c r="D265" s="215" t="s">
        <v>124</v>
      </c>
      <c r="E265" s="216" t="s">
        <v>379</v>
      </c>
      <c r="F265" s="217" t="s">
        <v>380</v>
      </c>
      <c r="G265" s="218" t="s">
        <v>141</v>
      </c>
      <c r="H265" s="219">
        <v>22</v>
      </c>
      <c r="I265" s="220"/>
      <c r="J265" s="221">
        <f>ROUND(I265*H265,2)</f>
        <v>0</v>
      </c>
      <c r="K265" s="217" t="s">
        <v>128</v>
      </c>
      <c r="L265" s="45"/>
      <c r="M265" s="222" t="s">
        <v>19</v>
      </c>
      <c r="N265" s="223" t="s">
        <v>45</v>
      </c>
      <c r="O265" s="85"/>
      <c r="P265" s="224">
        <f>O265*H265</f>
        <v>0</v>
      </c>
      <c r="Q265" s="224">
        <v>0.00208</v>
      </c>
      <c r="R265" s="224">
        <f>Q265*H265</f>
        <v>0.045759999999999995</v>
      </c>
      <c r="S265" s="224">
        <v>0</v>
      </c>
      <c r="T265" s="225">
        <f>S265*H265</f>
        <v>0</v>
      </c>
      <c r="U265" s="39"/>
      <c r="V265" s="39"/>
      <c r="W265" s="39"/>
      <c r="X265" s="39"/>
      <c r="Y265" s="39"/>
      <c r="Z265" s="39"/>
      <c r="AA265" s="39"/>
      <c r="AB265" s="39"/>
      <c r="AC265" s="39"/>
      <c r="AD265" s="39"/>
      <c r="AE265" s="39"/>
      <c r="AR265" s="226" t="s">
        <v>129</v>
      </c>
      <c r="AT265" s="226" t="s">
        <v>124</v>
      </c>
      <c r="AU265" s="226" t="s">
        <v>85</v>
      </c>
      <c r="AY265" s="18" t="s">
        <v>122</v>
      </c>
      <c r="BE265" s="227">
        <f>IF(N265="základní",J265,0)</f>
        <v>0</v>
      </c>
      <c r="BF265" s="227">
        <f>IF(N265="snížená",J265,0)</f>
        <v>0</v>
      </c>
      <c r="BG265" s="227">
        <f>IF(N265="zákl. přenesená",J265,0)</f>
        <v>0</v>
      </c>
      <c r="BH265" s="227">
        <f>IF(N265="sníž. přenesená",J265,0)</f>
        <v>0</v>
      </c>
      <c r="BI265" s="227">
        <f>IF(N265="nulová",J265,0)</f>
        <v>0</v>
      </c>
      <c r="BJ265" s="18" t="s">
        <v>82</v>
      </c>
      <c r="BK265" s="227">
        <f>ROUND(I265*H265,2)</f>
        <v>0</v>
      </c>
      <c r="BL265" s="18" t="s">
        <v>129</v>
      </c>
      <c r="BM265" s="226" t="s">
        <v>381</v>
      </c>
    </row>
    <row r="266" spans="1:47" s="2" customFormat="1" ht="12">
      <c r="A266" s="39"/>
      <c r="B266" s="40"/>
      <c r="C266" s="41"/>
      <c r="D266" s="228" t="s">
        <v>131</v>
      </c>
      <c r="E266" s="41"/>
      <c r="F266" s="229" t="s">
        <v>382</v>
      </c>
      <c r="G266" s="41"/>
      <c r="H266" s="41"/>
      <c r="I266" s="133"/>
      <c r="J266" s="41"/>
      <c r="K266" s="41"/>
      <c r="L266" s="45"/>
      <c r="M266" s="230"/>
      <c r="N266" s="231"/>
      <c r="O266" s="85"/>
      <c r="P266" s="85"/>
      <c r="Q266" s="85"/>
      <c r="R266" s="85"/>
      <c r="S266" s="85"/>
      <c r="T266" s="86"/>
      <c r="U266" s="39"/>
      <c r="V266" s="39"/>
      <c r="W266" s="39"/>
      <c r="X266" s="39"/>
      <c r="Y266" s="39"/>
      <c r="Z266" s="39"/>
      <c r="AA266" s="39"/>
      <c r="AB266" s="39"/>
      <c r="AC266" s="39"/>
      <c r="AD266" s="39"/>
      <c r="AE266" s="39"/>
      <c r="AT266" s="18" t="s">
        <v>131</v>
      </c>
      <c r="AU266" s="18" t="s">
        <v>85</v>
      </c>
    </row>
    <row r="267" spans="1:47" s="2" customFormat="1" ht="12">
      <c r="A267" s="39"/>
      <c r="B267" s="40"/>
      <c r="C267" s="41"/>
      <c r="D267" s="228" t="s">
        <v>133</v>
      </c>
      <c r="E267" s="41"/>
      <c r="F267" s="232" t="s">
        <v>383</v>
      </c>
      <c r="G267" s="41"/>
      <c r="H267" s="41"/>
      <c r="I267" s="133"/>
      <c r="J267" s="41"/>
      <c r="K267" s="41"/>
      <c r="L267" s="45"/>
      <c r="M267" s="230"/>
      <c r="N267" s="231"/>
      <c r="O267" s="85"/>
      <c r="P267" s="85"/>
      <c r="Q267" s="85"/>
      <c r="R267" s="85"/>
      <c r="S267" s="85"/>
      <c r="T267" s="86"/>
      <c r="U267" s="39"/>
      <c r="V267" s="39"/>
      <c r="W267" s="39"/>
      <c r="X267" s="39"/>
      <c r="Y267" s="39"/>
      <c r="Z267" s="39"/>
      <c r="AA267" s="39"/>
      <c r="AB267" s="39"/>
      <c r="AC267" s="39"/>
      <c r="AD267" s="39"/>
      <c r="AE267" s="39"/>
      <c r="AT267" s="18" t="s">
        <v>133</v>
      </c>
      <c r="AU267" s="18" t="s">
        <v>85</v>
      </c>
    </row>
    <row r="268" spans="1:65" s="2" customFormat="1" ht="16.5" customHeight="1">
      <c r="A268" s="39"/>
      <c r="B268" s="40"/>
      <c r="C268" s="215" t="s">
        <v>384</v>
      </c>
      <c r="D268" s="215" t="s">
        <v>124</v>
      </c>
      <c r="E268" s="216" t="s">
        <v>385</v>
      </c>
      <c r="F268" s="217" t="s">
        <v>386</v>
      </c>
      <c r="G268" s="218" t="s">
        <v>141</v>
      </c>
      <c r="H268" s="219">
        <v>22</v>
      </c>
      <c r="I268" s="220"/>
      <c r="J268" s="221">
        <f>ROUND(I268*H268,2)</f>
        <v>0</v>
      </c>
      <c r="K268" s="217" t="s">
        <v>128</v>
      </c>
      <c r="L268" s="45"/>
      <c r="M268" s="222" t="s">
        <v>19</v>
      </c>
      <c r="N268" s="223" t="s">
        <v>45</v>
      </c>
      <c r="O268" s="85"/>
      <c r="P268" s="224">
        <f>O268*H268</f>
        <v>0</v>
      </c>
      <c r="Q268" s="224">
        <v>0</v>
      </c>
      <c r="R268" s="224">
        <f>Q268*H268</f>
        <v>0</v>
      </c>
      <c r="S268" s="224">
        <v>0</v>
      </c>
      <c r="T268" s="225">
        <f>S268*H268</f>
        <v>0</v>
      </c>
      <c r="U268" s="39"/>
      <c r="V268" s="39"/>
      <c r="W268" s="39"/>
      <c r="X268" s="39"/>
      <c r="Y268" s="39"/>
      <c r="Z268" s="39"/>
      <c r="AA268" s="39"/>
      <c r="AB268" s="39"/>
      <c r="AC268" s="39"/>
      <c r="AD268" s="39"/>
      <c r="AE268" s="39"/>
      <c r="AR268" s="226" t="s">
        <v>129</v>
      </c>
      <c r="AT268" s="226" t="s">
        <v>124</v>
      </c>
      <c r="AU268" s="226" t="s">
        <v>85</v>
      </c>
      <c r="AY268" s="18" t="s">
        <v>122</v>
      </c>
      <c r="BE268" s="227">
        <f>IF(N268="základní",J268,0)</f>
        <v>0</v>
      </c>
      <c r="BF268" s="227">
        <f>IF(N268="snížená",J268,0)</f>
        <v>0</v>
      </c>
      <c r="BG268" s="227">
        <f>IF(N268="zákl. přenesená",J268,0)</f>
        <v>0</v>
      </c>
      <c r="BH268" s="227">
        <f>IF(N268="sníž. přenesená",J268,0)</f>
        <v>0</v>
      </c>
      <c r="BI268" s="227">
        <f>IF(N268="nulová",J268,0)</f>
        <v>0</v>
      </c>
      <c r="BJ268" s="18" t="s">
        <v>82</v>
      </c>
      <c r="BK268" s="227">
        <f>ROUND(I268*H268,2)</f>
        <v>0</v>
      </c>
      <c r="BL268" s="18" t="s">
        <v>129</v>
      </c>
      <c r="BM268" s="226" t="s">
        <v>387</v>
      </c>
    </row>
    <row r="269" spans="1:47" s="2" customFormat="1" ht="12">
      <c r="A269" s="39"/>
      <c r="B269" s="40"/>
      <c r="C269" s="41"/>
      <c r="D269" s="228" t="s">
        <v>131</v>
      </c>
      <c r="E269" s="41"/>
      <c r="F269" s="229" t="s">
        <v>388</v>
      </c>
      <c r="G269" s="41"/>
      <c r="H269" s="41"/>
      <c r="I269" s="133"/>
      <c r="J269" s="41"/>
      <c r="K269" s="41"/>
      <c r="L269" s="45"/>
      <c r="M269" s="230"/>
      <c r="N269" s="231"/>
      <c r="O269" s="85"/>
      <c r="P269" s="85"/>
      <c r="Q269" s="85"/>
      <c r="R269" s="85"/>
      <c r="S269" s="85"/>
      <c r="T269" s="86"/>
      <c r="U269" s="39"/>
      <c r="V269" s="39"/>
      <c r="W269" s="39"/>
      <c r="X269" s="39"/>
      <c r="Y269" s="39"/>
      <c r="Z269" s="39"/>
      <c r="AA269" s="39"/>
      <c r="AB269" s="39"/>
      <c r="AC269" s="39"/>
      <c r="AD269" s="39"/>
      <c r="AE269" s="39"/>
      <c r="AT269" s="18" t="s">
        <v>131</v>
      </c>
      <c r="AU269" s="18" t="s">
        <v>85</v>
      </c>
    </row>
    <row r="270" spans="1:47" s="2" customFormat="1" ht="12">
      <c r="A270" s="39"/>
      <c r="B270" s="40"/>
      <c r="C270" s="41"/>
      <c r="D270" s="228" t="s">
        <v>133</v>
      </c>
      <c r="E270" s="41"/>
      <c r="F270" s="232" t="s">
        <v>389</v>
      </c>
      <c r="G270" s="41"/>
      <c r="H270" s="41"/>
      <c r="I270" s="133"/>
      <c r="J270" s="41"/>
      <c r="K270" s="41"/>
      <c r="L270" s="45"/>
      <c r="M270" s="230"/>
      <c r="N270" s="231"/>
      <c r="O270" s="85"/>
      <c r="P270" s="85"/>
      <c r="Q270" s="85"/>
      <c r="R270" s="85"/>
      <c r="S270" s="85"/>
      <c r="T270" s="86"/>
      <c r="U270" s="39"/>
      <c r="V270" s="39"/>
      <c r="W270" s="39"/>
      <c r="X270" s="39"/>
      <c r="Y270" s="39"/>
      <c r="Z270" s="39"/>
      <c r="AA270" s="39"/>
      <c r="AB270" s="39"/>
      <c r="AC270" s="39"/>
      <c r="AD270" s="39"/>
      <c r="AE270" s="39"/>
      <c r="AT270" s="18" t="s">
        <v>133</v>
      </c>
      <c r="AU270" s="18" t="s">
        <v>85</v>
      </c>
    </row>
    <row r="271" spans="1:65" s="2" customFormat="1" ht="16.5" customHeight="1">
      <c r="A271" s="39"/>
      <c r="B271" s="40"/>
      <c r="C271" s="265" t="s">
        <v>390</v>
      </c>
      <c r="D271" s="265" t="s">
        <v>318</v>
      </c>
      <c r="E271" s="266" t="s">
        <v>391</v>
      </c>
      <c r="F271" s="267" t="s">
        <v>392</v>
      </c>
      <c r="G271" s="268" t="s">
        <v>321</v>
      </c>
      <c r="H271" s="269">
        <v>5.5</v>
      </c>
      <c r="I271" s="270"/>
      <c r="J271" s="271">
        <f>ROUND(I271*H271,2)</f>
        <v>0</v>
      </c>
      <c r="K271" s="267" t="s">
        <v>128</v>
      </c>
      <c r="L271" s="272"/>
      <c r="M271" s="273" t="s">
        <v>19</v>
      </c>
      <c r="N271" s="274" t="s">
        <v>45</v>
      </c>
      <c r="O271" s="85"/>
      <c r="P271" s="224">
        <f>O271*H271</f>
        <v>0</v>
      </c>
      <c r="Q271" s="224">
        <v>0.001</v>
      </c>
      <c r="R271" s="224">
        <f>Q271*H271</f>
        <v>0.0055</v>
      </c>
      <c r="S271" s="224">
        <v>0</v>
      </c>
      <c r="T271" s="225">
        <f>S271*H271</f>
        <v>0</v>
      </c>
      <c r="U271" s="39"/>
      <c r="V271" s="39"/>
      <c r="W271" s="39"/>
      <c r="X271" s="39"/>
      <c r="Y271" s="39"/>
      <c r="Z271" s="39"/>
      <c r="AA271" s="39"/>
      <c r="AB271" s="39"/>
      <c r="AC271" s="39"/>
      <c r="AD271" s="39"/>
      <c r="AE271" s="39"/>
      <c r="AR271" s="226" t="s">
        <v>178</v>
      </c>
      <c r="AT271" s="226" t="s">
        <v>318</v>
      </c>
      <c r="AU271" s="226" t="s">
        <v>85</v>
      </c>
      <c r="AY271" s="18" t="s">
        <v>122</v>
      </c>
      <c r="BE271" s="227">
        <f>IF(N271="základní",J271,0)</f>
        <v>0</v>
      </c>
      <c r="BF271" s="227">
        <f>IF(N271="snížená",J271,0)</f>
        <v>0</v>
      </c>
      <c r="BG271" s="227">
        <f>IF(N271="zákl. přenesená",J271,0)</f>
        <v>0</v>
      </c>
      <c r="BH271" s="227">
        <f>IF(N271="sníž. přenesená",J271,0)</f>
        <v>0</v>
      </c>
      <c r="BI271" s="227">
        <f>IF(N271="nulová",J271,0)</f>
        <v>0</v>
      </c>
      <c r="BJ271" s="18" t="s">
        <v>82</v>
      </c>
      <c r="BK271" s="227">
        <f>ROUND(I271*H271,2)</f>
        <v>0</v>
      </c>
      <c r="BL271" s="18" t="s">
        <v>129</v>
      </c>
      <c r="BM271" s="226" t="s">
        <v>393</v>
      </c>
    </row>
    <row r="272" spans="1:47" s="2" customFormat="1" ht="12">
      <c r="A272" s="39"/>
      <c r="B272" s="40"/>
      <c r="C272" s="41"/>
      <c r="D272" s="228" t="s">
        <v>131</v>
      </c>
      <c r="E272" s="41"/>
      <c r="F272" s="229" t="s">
        <v>392</v>
      </c>
      <c r="G272" s="41"/>
      <c r="H272" s="41"/>
      <c r="I272" s="133"/>
      <c r="J272" s="41"/>
      <c r="K272" s="41"/>
      <c r="L272" s="45"/>
      <c r="M272" s="230"/>
      <c r="N272" s="231"/>
      <c r="O272" s="85"/>
      <c r="P272" s="85"/>
      <c r="Q272" s="85"/>
      <c r="R272" s="85"/>
      <c r="S272" s="85"/>
      <c r="T272" s="86"/>
      <c r="U272" s="39"/>
      <c r="V272" s="39"/>
      <c r="W272" s="39"/>
      <c r="X272" s="39"/>
      <c r="Y272" s="39"/>
      <c r="Z272" s="39"/>
      <c r="AA272" s="39"/>
      <c r="AB272" s="39"/>
      <c r="AC272" s="39"/>
      <c r="AD272" s="39"/>
      <c r="AE272" s="39"/>
      <c r="AT272" s="18" t="s">
        <v>131</v>
      </c>
      <c r="AU272" s="18" t="s">
        <v>85</v>
      </c>
    </row>
    <row r="273" spans="1:47" s="2" customFormat="1" ht="12">
      <c r="A273" s="39"/>
      <c r="B273" s="40"/>
      <c r="C273" s="41"/>
      <c r="D273" s="228" t="s">
        <v>135</v>
      </c>
      <c r="E273" s="41"/>
      <c r="F273" s="232" t="s">
        <v>394</v>
      </c>
      <c r="G273" s="41"/>
      <c r="H273" s="41"/>
      <c r="I273" s="133"/>
      <c r="J273" s="41"/>
      <c r="K273" s="41"/>
      <c r="L273" s="45"/>
      <c r="M273" s="230"/>
      <c r="N273" s="231"/>
      <c r="O273" s="85"/>
      <c r="P273" s="85"/>
      <c r="Q273" s="85"/>
      <c r="R273" s="85"/>
      <c r="S273" s="85"/>
      <c r="T273" s="86"/>
      <c r="U273" s="39"/>
      <c r="V273" s="39"/>
      <c r="W273" s="39"/>
      <c r="X273" s="39"/>
      <c r="Y273" s="39"/>
      <c r="Z273" s="39"/>
      <c r="AA273" s="39"/>
      <c r="AB273" s="39"/>
      <c r="AC273" s="39"/>
      <c r="AD273" s="39"/>
      <c r="AE273" s="39"/>
      <c r="AT273" s="18" t="s">
        <v>135</v>
      </c>
      <c r="AU273" s="18" t="s">
        <v>85</v>
      </c>
    </row>
    <row r="274" spans="1:51" s="13" customFormat="1" ht="12">
      <c r="A274" s="13"/>
      <c r="B274" s="233"/>
      <c r="C274" s="234"/>
      <c r="D274" s="228" t="s">
        <v>137</v>
      </c>
      <c r="E274" s="234"/>
      <c r="F274" s="236" t="s">
        <v>395</v>
      </c>
      <c r="G274" s="234"/>
      <c r="H274" s="237">
        <v>5.5</v>
      </c>
      <c r="I274" s="238"/>
      <c r="J274" s="234"/>
      <c r="K274" s="234"/>
      <c r="L274" s="239"/>
      <c r="M274" s="240"/>
      <c r="N274" s="241"/>
      <c r="O274" s="241"/>
      <c r="P274" s="241"/>
      <c r="Q274" s="241"/>
      <c r="R274" s="241"/>
      <c r="S274" s="241"/>
      <c r="T274" s="242"/>
      <c r="U274" s="13"/>
      <c r="V274" s="13"/>
      <c r="W274" s="13"/>
      <c r="X274" s="13"/>
      <c r="Y274" s="13"/>
      <c r="Z274" s="13"/>
      <c r="AA274" s="13"/>
      <c r="AB274" s="13"/>
      <c r="AC274" s="13"/>
      <c r="AD274" s="13"/>
      <c r="AE274" s="13"/>
      <c r="AT274" s="243" t="s">
        <v>137</v>
      </c>
      <c r="AU274" s="243" t="s">
        <v>85</v>
      </c>
      <c r="AV274" s="13" t="s">
        <v>85</v>
      </c>
      <c r="AW274" s="13" t="s">
        <v>4</v>
      </c>
      <c r="AX274" s="13" t="s">
        <v>82</v>
      </c>
      <c r="AY274" s="243" t="s">
        <v>122</v>
      </c>
    </row>
    <row r="275" spans="1:65" s="2" customFormat="1" ht="16.5" customHeight="1">
      <c r="A275" s="39"/>
      <c r="B275" s="40"/>
      <c r="C275" s="215" t="s">
        <v>396</v>
      </c>
      <c r="D275" s="215" t="s">
        <v>124</v>
      </c>
      <c r="E275" s="216" t="s">
        <v>397</v>
      </c>
      <c r="F275" s="217" t="s">
        <v>398</v>
      </c>
      <c r="G275" s="218" t="s">
        <v>141</v>
      </c>
      <c r="H275" s="219">
        <v>200</v>
      </c>
      <c r="I275" s="220"/>
      <c r="J275" s="221">
        <f>ROUND(I275*H275,2)</f>
        <v>0</v>
      </c>
      <c r="K275" s="217" t="s">
        <v>128</v>
      </c>
      <c r="L275" s="45"/>
      <c r="M275" s="222" t="s">
        <v>19</v>
      </c>
      <c r="N275" s="223" t="s">
        <v>45</v>
      </c>
      <c r="O275" s="85"/>
      <c r="P275" s="224">
        <f>O275*H275</f>
        <v>0</v>
      </c>
      <c r="Q275" s="224">
        <v>0</v>
      </c>
      <c r="R275" s="224">
        <f>Q275*H275</f>
        <v>0</v>
      </c>
      <c r="S275" s="224">
        <v>0</v>
      </c>
      <c r="T275" s="225">
        <f>S275*H275</f>
        <v>0</v>
      </c>
      <c r="U275" s="39"/>
      <c r="V275" s="39"/>
      <c r="W275" s="39"/>
      <c r="X275" s="39"/>
      <c r="Y275" s="39"/>
      <c r="Z275" s="39"/>
      <c r="AA275" s="39"/>
      <c r="AB275" s="39"/>
      <c r="AC275" s="39"/>
      <c r="AD275" s="39"/>
      <c r="AE275" s="39"/>
      <c r="AR275" s="226" t="s">
        <v>129</v>
      </c>
      <c r="AT275" s="226" t="s">
        <v>124</v>
      </c>
      <c r="AU275" s="226" t="s">
        <v>85</v>
      </c>
      <c r="AY275" s="18" t="s">
        <v>122</v>
      </c>
      <c r="BE275" s="227">
        <f>IF(N275="základní",J275,0)</f>
        <v>0</v>
      </c>
      <c r="BF275" s="227">
        <f>IF(N275="snížená",J275,0)</f>
        <v>0</v>
      </c>
      <c r="BG275" s="227">
        <f>IF(N275="zákl. přenesená",J275,0)</f>
        <v>0</v>
      </c>
      <c r="BH275" s="227">
        <f>IF(N275="sníž. přenesená",J275,0)</f>
        <v>0</v>
      </c>
      <c r="BI275" s="227">
        <f>IF(N275="nulová",J275,0)</f>
        <v>0</v>
      </c>
      <c r="BJ275" s="18" t="s">
        <v>82</v>
      </c>
      <c r="BK275" s="227">
        <f>ROUND(I275*H275,2)</f>
        <v>0</v>
      </c>
      <c r="BL275" s="18" t="s">
        <v>129</v>
      </c>
      <c r="BM275" s="226" t="s">
        <v>399</v>
      </c>
    </row>
    <row r="276" spans="1:47" s="2" customFormat="1" ht="12">
      <c r="A276" s="39"/>
      <c r="B276" s="40"/>
      <c r="C276" s="41"/>
      <c r="D276" s="228" t="s">
        <v>131</v>
      </c>
      <c r="E276" s="41"/>
      <c r="F276" s="229" t="s">
        <v>400</v>
      </c>
      <c r="G276" s="41"/>
      <c r="H276" s="41"/>
      <c r="I276" s="133"/>
      <c r="J276" s="41"/>
      <c r="K276" s="41"/>
      <c r="L276" s="45"/>
      <c r="M276" s="230"/>
      <c r="N276" s="231"/>
      <c r="O276" s="85"/>
      <c r="P276" s="85"/>
      <c r="Q276" s="85"/>
      <c r="R276" s="85"/>
      <c r="S276" s="85"/>
      <c r="T276" s="86"/>
      <c r="U276" s="39"/>
      <c r="V276" s="39"/>
      <c r="W276" s="39"/>
      <c r="X276" s="39"/>
      <c r="Y276" s="39"/>
      <c r="Z276" s="39"/>
      <c r="AA276" s="39"/>
      <c r="AB276" s="39"/>
      <c r="AC276" s="39"/>
      <c r="AD276" s="39"/>
      <c r="AE276" s="39"/>
      <c r="AT276" s="18" t="s">
        <v>131</v>
      </c>
      <c r="AU276" s="18" t="s">
        <v>85</v>
      </c>
    </row>
    <row r="277" spans="1:47" s="2" customFormat="1" ht="12">
      <c r="A277" s="39"/>
      <c r="B277" s="40"/>
      <c r="C277" s="41"/>
      <c r="D277" s="228" t="s">
        <v>133</v>
      </c>
      <c r="E277" s="41"/>
      <c r="F277" s="232" t="s">
        <v>401</v>
      </c>
      <c r="G277" s="41"/>
      <c r="H277" s="41"/>
      <c r="I277" s="133"/>
      <c r="J277" s="41"/>
      <c r="K277" s="41"/>
      <c r="L277" s="45"/>
      <c r="M277" s="230"/>
      <c r="N277" s="231"/>
      <c r="O277" s="85"/>
      <c r="P277" s="85"/>
      <c r="Q277" s="85"/>
      <c r="R277" s="85"/>
      <c r="S277" s="85"/>
      <c r="T277" s="86"/>
      <c r="U277" s="39"/>
      <c r="V277" s="39"/>
      <c r="W277" s="39"/>
      <c r="X277" s="39"/>
      <c r="Y277" s="39"/>
      <c r="Z277" s="39"/>
      <c r="AA277" s="39"/>
      <c r="AB277" s="39"/>
      <c r="AC277" s="39"/>
      <c r="AD277" s="39"/>
      <c r="AE277" s="39"/>
      <c r="AT277" s="18" t="s">
        <v>133</v>
      </c>
      <c r="AU277" s="18" t="s">
        <v>85</v>
      </c>
    </row>
    <row r="278" spans="1:51" s="13" customFormat="1" ht="12">
      <c r="A278" s="13"/>
      <c r="B278" s="233"/>
      <c r="C278" s="234"/>
      <c r="D278" s="228" t="s">
        <v>137</v>
      </c>
      <c r="E278" s="235" t="s">
        <v>19</v>
      </c>
      <c r="F278" s="236" t="s">
        <v>402</v>
      </c>
      <c r="G278" s="234"/>
      <c r="H278" s="237">
        <v>200</v>
      </c>
      <c r="I278" s="238"/>
      <c r="J278" s="234"/>
      <c r="K278" s="234"/>
      <c r="L278" s="239"/>
      <c r="M278" s="240"/>
      <c r="N278" s="241"/>
      <c r="O278" s="241"/>
      <c r="P278" s="241"/>
      <c r="Q278" s="241"/>
      <c r="R278" s="241"/>
      <c r="S278" s="241"/>
      <c r="T278" s="242"/>
      <c r="U278" s="13"/>
      <c r="V278" s="13"/>
      <c r="W278" s="13"/>
      <c r="X278" s="13"/>
      <c r="Y278" s="13"/>
      <c r="Z278" s="13"/>
      <c r="AA278" s="13"/>
      <c r="AB278" s="13"/>
      <c r="AC278" s="13"/>
      <c r="AD278" s="13"/>
      <c r="AE278" s="13"/>
      <c r="AT278" s="243" t="s">
        <v>137</v>
      </c>
      <c r="AU278" s="243" t="s">
        <v>85</v>
      </c>
      <c r="AV278" s="13" t="s">
        <v>85</v>
      </c>
      <c r="AW278" s="13" t="s">
        <v>36</v>
      </c>
      <c r="AX278" s="13" t="s">
        <v>82</v>
      </c>
      <c r="AY278" s="243" t="s">
        <v>122</v>
      </c>
    </row>
    <row r="279" spans="1:65" s="2" customFormat="1" ht="16.5" customHeight="1">
      <c r="A279" s="39"/>
      <c r="B279" s="40"/>
      <c r="C279" s="215" t="s">
        <v>403</v>
      </c>
      <c r="D279" s="215" t="s">
        <v>124</v>
      </c>
      <c r="E279" s="216" t="s">
        <v>404</v>
      </c>
      <c r="F279" s="217" t="s">
        <v>405</v>
      </c>
      <c r="G279" s="218" t="s">
        <v>127</v>
      </c>
      <c r="H279" s="219">
        <v>4437.667</v>
      </c>
      <c r="I279" s="220"/>
      <c r="J279" s="221">
        <f>ROUND(I279*H279,2)</f>
        <v>0</v>
      </c>
      <c r="K279" s="217" t="s">
        <v>128</v>
      </c>
      <c r="L279" s="45"/>
      <c r="M279" s="222" t="s">
        <v>19</v>
      </c>
      <c r="N279" s="223" t="s">
        <v>45</v>
      </c>
      <c r="O279" s="85"/>
      <c r="P279" s="224">
        <f>O279*H279</f>
        <v>0</v>
      </c>
      <c r="Q279" s="224">
        <v>0</v>
      </c>
      <c r="R279" s="224">
        <f>Q279*H279</f>
        <v>0</v>
      </c>
      <c r="S279" s="224">
        <v>0</v>
      </c>
      <c r="T279" s="225">
        <f>S279*H279</f>
        <v>0</v>
      </c>
      <c r="U279" s="39"/>
      <c r="V279" s="39"/>
      <c r="W279" s="39"/>
      <c r="X279" s="39"/>
      <c r="Y279" s="39"/>
      <c r="Z279" s="39"/>
      <c r="AA279" s="39"/>
      <c r="AB279" s="39"/>
      <c r="AC279" s="39"/>
      <c r="AD279" s="39"/>
      <c r="AE279" s="39"/>
      <c r="AR279" s="226" t="s">
        <v>129</v>
      </c>
      <c r="AT279" s="226" t="s">
        <v>124</v>
      </c>
      <c r="AU279" s="226" t="s">
        <v>85</v>
      </c>
      <c r="AY279" s="18" t="s">
        <v>122</v>
      </c>
      <c r="BE279" s="227">
        <f>IF(N279="základní",J279,0)</f>
        <v>0</v>
      </c>
      <c r="BF279" s="227">
        <f>IF(N279="snížená",J279,0)</f>
        <v>0</v>
      </c>
      <c r="BG279" s="227">
        <f>IF(N279="zákl. přenesená",J279,0)</f>
        <v>0</v>
      </c>
      <c r="BH279" s="227">
        <f>IF(N279="sníž. přenesená",J279,0)</f>
        <v>0</v>
      </c>
      <c r="BI279" s="227">
        <f>IF(N279="nulová",J279,0)</f>
        <v>0</v>
      </c>
      <c r="BJ279" s="18" t="s">
        <v>82</v>
      </c>
      <c r="BK279" s="227">
        <f>ROUND(I279*H279,2)</f>
        <v>0</v>
      </c>
      <c r="BL279" s="18" t="s">
        <v>129</v>
      </c>
      <c r="BM279" s="226" t="s">
        <v>406</v>
      </c>
    </row>
    <row r="280" spans="1:47" s="2" customFormat="1" ht="12">
      <c r="A280" s="39"/>
      <c r="B280" s="40"/>
      <c r="C280" s="41"/>
      <c r="D280" s="228" t="s">
        <v>131</v>
      </c>
      <c r="E280" s="41"/>
      <c r="F280" s="229" t="s">
        <v>407</v>
      </c>
      <c r="G280" s="41"/>
      <c r="H280" s="41"/>
      <c r="I280" s="133"/>
      <c r="J280" s="41"/>
      <c r="K280" s="41"/>
      <c r="L280" s="45"/>
      <c r="M280" s="230"/>
      <c r="N280" s="231"/>
      <c r="O280" s="85"/>
      <c r="P280" s="85"/>
      <c r="Q280" s="85"/>
      <c r="R280" s="85"/>
      <c r="S280" s="85"/>
      <c r="T280" s="86"/>
      <c r="U280" s="39"/>
      <c r="V280" s="39"/>
      <c r="W280" s="39"/>
      <c r="X280" s="39"/>
      <c r="Y280" s="39"/>
      <c r="Z280" s="39"/>
      <c r="AA280" s="39"/>
      <c r="AB280" s="39"/>
      <c r="AC280" s="39"/>
      <c r="AD280" s="39"/>
      <c r="AE280" s="39"/>
      <c r="AT280" s="18" t="s">
        <v>131</v>
      </c>
      <c r="AU280" s="18" t="s">
        <v>85</v>
      </c>
    </row>
    <row r="281" spans="1:47" s="2" customFormat="1" ht="12">
      <c r="A281" s="39"/>
      <c r="B281" s="40"/>
      <c r="C281" s="41"/>
      <c r="D281" s="228" t="s">
        <v>133</v>
      </c>
      <c r="E281" s="41"/>
      <c r="F281" s="232" t="s">
        <v>408</v>
      </c>
      <c r="G281" s="41"/>
      <c r="H281" s="41"/>
      <c r="I281" s="133"/>
      <c r="J281" s="41"/>
      <c r="K281" s="41"/>
      <c r="L281" s="45"/>
      <c r="M281" s="230"/>
      <c r="N281" s="231"/>
      <c r="O281" s="85"/>
      <c r="P281" s="85"/>
      <c r="Q281" s="85"/>
      <c r="R281" s="85"/>
      <c r="S281" s="85"/>
      <c r="T281" s="86"/>
      <c r="U281" s="39"/>
      <c r="V281" s="39"/>
      <c r="W281" s="39"/>
      <c r="X281" s="39"/>
      <c r="Y281" s="39"/>
      <c r="Z281" s="39"/>
      <c r="AA281" s="39"/>
      <c r="AB281" s="39"/>
      <c r="AC281" s="39"/>
      <c r="AD281" s="39"/>
      <c r="AE281" s="39"/>
      <c r="AT281" s="18" t="s">
        <v>133</v>
      </c>
      <c r="AU281" s="18" t="s">
        <v>85</v>
      </c>
    </row>
    <row r="282" spans="1:51" s="13" customFormat="1" ht="12">
      <c r="A282" s="13"/>
      <c r="B282" s="233"/>
      <c r="C282" s="234"/>
      <c r="D282" s="228" t="s">
        <v>137</v>
      </c>
      <c r="E282" s="235" t="s">
        <v>19</v>
      </c>
      <c r="F282" s="236" t="s">
        <v>409</v>
      </c>
      <c r="G282" s="234"/>
      <c r="H282" s="237">
        <v>2412.667</v>
      </c>
      <c r="I282" s="238"/>
      <c r="J282" s="234"/>
      <c r="K282" s="234"/>
      <c r="L282" s="239"/>
      <c r="M282" s="240"/>
      <c r="N282" s="241"/>
      <c r="O282" s="241"/>
      <c r="P282" s="241"/>
      <c r="Q282" s="241"/>
      <c r="R282" s="241"/>
      <c r="S282" s="241"/>
      <c r="T282" s="242"/>
      <c r="U282" s="13"/>
      <c r="V282" s="13"/>
      <c r="W282" s="13"/>
      <c r="X282" s="13"/>
      <c r="Y282" s="13"/>
      <c r="Z282" s="13"/>
      <c r="AA282" s="13"/>
      <c r="AB282" s="13"/>
      <c r="AC282" s="13"/>
      <c r="AD282" s="13"/>
      <c r="AE282" s="13"/>
      <c r="AT282" s="243" t="s">
        <v>137</v>
      </c>
      <c r="AU282" s="243" t="s">
        <v>85</v>
      </c>
      <c r="AV282" s="13" t="s">
        <v>85</v>
      </c>
      <c r="AW282" s="13" t="s">
        <v>36</v>
      </c>
      <c r="AX282" s="13" t="s">
        <v>74</v>
      </c>
      <c r="AY282" s="243" t="s">
        <v>122</v>
      </c>
    </row>
    <row r="283" spans="1:51" s="13" customFormat="1" ht="12">
      <c r="A283" s="13"/>
      <c r="B283" s="233"/>
      <c r="C283" s="234"/>
      <c r="D283" s="228" t="s">
        <v>137</v>
      </c>
      <c r="E283" s="235" t="s">
        <v>19</v>
      </c>
      <c r="F283" s="236" t="s">
        <v>316</v>
      </c>
      <c r="G283" s="234"/>
      <c r="H283" s="237">
        <v>2025</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137</v>
      </c>
      <c r="AU283" s="243" t="s">
        <v>85</v>
      </c>
      <c r="AV283" s="13" t="s">
        <v>85</v>
      </c>
      <c r="AW283" s="13" t="s">
        <v>36</v>
      </c>
      <c r="AX283" s="13" t="s">
        <v>74</v>
      </c>
      <c r="AY283" s="243" t="s">
        <v>122</v>
      </c>
    </row>
    <row r="284" spans="1:51" s="14" customFormat="1" ht="12">
      <c r="A284" s="14"/>
      <c r="B284" s="244"/>
      <c r="C284" s="245"/>
      <c r="D284" s="228" t="s">
        <v>137</v>
      </c>
      <c r="E284" s="246" t="s">
        <v>19</v>
      </c>
      <c r="F284" s="247" t="s">
        <v>187</v>
      </c>
      <c r="G284" s="245"/>
      <c r="H284" s="248">
        <v>4437.667</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137</v>
      </c>
      <c r="AU284" s="254" t="s">
        <v>85</v>
      </c>
      <c r="AV284" s="14" t="s">
        <v>129</v>
      </c>
      <c r="AW284" s="14" t="s">
        <v>36</v>
      </c>
      <c r="AX284" s="14" t="s">
        <v>82</v>
      </c>
      <c r="AY284" s="254" t="s">
        <v>122</v>
      </c>
    </row>
    <row r="285" spans="1:65" s="2" customFormat="1" ht="16.5" customHeight="1">
      <c r="A285" s="39"/>
      <c r="B285" s="40"/>
      <c r="C285" s="215" t="s">
        <v>410</v>
      </c>
      <c r="D285" s="215" t="s">
        <v>124</v>
      </c>
      <c r="E285" s="216" t="s">
        <v>411</v>
      </c>
      <c r="F285" s="217" t="s">
        <v>412</v>
      </c>
      <c r="G285" s="218" t="s">
        <v>172</v>
      </c>
      <c r="H285" s="219">
        <v>2.2</v>
      </c>
      <c r="I285" s="220"/>
      <c r="J285" s="221">
        <f>ROUND(I285*H285,2)</f>
        <v>0</v>
      </c>
      <c r="K285" s="217" t="s">
        <v>128</v>
      </c>
      <c r="L285" s="45"/>
      <c r="M285" s="222" t="s">
        <v>19</v>
      </c>
      <c r="N285" s="223" t="s">
        <v>45</v>
      </c>
      <c r="O285" s="85"/>
      <c r="P285" s="224">
        <f>O285*H285</f>
        <v>0</v>
      </c>
      <c r="Q285" s="224">
        <v>0</v>
      </c>
      <c r="R285" s="224">
        <f>Q285*H285</f>
        <v>0</v>
      </c>
      <c r="S285" s="224">
        <v>0</v>
      </c>
      <c r="T285" s="225">
        <f>S285*H285</f>
        <v>0</v>
      </c>
      <c r="U285" s="39"/>
      <c r="V285" s="39"/>
      <c r="W285" s="39"/>
      <c r="X285" s="39"/>
      <c r="Y285" s="39"/>
      <c r="Z285" s="39"/>
      <c r="AA285" s="39"/>
      <c r="AB285" s="39"/>
      <c r="AC285" s="39"/>
      <c r="AD285" s="39"/>
      <c r="AE285" s="39"/>
      <c r="AR285" s="226" t="s">
        <v>129</v>
      </c>
      <c r="AT285" s="226" t="s">
        <v>124</v>
      </c>
      <c r="AU285" s="226" t="s">
        <v>85</v>
      </c>
      <c r="AY285" s="18" t="s">
        <v>122</v>
      </c>
      <c r="BE285" s="227">
        <f>IF(N285="základní",J285,0)</f>
        <v>0</v>
      </c>
      <c r="BF285" s="227">
        <f>IF(N285="snížená",J285,0)</f>
        <v>0</v>
      </c>
      <c r="BG285" s="227">
        <f>IF(N285="zákl. přenesená",J285,0)</f>
        <v>0</v>
      </c>
      <c r="BH285" s="227">
        <f>IF(N285="sníž. přenesená",J285,0)</f>
        <v>0</v>
      </c>
      <c r="BI285" s="227">
        <f>IF(N285="nulová",J285,0)</f>
        <v>0</v>
      </c>
      <c r="BJ285" s="18" t="s">
        <v>82</v>
      </c>
      <c r="BK285" s="227">
        <f>ROUND(I285*H285,2)</f>
        <v>0</v>
      </c>
      <c r="BL285" s="18" t="s">
        <v>129</v>
      </c>
      <c r="BM285" s="226" t="s">
        <v>413</v>
      </c>
    </row>
    <row r="286" spans="1:47" s="2" customFormat="1" ht="12">
      <c r="A286" s="39"/>
      <c r="B286" s="40"/>
      <c r="C286" s="41"/>
      <c r="D286" s="228" t="s">
        <v>131</v>
      </c>
      <c r="E286" s="41"/>
      <c r="F286" s="229" t="s">
        <v>414</v>
      </c>
      <c r="G286" s="41"/>
      <c r="H286" s="41"/>
      <c r="I286" s="133"/>
      <c r="J286" s="41"/>
      <c r="K286" s="41"/>
      <c r="L286" s="45"/>
      <c r="M286" s="230"/>
      <c r="N286" s="231"/>
      <c r="O286" s="85"/>
      <c r="P286" s="85"/>
      <c r="Q286" s="85"/>
      <c r="R286" s="85"/>
      <c r="S286" s="85"/>
      <c r="T286" s="86"/>
      <c r="U286" s="39"/>
      <c r="V286" s="39"/>
      <c r="W286" s="39"/>
      <c r="X286" s="39"/>
      <c r="Y286" s="39"/>
      <c r="Z286" s="39"/>
      <c r="AA286" s="39"/>
      <c r="AB286" s="39"/>
      <c r="AC286" s="39"/>
      <c r="AD286" s="39"/>
      <c r="AE286" s="39"/>
      <c r="AT286" s="18" t="s">
        <v>131</v>
      </c>
      <c r="AU286" s="18" t="s">
        <v>85</v>
      </c>
    </row>
    <row r="287" spans="1:51" s="13" customFormat="1" ht="12">
      <c r="A287" s="13"/>
      <c r="B287" s="233"/>
      <c r="C287" s="234"/>
      <c r="D287" s="228" t="s">
        <v>137</v>
      </c>
      <c r="E287" s="235" t="s">
        <v>19</v>
      </c>
      <c r="F287" s="236" t="s">
        <v>415</v>
      </c>
      <c r="G287" s="234"/>
      <c r="H287" s="237">
        <v>2.2</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137</v>
      </c>
      <c r="AU287" s="243" t="s">
        <v>85</v>
      </c>
      <c r="AV287" s="13" t="s">
        <v>85</v>
      </c>
      <c r="AW287" s="13" t="s">
        <v>36</v>
      </c>
      <c r="AX287" s="13" t="s">
        <v>82</v>
      </c>
      <c r="AY287" s="243" t="s">
        <v>122</v>
      </c>
    </row>
    <row r="288" spans="1:65" s="2" customFormat="1" ht="16.5" customHeight="1">
      <c r="A288" s="39"/>
      <c r="B288" s="40"/>
      <c r="C288" s="215" t="s">
        <v>416</v>
      </c>
      <c r="D288" s="215" t="s">
        <v>124</v>
      </c>
      <c r="E288" s="216" t="s">
        <v>417</v>
      </c>
      <c r="F288" s="217" t="s">
        <v>418</v>
      </c>
      <c r="G288" s="218" t="s">
        <v>172</v>
      </c>
      <c r="H288" s="219">
        <v>26.626</v>
      </c>
      <c r="I288" s="220"/>
      <c r="J288" s="221">
        <f>ROUND(I288*H288,2)</f>
        <v>0</v>
      </c>
      <c r="K288" s="217" t="s">
        <v>128</v>
      </c>
      <c r="L288" s="45"/>
      <c r="M288" s="222" t="s">
        <v>19</v>
      </c>
      <c r="N288" s="223" t="s">
        <v>45</v>
      </c>
      <c r="O288" s="85"/>
      <c r="P288" s="224">
        <f>O288*H288</f>
        <v>0</v>
      </c>
      <c r="Q288" s="224">
        <v>0</v>
      </c>
      <c r="R288" s="224">
        <f>Q288*H288</f>
        <v>0</v>
      </c>
      <c r="S288" s="224">
        <v>0</v>
      </c>
      <c r="T288" s="225">
        <f>S288*H288</f>
        <v>0</v>
      </c>
      <c r="U288" s="39"/>
      <c r="V288" s="39"/>
      <c r="W288" s="39"/>
      <c r="X288" s="39"/>
      <c r="Y288" s="39"/>
      <c r="Z288" s="39"/>
      <c r="AA288" s="39"/>
      <c r="AB288" s="39"/>
      <c r="AC288" s="39"/>
      <c r="AD288" s="39"/>
      <c r="AE288" s="39"/>
      <c r="AR288" s="226" t="s">
        <v>129</v>
      </c>
      <c r="AT288" s="226" t="s">
        <v>124</v>
      </c>
      <c r="AU288" s="226" t="s">
        <v>85</v>
      </c>
      <c r="AY288" s="18" t="s">
        <v>122</v>
      </c>
      <c r="BE288" s="227">
        <f>IF(N288="základní",J288,0)</f>
        <v>0</v>
      </c>
      <c r="BF288" s="227">
        <f>IF(N288="snížená",J288,0)</f>
        <v>0</v>
      </c>
      <c r="BG288" s="227">
        <f>IF(N288="zákl. přenesená",J288,0)</f>
        <v>0</v>
      </c>
      <c r="BH288" s="227">
        <f>IF(N288="sníž. přenesená",J288,0)</f>
        <v>0</v>
      </c>
      <c r="BI288" s="227">
        <f>IF(N288="nulová",J288,0)</f>
        <v>0</v>
      </c>
      <c r="BJ288" s="18" t="s">
        <v>82</v>
      </c>
      <c r="BK288" s="227">
        <f>ROUND(I288*H288,2)</f>
        <v>0</v>
      </c>
      <c r="BL288" s="18" t="s">
        <v>129</v>
      </c>
      <c r="BM288" s="226" t="s">
        <v>419</v>
      </c>
    </row>
    <row r="289" spans="1:47" s="2" customFormat="1" ht="12">
      <c r="A289" s="39"/>
      <c r="B289" s="40"/>
      <c r="C289" s="41"/>
      <c r="D289" s="228" t="s">
        <v>131</v>
      </c>
      <c r="E289" s="41"/>
      <c r="F289" s="229" t="s">
        <v>420</v>
      </c>
      <c r="G289" s="41"/>
      <c r="H289" s="41"/>
      <c r="I289" s="133"/>
      <c r="J289" s="41"/>
      <c r="K289" s="41"/>
      <c r="L289" s="45"/>
      <c r="M289" s="230"/>
      <c r="N289" s="231"/>
      <c r="O289" s="85"/>
      <c r="P289" s="85"/>
      <c r="Q289" s="85"/>
      <c r="R289" s="85"/>
      <c r="S289" s="85"/>
      <c r="T289" s="86"/>
      <c r="U289" s="39"/>
      <c r="V289" s="39"/>
      <c r="W289" s="39"/>
      <c r="X289" s="39"/>
      <c r="Y289" s="39"/>
      <c r="Z289" s="39"/>
      <c r="AA289" s="39"/>
      <c r="AB289" s="39"/>
      <c r="AC289" s="39"/>
      <c r="AD289" s="39"/>
      <c r="AE289" s="39"/>
      <c r="AT289" s="18" t="s">
        <v>131</v>
      </c>
      <c r="AU289" s="18" t="s">
        <v>85</v>
      </c>
    </row>
    <row r="290" spans="1:51" s="13" customFormat="1" ht="12">
      <c r="A290" s="13"/>
      <c r="B290" s="233"/>
      <c r="C290" s="234"/>
      <c r="D290" s="228" t="s">
        <v>137</v>
      </c>
      <c r="E290" s="235" t="s">
        <v>19</v>
      </c>
      <c r="F290" s="236" t="s">
        <v>421</v>
      </c>
      <c r="G290" s="234"/>
      <c r="H290" s="237">
        <v>26.626</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137</v>
      </c>
      <c r="AU290" s="243" t="s">
        <v>85</v>
      </c>
      <c r="AV290" s="13" t="s">
        <v>85</v>
      </c>
      <c r="AW290" s="13" t="s">
        <v>36</v>
      </c>
      <c r="AX290" s="13" t="s">
        <v>82</v>
      </c>
      <c r="AY290" s="243" t="s">
        <v>122</v>
      </c>
    </row>
    <row r="291" spans="1:63" s="12" customFormat="1" ht="22.8" customHeight="1">
      <c r="A291" s="12"/>
      <c r="B291" s="199"/>
      <c r="C291" s="200"/>
      <c r="D291" s="201" t="s">
        <v>73</v>
      </c>
      <c r="E291" s="213" t="s">
        <v>85</v>
      </c>
      <c r="F291" s="213" t="s">
        <v>422</v>
      </c>
      <c r="G291" s="200"/>
      <c r="H291" s="200"/>
      <c r="I291" s="203"/>
      <c r="J291" s="214">
        <f>BK291</f>
        <v>0</v>
      </c>
      <c r="K291" s="200"/>
      <c r="L291" s="205"/>
      <c r="M291" s="206"/>
      <c r="N291" s="207"/>
      <c r="O291" s="207"/>
      <c r="P291" s="208">
        <f>SUM(P292:P340)</f>
        <v>0</v>
      </c>
      <c r="Q291" s="207"/>
      <c r="R291" s="208">
        <f>SUM(R292:R340)</f>
        <v>1789.50359693</v>
      </c>
      <c r="S291" s="207"/>
      <c r="T291" s="209">
        <f>SUM(T292:T340)</f>
        <v>0</v>
      </c>
      <c r="U291" s="12"/>
      <c r="V291" s="12"/>
      <c r="W291" s="12"/>
      <c r="X291" s="12"/>
      <c r="Y291" s="12"/>
      <c r="Z291" s="12"/>
      <c r="AA291" s="12"/>
      <c r="AB291" s="12"/>
      <c r="AC291" s="12"/>
      <c r="AD291" s="12"/>
      <c r="AE291" s="12"/>
      <c r="AR291" s="210" t="s">
        <v>82</v>
      </c>
      <c r="AT291" s="211" t="s">
        <v>73</v>
      </c>
      <c r="AU291" s="211" t="s">
        <v>82</v>
      </c>
      <c r="AY291" s="210" t="s">
        <v>122</v>
      </c>
      <c r="BK291" s="212">
        <f>SUM(BK292:BK340)</f>
        <v>0</v>
      </c>
    </row>
    <row r="292" spans="1:65" s="2" customFormat="1" ht="16.5" customHeight="1">
      <c r="A292" s="39"/>
      <c r="B292" s="40"/>
      <c r="C292" s="215" t="s">
        <v>423</v>
      </c>
      <c r="D292" s="215" t="s">
        <v>124</v>
      </c>
      <c r="E292" s="216" t="s">
        <v>424</v>
      </c>
      <c r="F292" s="217" t="s">
        <v>425</v>
      </c>
      <c r="G292" s="218" t="s">
        <v>172</v>
      </c>
      <c r="H292" s="219">
        <v>796.85</v>
      </c>
      <c r="I292" s="220"/>
      <c r="J292" s="221">
        <f>ROUND(I292*H292,2)</f>
        <v>0</v>
      </c>
      <c r="K292" s="217" t="s">
        <v>128</v>
      </c>
      <c r="L292" s="45"/>
      <c r="M292" s="222" t="s">
        <v>19</v>
      </c>
      <c r="N292" s="223" t="s">
        <v>45</v>
      </c>
      <c r="O292" s="85"/>
      <c r="P292" s="224">
        <f>O292*H292</f>
        <v>0</v>
      </c>
      <c r="Q292" s="224">
        <v>1.63</v>
      </c>
      <c r="R292" s="224">
        <f>Q292*H292</f>
        <v>1298.8654999999999</v>
      </c>
      <c r="S292" s="224">
        <v>0</v>
      </c>
      <c r="T292" s="225">
        <f>S292*H292</f>
        <v>0</v>
      </c>
      <c r="U292" s="39"/>
      <c r="V292" s="39"/>
      <c r="W292" s="39"/>
      <c r="X292" s="39"/>
      <c r="Y292" s="39"/>
      <c r="Z292" s="39"/>
      <c r="AA292" s="39"/>
      <c r="AB292" s="39"/>
      <c r="AC292" s="39"/>
      <c r="AD292" s="39"/>
      <c r="AE292" s="39"/>
      <c r="AR292" s="226" t="s">
        <v>129</v>
      </c>
      <c r="AT292" s="226" t="s">
        <v>124</v>
      </c>
      <c r="AU292" s="226" t="s">
        <v>85</v>
      </c>
      <c r="AY292" s="18" t="s">
        <v>122</v>
      </c>
      <c r="BE292" s="227">
        <f>IF(N292="základní",J292,0)</f>
        <v>0</v>
      </c>
      <c r="BF292" s="227">
        <f>IF(N292="snížená",J292,0)</f>
        <v>0</v>
      </c>
      <c r="BG292" s="227">
        <f>IF(N292="zákl. přenesená",J292,0)</f>
        <v>0</v>
      </c>
      <c r="BH292" s="227">
        <f>IF(N292="sníž. přenesená",J292,0)</f>
        <v>0</v>
      </c>
      <c r="BI292" s="227">
        <f>IF(N292="nulová",J292,0)</f>
        <v>0</v>
      </c>
      <c r="BJ292" s="18" t="s">
        <v>82</v>
      </c>
      <c r="BK292" s="227">
        <f>ROUND(I292*H292,2)</f>
        <v>0</v>
      </c>
      <c r="BL292" s="18" t="s">
        <v>129</v>
      </c>
      <c r="BM292" s="226" t="s">
        <v>426</v>
      </c>
    </row>
    <row r="293" spans="1:47" s="2" customFormat="1" ht="12">
      <c r="A293" s="39"/>
      <c r="B293" s="40"/>
      <c r="C293" s="41"/>
      <c r="D293" s="228" t="s">
        <v>131</v>
      </c>
      <c r="E293" s="41"/>
      <c r="F293" s="229" t="s">
        <v>427</v>
      </c>
      <c r="G293" s="41"/>
      <c r="H293" s="41"/>
      <c r="I293" s="133"/>
      <c r="J293" s="41"/>
      <c r="K293" s="41"/>
      <c r="L293" s="45"/>
      <c r="M293" s="230"/>
      <c r="N293" s="231"/>
      <c r="O293" s="85"/>
      <c r="P293" s="85"/>
      <c r="Q293" s="85"/>
      <c r="R293" s="85"/>
      <c r="S293" s="85"/>
      <c r="T293" s="86"/>
      <c r="U293" s="39"/>
      <c r="V293" s="39"/>
      <c r="W293" s="39"/>
      <c r="X293" s="39"/>
      <c r="Y293" s="39"/>
      <c r="Z293" s="39"/>
      <c r="AA293" s="39"/>
      <c r="AB293" s="39"/>
      <c r="AC293" s="39"/>
      <c r="AD293" s="39"/>
      <c r="AE293" s="39"/>
      <c r="AT293" s="18" t="s">
        <v>131</v>
      </c>
      <c r="AU293" s="18" t="s">
        <v>85</v>
      </c>
    </row>
    <row r="294" spans="1:47" s="2" customFormat="1" ht="12">
      <c r="A294" s="39"/>
      <c r="B294" s="40"/>
      <c r="C294" s="41"/>
      <c r="D294" s="228" t="s">
        <v>133</v>
      </c>
      <c r="E294" s="41"/>
      <c r="F294" s="232" t="s">
        <v>428</v>
      </c>
      <c r="G294" s="41"/>
      <c r="H294" s="41"/>
      <c r="I294" s="133"/>
      <c r="J294" s="41"/>
      <c r="K294" s="41"/>
      <c r="L294" s="45"/>
      <c r="M294" s="230"/>
      <c r="N294" s="231"/>
      <c r="O294" s="85"/>
      <c r="P294" s="85"/>
      <c r="Q294" s="85"/>
      <c r="R294" s="85"/>
      <c r="S294" s="85"/>
      <c r="T294" s="86"/>
      <c r="U294" s="39"/>
      <c r="V294" s="39"/>
      <c r="W294" s="39"/>
      <c r="X294" s="39"/>
      <c r="Y294" s="39"/>
      <c r="Z294" s="39"/>
      <c r="AA294" s="39"/>
      <c r="AB294" s="39"/>
      <c r="AC294" s="39"/>
      <c r="AD294" s="39"/>
      <c r="AE294" s="39"/>
      <c r="AT294" s="18" t="s">
        <v>133</v>
      </c>
      <c r="AU294" s="18" t="s">
        <v>85</v>
      </c>
    </row>
    <row r="295" spans="1:51" s="15" customFormat="1" ht="12">
      <c r="A295" s="15"/>
      <c r="B295" s="255"/>
      <c r="C295" s="256"/>
      <c r="D295" s="228" t="s">
        <v>137</v>
      </c>
      <c r="E295" s="257" t="s">
        <v>19</v>
      </c>
      <c r="F295" s="258" t="s">
        <v>429</v>
      </c>
      <c r="G295" s="256"/>
      <c r="H295" s="257" t="s">
        <v>19</v>
      </c>
      <c r="I295" s="259"/>
      <c r="J295" s="256"/>
      <c r="K295" s="256"/>
      <c r="L295" s="260"/>
      <c r="M295" s="261"/>
      <c r="N295" s="262"/>
      <c r="O295" s="262"/>
      <c r="P295" s="262"/>
      <c r="Q295" s="262"/>
      <c r="R295" s="262"/>
      <c r="S295" s="262"/>
      <c r="T295" s="263"/>
      <c r="U295" s="15"/>
      <c r="V295" s="15"/>
      <c r="W295" s="15"/>
      <c r="X295" s="15"/>
      <c r="Y295" s="15"/>
      <c r="Z295" s="15"/>
      <c r="AA295" s="15"/>
      <c r="AB295" s="15"/>
      <c r="AC295" s="15"/>
      <c r="AD295" s="15"/>
      <c r="AE295" s="15"/>
      <c r="AT295" s="264" t="s">
        <v>137</v>
      </c>
      <c r="AU295" s="264" t="s">
        <v>85</v>
      </c>
      <c r="AV295" s="15" t="s">
        <v>82</v>
      </c>
      <c r="AW295" s="15" t="s">
        <v>36</v>
      </c>
      <c r="AX295" s="15" t="s">
        <v>74</v>
      </c>
      <c r="AY295" s="264" t="s">
        <v>122</v>
      </c>
    </row>
    <row r="296" spans="1:51" s="13" customFormat="1" ht="12">
      <c r="A296" s="13"/>
      <c r="B296" s="233"/>
      <c r="C296" s="234"/>
      <c r="D296" s="228" t="s">
        <v>137</v>
      </c>
      <c r="E296" s="235" t="s">
        <v>19</v>
      </c>
      <c r="F296" s="236" t="s">
        <v>430</v>
      </c>
      <c r="G296" s="234"/>
      <c r="H296" s="237">
        <v>752.85</v>
      </c>
      <c r="I296" s="238"/>
      <c r="J296" s="234"/>
      <c r="K296" s="234"/>
      <c r="L296" s="239"/>
      <c r="M296" s="240"/>
      <c r="N296" s="241"/>
      <c r="O296" s="241"/>
      <c r="P296" s="241"/>
      <c r="Q296" s="241"/>
      <c r="R296" s="241"/>
      <c r="S296" s="241"/>
      <c r="T296" s="242"/>
      <c r="U296" s="13"/>
      <c r="V296" s="13"/>
      <c r="W296" s="13"/>
      <c r="X296" s="13"/>
      <c r="Y296" s="13"/>
      <c r="Z296" s="13"/>
      <c r="AA296" s="13"/>
      <c r="AB296" s="13"/>
      <c r="AC296" s="13"/>
      <c r="AD296" s="13"/>
      <c r="AE296" s="13"/>
      <c r="AT296" s="243" t="s">
        <v>137</v>
      </c>
      <c r="AU296" s="243" t="s">
        <v>85</v>
      </c>
      <c r="AV296" s="13" t="s">
        <v>85</v>
      </c>
      <c r="AW296" s="13" t="s">
        <v>36</v>
      </c>
      <c r="AX296" s="13" t="s">
        <v>74</v>
      </c>
      <c r="AY296" s="243" t="s">
        <v>122</v>
      </c>
    </row>
    <row r="297" spans="1:51" s="15" customFormat="1" ht="12">
      <c r="A297" s="15"/>
      <c r="B297" s="255"/>
      <c r="C297" s="256"/>
      <c r="D297" s="228" t="s">
        <v>137</v>
      </c>
      <c r="E297" s="257" t="s">
        <v>19</v>
      </c>
      <c r="F297" s="258" t="s">
        <v>431</v>
      </c>
      <c r="G297" s="256"/>
      <c r="H297" s="257" t="s">
        <v>19</v>
      </c>
      <c r="I297" s="259"/>
      <c r="J297" s="256"/>
      <c r="K297" s="256"/>
      <c r="L297" s="260"/>
      <c r="M297" s="261"/>
      <c r="N297" s="262"/>
      <c r="O297" s="262"/>
      <c r="P297" s="262"/>
      <c r="Q297" s="262"/>
      <c r="R297" s="262"/>
      <c r="S297" s="262"/>
      <c r="T297" s="263"/>
      <c r="U297" s="15"/>
      <c r="V297" s="15"/>
      <c r="W297" s="15"/>
      <c r="X297" s="15"/>
      <c r="Y297" s="15"/>
      <c r="Z297" s="15"/>
      <c r="AA297" s="15"/>
      <c r="AB297" s="15"/>
      <c r="AC297" s="15"/>
      <c r="AD297" s="15"/>
      <c r="AE297" s="15"/>
      <c r="AT297" s="264" t="s">
        <v>137</v>
      </c>
      <c r="AU297" s="264" t="s">
        <v>85</v>
      </c>
      <c r="AV297" s="15" t="s">
        <v>82</v>
      </c>
      <c r="AW297" s="15" t="s">
        <v>36</v>
      </c>
      <c r="AX297" s="15" t="s">
        <v>74</v>
      </c>
      <c r="AY297" s="264" t="s">
        <v>122</v>
      </c>
    </row>
    <row r="298" spans="1:51" s="13" customFormat="1" ht="12">
      <c r="A298" s="13"/>
      <c r="B298" s="233"/>
      <c r="C298" s="234"/>
      <c r="D298" s="228" t="s">
        <v>137</v>
      </c>
      <c r="E298" s="235" t="s">
        <v>19</v>
      </c>
      <c r="F298" s="236" t="s">
        <v>432</v>
      </c>
      <c r="G298" s="234"/>
      <c r="H298" s="237">
        <v>44</v>
      </c>
      <c r="I298" s="238"/>
      <c r="J298" s="234"/>
      <c r="K298" s="234"/>
      <c r="L298" s="239"/>
      <c r="M298" s="240"/>
      <c r="N298" s="241"/>
      <c r="O298" s="241"/>
      <c r="P298" s="241"/>
      <c r="Q298" s="241"/>
      <c r="R298" s="241"/>
      <c r="S298" s="241"/>
      <c r="T298" s="242"/>
      <c r="U298" s="13"/>
      <c r="V298" s="13"/>
      <c r="W298" s="13"/>
      <c r="X298" s="13"/>
      <c r="Y298" s="13"/>
      <c r="Z298" s="13"/>
      <c r="AA298" s="13"/>
      <c r="AB298" s="13"/>
      <c r="AC298" s="13"/>
      <c r="AD298" s="13"/>
      <c r="AE298" s="13"/>
      <c r="AT298" s="243" t="s">
        <v>137</v>
      </c>
      <c r="AU298" s="243" t="s">
        <v>85</v>
      </c>
      <c r="AV298" s="13" t="s">
        <v>85</v>
      </c>
      <c r="AW298" s="13" t="s">
        <v>36</v>
      </c>
      <c r="AX298" s="13" t="s">
        <v>74</v>
      </c>
      <c r="AY298" s="243" t="s">
        <v>122</v>
      </c>
    </row>
    <row r="299" spans="1:51" s="14" customFormat="1" ht="12">
      <c r="A299" s="14"/>
      <c r="B299" s="244"/>
      <c r="C299" s="245"/>
      <c r="D299" s="228" t="s">
        <v>137</v>
      </c>
      <c r="E299" s="246" t="s">
        <v>19</v>
      </c>
      <c r="F299" s="247" t="s">
        <v>187</v>
      </c>
      <c r="G299" s="245"/>
      <c r="H299" s="248">
        <v>796.85</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137</v>
      </c>
      <c r="AU299" s="254" t="s">
        <v>85</v>
      </c>
      <c r="AV299" s="14" t="s">
        <v>129</v>
      </c>
      <c r="AW299" s="14" t="s">
        <v>36</v>
      </c>
      <c r="AX299" s="14" t="s">
        <v>82</v>
      </c>
      <c r="AY299" s="254" t="s">
        <v>122</v>
      </c>
    </row>
    <row r="300" spans="1:65" s="2" customFormat="1" ht="16.5" customHeight="1">
      <c r="A300" s="39"/>
      <c r="B300" s="40"/>
      <c r="C300" s="215" t="s">
        <v>433</v>
      </c>
      <c r="D300" s="215" t="s">
        <v>124</v>
      </c>
      <c r="E300" s="216" t="s">
        <v>434</v>
      </c>
      <c r="F300" s="217" t="s">
        <v>435</v>
      </c>
      <c r="G300" s="218" t="s">
        <v>127</v>
      </c>
      <c r="H300" s="219">
        <v>5376.14</v>
      </c>
      <c r="I300" s="220"/>
      <c r="J300" s="221">
        <f>ROUND(I300*H300,2)</f>
        <v>0</v>
      </c>
      <c r="K300" s="217" t="s">
        <v>128</v>
      </c>
      <c r="L300" s="45"/>
      <c r="M300" s="222" t="s">
        <v>19</v>
      </c>
      <c r="N300" s="223" t="s">
        <v>45</v>
      </c>
      <c r="O300" s="85"/>
      <c r="P300" s="224">
        <f>O300*H300</f>
        <v>0</v>
      </c>
      <c r="Q300" s="224">
        <v>0.00031</v>
      </c>
      <c r="R300" s="224">
        <f>Q300*H300</f>
        <v>1.6666034</v>
      </c>
      <c r="S300" s="224">
        <v>0</v>
      </c>
      <c r="T300" s="225">
        <f>S300*H300</f>
        <v>0</v>
      </c>
      <c r="U300" s="39"/>
      <c r="V300" s="39"/>
      <c r="W300" s="39"/>
      <c r="X300" s="39"/>
      <c r="Y300" s="39"/>
      <c r="Z300" s="39"/>
      <c r="AA300" s="39"/>
      <c r="AB300" s="39"/>
      <c r="AC300" s="39"/>
      <c r="AD300" s="39"/>
      <c r="AE300" s="39"/>
      <c r="AR300" s="226" t="s">
        <v>129</v>
      </c>
      <c r="AT300" s="226" t="s">
        <v>124</v>
      </c>
      <c r="AU300" s="226" t="s">
        <v>85</v>
      </c>
      <c r="AY300" s="18" t="s">
        <v>122</v>
      </c>
      <c r="BE300" s="227">
        <f>IF(N300="základní",J300,0)</f>
        <v>0</v>
      </c>
      <c r="BF300" s="227">
        <f>IF(N300="snížená",J300,0)</f>
        <v>0</v>
      </c>
      <c r="BG300" s="227">
        <f>IF(N300="zákl. přenesená",J300,0)</f>
        <v>0</v>
      </c>
      <c r="BH300" s="227">
        <f>IF(N300="sníž. přenesená",J300,0)</f>
        <v>0</v>
      </c>
      <c r="BI300" s="227">
        <f>IF(N300="nulová",J300,0)</f>
        <v>0</v>
      </c>
      <c r="BJ300" s="18" t="s">
        <v>82</v>
      </c>
      <c r="BK300" s="227">
        <f>ROUND(I300*H300,2)</f>
        <v>0</v>
      </c>
      <c r="BL300" s="18" t="s">
        <v>129</v>
      </c>
      <c r="BM300" s="226" t="s">
        <v>436</v>
      </c>
    </row>
    <row r="301" spans="1:47" s="2" customFormat="1" ht="12">
      <c r="A301" s="39"/>
      <c r="B301" s="40"/>
      <c r="C301" s="41"/>
      <c r="D301" s="228" t="s">
        <v>131</v>
      </c>
      <c r="E301" s="41"/>
      <c r="F301" s="229" t="s">
        <v>437</v>
      </c>
      <c r="G301" s="41"/>
      <c r="H301" s="41"/>
      <c r="I301" s="133"/>
      <c r="J301" s="41"/>
      <c r="K301" s="41"/>
      <c r="L301" s="45"/>
      <c r="M301" s="230"/>
      <c r="N301" s="231"/>
      <c r="O301" s="85"/>
      <c r="P301" s="85"/>
      <c r="Q301" s="85"/>
      <c r="R301" s="85"/>
      <c r="S301" s="85"/>
      <c r="T301" s="86"/>
      <c r="U301" s="39"/>
      <c r="V301" s="39"/>
      <c r="W301" s="39"/>
      <c r="X301" s="39"/>
      <c r="Y301" s="39"/>
      <c r="Z301" s="39"/>
      <c r="AA301" s="39"/>
      <c r="AB301" s="39"/>
      <c r="AC301" s="39"/>
      <c r="AD301" s="39"/>
      <c r="AE301" s="39"/>
      <c r="AT301" s="18" t="s">
        <v>131</v>
      </c>
      <c r="AU301" s="18" t="s">
        <v>85</v>
      </c>
    </row>
    <row r="302" spans="1:47" s="2" customFormat="1" ht="12">
      <c r="A302" s="39"/>
      <c r="B302" s="40"/>
      <c r="C302" s="41"/>
      <c r="D302" s="228" t="s">
        <v>133</v>
      </c>
      <c r="E302" s="41"/>
      <c r="F302" s="232" t="s">
        <v>438</v>
      </c>
      <c r="G302" s="41"/>
      <c r="H302" s="41"/>
      <c r="I302" s="133"/>
      <c r="J302" s="41"/>
      <c r="K302" s="41"/>
      <c r="L302" s="45"/>
      <c r="M302" s="230"/>
      <c r="N302" s="231"/>
      <c r="O302" s="85"/>
      <c r="P302" s="85"/>
      <c r="Q302" s="85"/>
      <c r="R302" s="85"/>
      <c r="S302" s="85"/>
      <c r="T302" s="86"/>
      <c r="U302" s="39"/>
      <c r="V302" s="39"/>
      <c r="W302" s="39"/>
      <c r="X302" s="39"/>
      <c r="Y302" s="39"/>
      <c r="Z302" s="39"/>
      <c r="AA302" s="39"/>
      <c r="AB302" s="39"/>
      <c r="AC302" s="39"/>
      <c r="AD302" s="39"/>
      <c r="AE302" s="39"/>
      <c r="AT302" s="18" t="s">
        <v>133</v>
      </c>
      <c r="AU302" s="18" t="s">
        <v>85</v>
      </c>
    </row>
    <row r="303" spans="1:51" s="15" customFormat="1" ht="12">
      <c r="A303" s="15"/>
      <c r="B303" s="255"/>
      <c r="C303" s="256"/>
      <c r="D303" s="228" t="s">
        <v>137</v>
      </c>
      <c r="E303" s="257" t="s">
        <v>19</v>
      </c>
      <c r="F303" s="258" t="s">
        <v>439</v>
      </c>
      <c r="G303" s="256"/>
      <c r="H303" s="257" t="s">
        <v>19</v>
      </c>
      <c r="I303" s="259"/>
      <c r="J303" s="256"/>
      <c r="K303" s="256"/>
      <c r="L303" s="260"/>
      <c r="M303" s="261"/>
      <c r="N303" s="262"/>
      <c r="O303" s="262"/>
      <c r="P303" s="262"/>
      <c r="Q303" s="262"/>
      <c r="R303" s="262"/>
      <c r="S303" s="262"/>
      <c r="T303" s="263"/>
      <c r="U303" s="15"/>
      <c r="V303" s="15"/>
      <c r="W303" s="15"/>
      <c r="X303" s="15"/>
      <c r="Y303" s="15"/>
      <c r="Z303" s="15"/>
      <c r="AA303" s="15"/>
      <c r="AB303" s="15"/>
      <c r="AC303" s="15"/>
      <c r="AD303" s="15"/>
      <c r="AE303" s="15"/>
      <c r="AT303" s="264" t="s">
        <v>137</v>
      </c>
      <c r="AU303" s="264" t="s">
        <v>85</v>
      </c>
      <c r="AV303" s="15" t="s">
        <v>82</v>
      </c>
      <c r="AW303" s="15" t="s">
        <v>36</v>
      </c>
      <c r="AX303" s="15" t="s">
        <v>74</v>
      </c>
      <c r="AY303" s="264" t="s">
        <v>122</v>
      </c>
    </row>
    <row r="304" spans="1:51" s="13" customFormat="1" ht="12">
      <c r="A304" s="13"/>
      <c r="B304" s="233"/>
      <c r="C304" s="234"/>
      <c r="D304" s="228" t="s">
        <v>137</v>
      </c>
      <c r="E304" s="235" t="s">
        <v>19</v>
      </c>
      <c r="F304" s="236" t="s">
        <v>440</v>
      </c>
      <c r="G304" s="234"/>
      <c r="H304" s="237">
        <v>5152.84</v>
      </c>
      <c r="I304" s="238"/>
      <c r="J304" s="234"/>
      <c r="K304" s="234"/>
      <c r="L304" s="239"/>
      <c r="M304" s="240"/>
      <c r="N304" s="241"/>
      <c r="O304" s="241"/>
      <c r="P304" s="241"/>
      <c r="Q304" s="241"/>
      <c r="R304" s="241"/>
      <c r="S304" s="241"/>
      <c r="T304" s="242"/>
      <c r="U304" s="13"/>
      <c r="V304" s="13"/>
      <c r="W304" s="13"/>
      <c r="X304" s="13"/>
      <c r="Y304" s="13"/>
      <c r="Z304" s="13"/>
      <c r="AA304" s="13"/>
      <c r="AB304" s="13"/>
      <c r="AC304" s="13"/>
      <c r="AD304" s="13"/>
      <c r="AE304" s="13"/>
      <c r="AT304" s="243" t="s">
        <v>137</v>
      </c>
      <c r="AU304" s="243" t="s">
        <v>85</v>
      </c>
      <c r="AV304" s="13" t="s">
        <v>85</v>
      </c>
      <c r="AW304" s="13" t="s">
        <v>36</v>
      </c>
      <c r="AX304" s="13" t="s">
        <v>74</v>
      </c>
      <c r="AY304" s="243" t="s">
        <v>122</v>
      </c>
    </row>
    <row r="305" spans="1:51" s="15" customFormat="1" ht="12">
      <c r="A305" s="15"/>
      <c r="B305" s="255"/>
      <c r="C305" s="256"/>
      <c r="D305" s="228" t="s">
        <v>137</v>
      </c>
      <c r="E305" s="257" t="s">
        <v>19</v>
      </c>
      <c r="F305" s="258" t="s">
        <v>441</v>
      </c>
      <c r="G305" s="256"/>
      <c r="H305" s="257" t="s">
        <v>19</v>
      </c>
      <c r="I305" s="259"/>
      <c r="J305" s="256"/>
      <c r="K305" s="256"/>
      <c r="L305" s="260"/>
      <c r="M305" s="261"/>
      <c r="N305" s="262"/>
      <c r="O305" s="262"/>
      <c r="P305" s="262"/>
      <c r="Q305" s="262"/>
      <c r="R305" s="262"/>
      <c r="S305" s="262"/>
      <c r="T305" s="263"/>
      <c r="U305" s="15"/>
      <c r="V305" s="15"/>
      <c r="W305" s="15"/>
      <c r="X305" s="15"/>
      <c r="Y305" s="15"/>
      <c r="Z305" s="15"/>
      <c r="AA305" s="15"/>
      <c r="AB305" s="15"/>
      <c r="AC305" s="15"/>
      <c r="AD305" s="15"/>
      <c r="AE305" s="15"/>
      <c r="AT305" s="264" t="s">
        <v>137</v>
      </c>
      <c r="AU305" s="264" t="s">
        <v>85</v>
      </c>
      <c r="AV305" s="15" t="s">
        <v>82</v>
      </c>
      <c r="AW305" s="15" t="s">
        <v>36</v>
      </c>
      <c r="AX305" s="15" t="s">
        <v>74</v>
      </c>
      <c r="AY305" s="264" t="s">
        <v>122</v>
      </c>
    </row>
    <row r="306" spans="1:51" s="13" customFormat="1" ht="12">
      <c r="A306" s="13"/>
      <c r="B306" s="233"/>
      <c r="C306" s="234"/>
      <c r="D306" s="228" t="s">
        <v>137</v>
      </c>
      <c r="E306" s="235" t="s">
        <v>19</v>
      </c>
      <c r="F306" s="236" t="s">
        <v>442</v>
      </c>
      <c r="G306" s="234"/>
      <c r="H306" s="237">
        <v>176</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137</v>
      </c>
      <c r="AU306" s="243" t="s">
        <v>85</v>
      </c>
      <c r="AV306" s="13" t="s">
        <v>85</v>
      </c>
      <c r="AW306" s="13" t="s">
        <v>36</v>
      </c>
      <c r="AX306" s="13" t="s">
        <v>74</v>
      </c>
      <c r="AY306" s="243" t="s">
        <v>122</v>
      </c>
    </row>
    <row r="307" spans="1:51" s="13" customFormat="1" ht="12">
      <c r="A307" s="13"/>
      <c r="B307" s="233"/>
      <c r="C307" s="234"/>
      <c r="D307" s="228" t="s">
        <v>137</v>
      </c>
      <c r="E307" s="235" t="s">
        <v>19</v>
      </c>
      <c r="F307" s="236" t="s">
        <v>443</v>
      </c>
      <c r="G307" s="234"/>
      <c r="H307" s="237">
        <v>47.3</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137</v>
      </c>
      <c r="AU307" s="243" t="s">
        <v>85</v>
      </c>
      <c r="AV307" s="13" t="s">
        <v>85</v>
      </c>
      <c r="AW307" s="13" t="s">
        <v>36</v>
      </c>
      <c r="AX307" s="13" t="s">
        <v>74</v>
      </c>
      <c r="AY307" s="243" t="s">
        <v>122</v>
      </c>
    </row>
    <row r="308" spans="1:51" s="14" customFormat="1" ht="12">
      <c r="A308" s="14"/>
      <c r="B308" s="244"/>
      <c r="C308" s="245"/>
      <c r="D308" s="228" t="s">
        <v>137</v>
      </c>
      <c r="E308" s="246" t="s">
        <v>19</v>
      </c>
      <c r="F308" s="247" t="s">
        <v>187</v>
      </c>
      <c r="G308" s="245"/>
      <c r="H308" s="248">
        <v>5376.14</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137</v>
      </c>
      <c r="AU308" s="254" t="s">
        <v>85</v>
      </c>
      <c r="AV308" s="14" t="s">
        <v>129</v>
      </c>
      <c r="AW308" s="14" t="s">
        <v>36</v>
      </c>
      <c r="AX308" s="14" t="s">
        <v>82</v>
      </c>
      <c r="AY308" s="254" t="s">
        <v>122</v>
      </c>
    </row>
    <row r="309" spans="1:65" s="2" customFormat="1" ht="16.5" customHeight="1">
      <c r="A309" s="39"/>
      <c r="B309" s="40"/>
      <c r="C309" s="265" t="s">
        <v>444</v>
      </c>
      <c r="D309" s="265" t="s">
        <v>318</v>
      </c>
      <c r="E309" s="266" t="s">
        <v>445</v>
      </c>
      <c r="F309" s="267" t="s">
        <v>446</v>
      </c>
      <c r="G309" s="268" t="s">
        <v>127</v>
      </c>
      <c r="H309" s="269">
        <v>5644.947</v>
      </c>
      <c r="I309" s="270"/>
      <c r="J309" s="271">
        <f>ROUND(I309*H309,2)</f>
        <v>0</v>
      </c>
      <c r="K309" s="267" t="s">
        <v>128</v>
      </c>
      <c r="L309" s="272"/>
      <c r="M309" s="273" t="s">
        <v>19</v>
      </c>
      <c r="N309" s="274" t="s">
        <v>45</v>
      </c>
      <c r="O309" s="85"/>
      <c r="P309" s="224">
        <f>O309*H309</f>
        <v>0</v>
      </c>
      <c r="Q309" s="224">
        <v>0.0002</v>
      </c>
      <c r="R309" s="224">
        <f>Q309*H309</f>
        <v>1.1289894</v>
      </c>
      <c r="S309" s="224">
        <v>0</v>
      </c>
      <c r="T309" s="225">
        <f>S309*H309</f>
        <v>0</v>
      </c>
      <c r="U309" s="39"/>
      <c r="V309" s="39"/>
      <c r="W309" s="39"/>
      <c r="X309" s="39"/>
      <c r="Y309" s="39"/>
      <c r="Z309" s="39"/>
      <c r="AA309" s="39"/>
      <c r="AB309" s="39"/>
      <c r="AC309" s="39"/>
      <c r="AD309" s="39"/>
      <c r="AE309" s="39"/>
      <c r="AR309" s="226" t="s">
        <v>178</v>
      </c>
      <c r="AT309" s="226" t="s">
        <v>318</v>
      </c>
      <c r="AU309" s="226" t="s">
        <v>85</v>
      </c>
      <c r="AY309" s="18" t="s">
        <v>122</v>
      </c>
      <c r="BE309" s="227">
        <f>IF(N309="základní",J309,0)</f>
        <v>0</v>
      </c>
      <c r="BF309" s="227">
        <f>IF(N309="snížená",J309,0)</f>
        <v>0</v>
      </c>
      <c r="BG309" s="227">
        <f>IF(N309="zákl. přenesená",J309,0)</f>
        <v>0</v>
      </c>
      <c r="BH309" s="227">
        <f>IF(N309="sníž. přenesená",J309,0)</f>
        <v>0</v>
      </c>
      <c r="BI309" s="227">
        <f>IF(N309="nulová",J309,0)</f>
        <v>0</v>
      </c>
      <c r="BJ309" s="18" t="s">
        <v>82</v>
      </c>
      <c r="BK309" s="227">
        <f>ROUND(I309*H309,2)</f>
        <v>0</v>
      </c>
      <c r="BL309" s="18" t="s">
        <v>129</v>
      </c>
      <c r="BM309" s="226" t="s">
        <v>447</v>
      </c>
    </row>
    <row r="310" spans="1:47" s="2" customFormat="1" ht="12">
      <c r="A310" s="39"/>
      <c r="B310" s="40"/>
      <c r="C310" s="41"/>
      <c r="D310" s="228" t="s">
        <v>131</v>
      </c>
      <c r="E310" s="41"/>
      <c r="F310" s="229" t="s">
        <v>446</v>
      </c>
      <c r="G310" s="41"/>
      <c r="H310" s="41"/>
      <c r="I310" s="133"/>
      <c r="J310" s="41"/>
      <c r="K310" s="41"/>
      <c r="L310" s="45"/>
      <c r="M310" s="230"/>
      <c r="N310" s="231"/>
      <c r="O310" s="85"/>
      <c r="P310" s="85"/>
      <c r="Q310" s="85"/>
      <c r="R310" s="85"/>
      <c r="S310" s="85"/>
      <c r="T310" s="86"/>
      <c r="U310" s="39"/>
      <c r="V310" s="39"/>
      <c r="W310" s="39"/>
      <c r="X310" s="39"/>
      <c r="Y310" s="39"/>
      <c r="Z310" s="39"/>
      <c r="AA310" s="39"/>
      <c r="AB310" s="39"/>
      <c r="AC310" s="39"/>
      <c r="AD310" s="39"/>
      <c r="AE310" s="39"/>
      <c r="AT310" s="18" t="s">
        <v>131</v>
      </c>
      <c r="AU310" s="18" t="s">
        <v>85</v>
      </c>
    </row>
    <row r="311" spans="1:51" s="13" customFormat="1" ht="12">
      <c r="A311" s="13"/>
      <c r="B311" s="233"/>
      <c r="C311" s="234"/>
      <c r="D311" s="228" t="s">
        <v>137</v>
      </c>
      <c r="E311" s="234"/>
      <c r="F311" s="236" t="s">
        <v>448</v>
      </c>
      <c r="G311" s="234"/>
      <c r="H311" s="237">
        <v>5644.947</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137</v>
      </c>
      <c r="AU311" s="243" t="s">
        <v>85</v>
      </c>
      <c r="AV311" s="13" t="s">
        <v>85</v>
      </c>
      <c r="AW311" s="13" t="s">
        <v>4</v>
      </c>
      <c r="AX311" s="13" t="s">
        <v>82</v>
      </c>
      <c r="AY311" s="243" t="s">
        <v>122</v>
      </c>
    </row>
    <row r="312" spans="1:65" s="2" customFormat="1" ht="21.75" customHeight="1">
      <c r="A312" s="39"/>
      <c r="B312" s="40"/>
      <c r="C312" s="215" t="s">
        <v>449</v>
      </c>
      <c r="D312" s="215" t="s">
        <v>124</v>
      </c>
      <c r="E312" s="216" t="s">
        <v>450</v>
      </c>
      <c r="F312" s="217" t="s">
        <v>451</v>
      </c>
      <c r="G312" s="218" t="s">
        <v>452</v>
      </c>
      <c r="H312" s="219">
        <v>1673</v>
      </c>
      <c r="I312" s="220"/>
      <c r="J312" s="221">
        <f>ROUND(I312*H312,2)</f>
        <v>0</v>
      </c>
      <c r="K312" s="217" t="s">
        <v>128</v>
      </c>
      <c r="L312" s="45"/>
      <c r="M312" s="222" t="s">
        <v>19</v>
      </c>
      <c r="N312" s="223" t="s">
        <v>45</v>
      </c>
      <c r="O312" s="85"/>
      <c r="P312" s="224">
        <f>O312*H312</f>
        <v>0</v>
      </c>
      <c r="Q312" s="224">
        <v>0.27411</v>
      </c>
      <c r="R312" s="224">
        <f>Q312*H312</f>
        <v>458.58603000000005</v>
      </c>
      <c r="S312" s="224">
        <v>0</v>
      </c>
      <c r="T312" s="225">
        <f>S312*H312</f>
        <v>0</v>
      </c>
      <c r="U312" s="39"/>
      <c r="V312" s="39"/>
      <c r="W312" s="39"/>
      <c r="X312" s="39"/>
      <c r="Y312" s="39"/>
      <c r="Z312" s="39"/>
      <c r="AA312" s="39"/>
      <c r="AB312" s="39"/>
      <c r="AC312" s="39"/>
      <c r="AD312" s="39"/>
      <c r="AE312" s="39"/>
      <c r="AR312" s="226" t="s">
        <v>129</v>
      </c>
      <c r="AT312" s="226" t="s">
        <v>124</v>
      </c>
      <c r="AU312" s="226" t="s">
        <v>85</v>
      </c>
      <c r="AY312" s="18" t="s">
        <v>122</v>
      </c>
      <c r="BE312" s="227">
        <f>IF(N312="základní",J312,0)</f>
        <v>0</v>
      </c>
      <c r="BF312" s="227">
        <f>IF(N312="snížená",J312,0)</f>
        <v>0</v>
      </c>
      <c r="BG312" s="227">
        <f>IF(N312="zákl. přenesená",J312,0)</f>
        <v>0</v>
      </c>
      <c r="BH312" s="227">
        <f>IF(N312="sníž. přenesená",J312,0)</f>
        <v>0</v>
      </c>
      <c r="BI312" s="227">
        <f>IF(N312="nulová",J312,0)</f>
        <v>0</v>
      </c>
      <c r="BJ312" s="18" t="s">
        <v>82</v>
      </c>
      <c r="BK312" s="227">
        <f>ROUND(I312*H312,2)</f>
        <v>0</v>
      </c>
      <c r="BL312" s="18" t="s">
        <v>129</v>
      </c>
      <c r="BM312" s="226" t="s">
        <v>453</v>
      </c>
    </row>
    <row r="313" spans="1:47" s="2" customFormat="1" ht="12">
      <c r="A313" s="39"/>
      <c r="B313" s="40"/>
      <c r="C313" s="41"/>
      <c r="D313" s="228" t="s">
        <v>131</v>
      </c>
      <c r="E313" s="41"/>
      <c r="F313" s="229" t="s">
        <v>454</v>
      </c>
      <c r="G313" s="41"/>
      <c r="H313" s="41"/>
      <c r="I313" s="133"/>
      <c r="J313" s="41"/>
      <c r="K313" s="41"/>
      <c r="L313" s="45"/>
      <c r="M313" s="230"/>
      <c r="N313" s="231"/>
      <c r="O313" s="85"/>
      <c r="P313" s="85"/>
      <c r="Q313" s="85"/>
      <c r="R313" s="85"/>
      <c r="S313" s="85"/>
      <c r="T313" s="86"/>
      <c r="U313" s="39"/>
      <c r="V313" s="39"/>
      <c r="W313" s="39"/>
      <c r="X313" s="39"/>
      <c r="Y313" s="39"/>
      <c r="Z313" s="39"/>
      <c r="AA313" s="39"/>
      <c r="AB313" s="39"/>
      <c r="AC313" s="39"/>
      <c r="AD313" s="39"/>
      <c r="AE313" s="39"/>
      <c r="AT313" s="18" t="s">
        <v>131</v>
      </c>
      <c r="AU313" s="18" t="s">
        <v>85</v>
      </c>
    </row>
    <row r="314" spans="1:47" s="2" customFormat="1" ht="12">
      <c r="A314" s="39"/>
      <c r="B314" s="40"/>
      <c r="C314" s="41"/>
      <c r="D314" s="228" t="s">
        <v>133</v>
      </c>
      <c r="E314" s="41"/>
      <c r="F314" s="232" t="s">
        <v>455</v>
      </c>
      <c r="G314" s="41"/>
      <c r="H314" s="41"/>
      <c r="I314" s="133"/>
      <c r="J314" s="41"/>
      <c r="K314" s="41"/>
      <c r="L314" s="45"/>
      <c r="M314" s="230"/>
      <c r="N314" s="231"/>
      <c r="O314" s="85"/>
      <c r="P314" s="85"/>
      <c r="Q314" s="85"/>
      <c r="R314" s="85"/>
      <c r="S314" s="85"/>
      <c r="T314" s="86"/>
      <c r="U314" s="39"/>
      <c r="V314" s="39"/>
      <c r="W314" s="39"/>
      <c r="X314" s="39"/>
      <c r="Y314" s="39"/>
      <c r="Z314" s="39"/>
      <c r="AA314" s="39"/>
      <c r="AB314" s="39"/>
      <c r="AC314" s="39"/>
      <c r="AD314" s="39"/>
      <c r="AE314" s="39"/>
      <c r="AT314" s="18" t="s">
        <v>133</v>
      </c>
      <c r="AU314" s="18" t="s">
        <v>85</v>
      </c>
    </row>
    <row r="315" spans="1:47" s="2" customFormat="1" ht="12">
      <c r="A315" s="39"/>
      <c r="B315" s="40"/>
      <c r="C315" s="41"/>
      <c r="D315" s="228" t="s">
        <v>135</v>
      </c>
      <c r="E315" s="41"/>
      <c r="F315" s="232" t="s">
        <v>456</v>
      </c>
      <c r="G315" s="41"/>
      <c r="H315" s="41"/>
      <c r="I315" s="133"/>
      <c r="J315" s="41"/>
      <c r="K315" s="41"/>
      <c r="L315" s="45"/>
      <c r="M315" s="230"/>
      <c r="N315" s="231"/>
      <c r="O315" s="85"/>
      <c r="P315" s="85"/>
      <c r="Q315" s="85"/>
      <c r="R315" s="85"/>
      <c r="S315" s="85"/>
      <c r="T315" s="86"/>
      <c r="U315" s="39"/>
      <c r="V315" s="39"/>
      <c r="W315" s="39"/>
      <c r="X315" s="39"/>
      <c r="Y315" s="39"/>
      <c r="Z315" s="39"/>
      <c r="AA315" s="39"/>
      <c r="AB315" s="39"/>
      <c r="AC315" s="39"/>
      <c r="AD315" s="39"/>
      <c r="AE315" s="39"/>
      <c r="AT315" s="18" t="s">
        <v>135</v>
      </c>
      <c r="AU315" s="18" t="s">
        <v>85</v>
      </c>
    </row>
    <row r="316" spans="1:51" s="13" customFormat="1" ht="12">
      <c r="A316" s="13"/>
      <c r="B316" s="233"/>
      <c r="C316" s="234"/>
      <c r="D316" s="228" t="s">
        <v>137</v>
      </c>
      <c r="E316" s="235" t="s">
        <v>19</v>
      </c>
      <c r="F316" s="236" t="s">
        <v>457</v>
      </c>
      <c r="G316" s="234"/>
      <c r="H316" s="237">
        <v>1581</v>
      </c>
      <c r="I316" s="238"/>
      <c r="J316" s="234"/>
      <c r="K316" s="234"/>
      <c r="L316" s="239"/>
      <c r="M316" s="240"/>
      <c r="N316" s="241"/>
      <c r="O316" s="241"/>
      <c r="P316" s="241"/>
      <c r="Q316" s="241"/>
      <c r="R316" s="241"/>
      <c r="S316" s="241"/>
      <c r="T316" s="242"/>
      <c r="U316" s="13"/>
      <c r="V316" s="13"/>
      <c r="W316" s="13"/>
      <c r="X316" s="13"/>
      <c r="Y316" s="13"/>
      <c r="Z316" s="13"/>
      <c r="AA316" s="13"/>
      <c r="AB316" s="13"/>
      <c r="AC316" s="13"/>
      <c r="AD316" s="13"/>
      <c r="AE316" s="13"/>
      <c r="AT316" s="243" t="s">
        <v>137</v>
      </c>
      <c r="AU316" s="243" t="s">
        <v>85</v>
      </c>
      <c r="AV316" s="13" t="s">
        <v>85</v>
      </c>
      <c r="AW316" s="13" t="s">
        <v>36</v>
      </c>
      <c r="AX316" s="13" t="s">
        <v>74</v>
      </c>
      <c r="AY316" s="243" t="s">
        <v>122</v>
      </c>
    </row>
    <row r="317" spans="1:51" s="13" customFormat="1" ht="12">
      <c r="A317" s="13"/>
      <c r="B317" s="233"/>
      <c r="C317" s="234"/>
      <c r="D317" s="228" t="s">
        <v>137</v>
      </c>
      <c r="E317" s="235" t="s">
        <v>19</v>
      </c>
      <c r="F317" s="236" t="s">
        <v>458</v>
      </c>
      <c r="G317" s="234"/>
      <c r="H317" s="237">
        <v>24</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137</v>
      </c>
      <c r="AU317" s="243" t="s">
        <v>85</v>
      </c>
      <c r="AV317" s="13" t="s">
        <v>85</v>
      </c>
      <c r="AW317" s="13" t="s">
        <v>36</v>
      </c>
      <c r="AX317" s="13" t="s">
        <v>74</v>
      </c>
      <c r="AY317" s="243" t="s">
        <v>122</v>
      </c>
    </row>
    <row r="318" spans="1:51" s="13" customFormat="1" ht="12">
      <c r="A318" s="13"/>
      <c r="B318" s="233"/>
      <c r="C318" s="234"/>
      <c r="D318" s="228" t="s">
        <v>137</v>
      </c>
      <c r="E318" s="235" t="s">
        <v>19</v>
      </c>
      <c r="F318" s="236" t="s">
        <v>459</v>
      </c>
      <c r="G318" s="234"/>
      <c r="H318" s="237">
        <v>68</v>
      </c>
      <c r="I318" s="238"/>
      <c r="J318" s="234"/>
      <c r="K318" s="234"/>
      <c r="L318" s="239"/>
      <c r="M318" s="240"/>
      <c r="N318" s="241"/>
      <c r="O318" s="241"/>
      <c r="P318" s="241"/>
      <c r="Q318" s="241"/>
      <c r="R318" s="241"/>
      <c r="S318" s="241"/>
      <c r="T318" s="242"/>
      <c r="U318" s="13"/>
      <c r="V318" s="13"/>
      <c r="W318" s="13"/>
      <c r="X318" s="13"/>
      <c r="Y318" s="13"/>
      <c r="Z318" s="13"/>
      <c r="AA318" s="13"/>
      <c r="AB318" s="13"/>
      <c r="AC318" s="13"/>
      <c r="AD318" s="13"/>
      <c r="AE318" s="13"/>
      <c r="AT318" s="243" t="s">
        <v>137</v>
      </c>
      <c r="AU318" s="243" t="s">
        <v>85</v>
      </c>
      <c r="AV318" s="13" t="s">
        <v>85</v>
      </c>
      <c r="AW318" s="13" t="s">
        <v>36</v>
      </c>
      <c r="AX318" s="13" t="s">
        <v>74</v>
      </c>
      <c r="AY318" s="243" t="s">
        <v>122</v>
      </c>
    </row>
    <row r="319" spans="1:51" s="14" customFormat="1" ht="12">
      <c r="A319" s="14"/>
      <c r="B319" s="244"/>
      <c r="C319" s="245"/>
      <c r="D319" s="228" t="s">
        <v>137</v>
      </c>
      <c r="E319" s="246" t="s">
        <v>19</v>
      </c>
      <c r="F319" s="247" t="s">
        <v>187</v>
      </c>
      <c r="G319" s="245"/>
      <c r="H319" s="248">
        <v>1673</v>
      </c>
      <c r="I319" s="249"/>
      <c r="J319" s="245"/>
      <c r="K319" s="245"/>
      <c r="L319" s="250"/>
      <c r="M319" s="251"/>
      <c r="N319" s="252"/>
      <c r="O319" s="252"/>
      <c r="P319" s="252"/>
      <c r="Q319" s="252"/>
      <c r="R319" s="252"/>
      <c r="S319" s="252"/>
      <c r="T319" s="253"/>
      <c r="U319" s="14"/>
      <c r="V319" s="14"/>
      <c r="W319" s="14"/>
      <c r="X319" s="14"/>
      <c r="Y319" s="14"/>
      <c r="Z319" s="14"/>
      <c r="AA319" s="14"/>
      <c r="AB319" s="14"/>
      <c r="AC319" s="14"/>
      <c r="AD319" s="14"/>
      <c r="AE319" s="14"/>
      <c r="AT319" s="254" t="s">
        <v>137</v>
      </c>
      <c r="AU319" s="254" t="s">
        <v>85</v>
      </c>
      <c r="AV319" s="14" t="s">
        <v>129</v>
      </c>
      <c r="AW319" s="14" t="s">
        <v>36</v>
      </c>
      <c r="AX319" s="14" t="s">
        <v>82</v>
      </c>
      <c r="AY319" s="254" t="s">
        <v>122</v>
      </c>
    </row>
    <row r="320" spans="1:65" s="2" customFormat="1" ht="16.5" customHeight="1">
      <c r="A320" s="39"/>
      <c r="B320" s="40"/>
      <c r="C320" s="215" t="s">
        <v>460</v>
      </c>
      <c r="D320" s="215" t="s">
        <v>124</v>
      </c>
      <c r="E320" s="216" t="s">
        <v>461</v>
      </c>
      <c r="F320" s="217" t="s">
        <v>462</v>
      </c>
      <c r="G320" s="218" t="s">
        <v>127</v>
      </c>
      <c r="H320" s="219">
        <v>10953.58</v>
      </c>
      <c r="I320" s="220"/>
      <c r="J320" s="221">
        <f>ROUND(I320*H320,2)</f>
        <v>0</v>
      </c>
      <c r="K320" s="217" t="s">
        <v>128</v>
      </c>
      <c r="L320" s="45"/>
      <c r="M320" s="222" t="s">
        <v>19</v>
      </c>
      <c r="N320" s="223" t="s">
        <v>45</v>
      </c>
      <c r="O320" s="85"/>
      <c r="P320" s="224">
        <f>O320*H320</f>
        <v>0</v>
      </c>
      <c r="Q320" s="224">
        <v>0.00014</v>
      </c>
      <c r="R320" s="224">
        <f>Q320*H320</f>
        <v>1.5335012</v>
      </c>
      <c r="S320" s="224">
        <v>0</v>
      </c>
      <c r="T320" s="225">
        <f>S320*H320</f>
        <v>0</v>
      </c>
      <c r="U320" s="39"/>
      <c r="V320" s="39"/>
      <c r="W320" s="39"/>
      <c r="X320" s="39"/>
      <c r="Y320" s="39"/>
      <c r="Z320" s="39"/>
      <c r="AA320" s="39"/>
      <c r="AB320" s="39"/>
      <c r="AC320" s="39"/>
      <c r="AD320" s="39"/>
      <c r="AE320" s="39"/>
      <c r="AR320" s="226" t="s">
        <v>129</v>
      </c>
      <c r="AT320" s="226" t="s">
        <v>124</v>
      </c>
      <c r="AU320" s="226" t="s">
        <v>85</v>
      </c>
      <c r="AY320" s="18" t="s">
        <v>122</v>
      </c>
      <c r="BE320" s="227">
        <f>IF(N320="základní",J320,0)</f>
        <v>0</v>
      </c>
      <c r="BF320" s="227">
        <f>IF(N320="snížená",J320,0)</f>
        <v>0</v>
      </c>
      <c r="BG320" s="227">
        <f>IF(N320="zákl. přenesená",J320,0)</f>
        <v>0</v>
      </c>
      <c r="BH320" s="227">
        <f>IF(N320="sníž. přenesená",J320,0)</f>
        <v>0</v>
      </c>
      <c r="BI320" s="227">
        <f>IF(N320="nulová",J320,0)</f>
        <v>0</v>
      </c>
      <c r="BJ320" s="18" t="s">
        <v>82</v>
      </c>
      <c r="BK320" s="227">
        <f>ROUND(I320*H320,2)</f>
        <v>0</v>
      </c>
      <c r="BL320" s="18" t="s">
        <v>129</v>
      </c>
      <c r="BM320" s="226" t="s">
        <v>463</v>
      </c>
    </row>
    <row r="321" spans="1:47" s="2" customFormat="1" ht="12">
      <c r="A321" s="39"/>
      <c r="B321" s="40"/>
      <c r="C321" s="41"/>
      <c r="D321" s="228" t="s">
        <v>131</v>
      </c>
      <c r="E321" s="41"/>
      <c r="F321" s="229" t="s">
        <v>464</v>
      </c>
      <c r="G321" s="41"/>
      <c r="H321" s="41"/>
      <c r="I321" s="133"/>
      <c r="J321" s="41"/>
      <c r="K321" s="41"/>
      <c r="L321" s="45"/>
      <c r="M321" s="230"/>
      <c r="N321" s="231"/>
      <c r="O321" s="85"/>
      <c r="P321" s="85"/>
      <c r="Q321" s="85"/>
      <c r="R321" s="85"/>
      <c r="S321" s="85"/>
      <c r="T321" s="86"/>
      <c r="U321" s="39"/>
      <c r="V321" s="39"/>
      <c r="W321" s="39"/>
      <c r="X321" s="39"/>
      <c r="Y321" s="39"/>
      <c r="Z321" s="39"/>
      <c r="AA321" s="39"/>
      <c r="AB321" s="39"/>
      <c r="AC321" s="39"/>
      <c r="AD321" s="39"/>
      <c r="AE321" s="39"/>
      <c r="AT321" s="18" t="s">
        <v>131</v>
      </c>
      <c r="AU321" s="18" t="s">
        <v>85</v>
      </c>
    </row>
    <row r="322" spans="1:47" s="2" customFormat="1" ht="12">
      <c r="A322" s="39"/>
      <c r="B322" s="40"/>
      <c r="C322" s="41"/>
      <c r="D322" s="228" t="s">
        <v>133</v>
      </c>
      <c r="E322" s="41"/>
      <c r="F322" s="232" t="s">
        <v>465</v>
      </c>
      <c r="G322" s="41"/>
      <c r="H322" s="41"/>
      <c r="I322" s="133"/>
      <c r="J322" s="41"/>
      <c r="K322" s="41"/>
      <c r="L322" s="45"/>
      <c r="M322" s="230"/>
      <c r="N322" s="231"/>
      <c r="O322" s="85"/>
      <c r="P322" s="85"/>
      <c r="Q322" s="85"/>
      <c r="R322" s="85"/>
      <c r="S322" s="85"/>
      <c r="T322" s="86"/>
      <c r="U322" s="39"/>
      <c r="V322" s="39"/>
      <c r="W322" s="39"/>
      <c r="X322" s="39"/>
      <c r="Y322" s="39"/>
      <c r="Z322" s="39"/>
      <c r="AA322" s="39"/>
      <c r="AB322" s="39"/>
      <c r="AC322" s="39"/>
      <c r="AD322" s="39"/>
      <c r="AE322" s="39"/>
      <c r="AT322" s="18" t="s">
        <v>133</v>
      </c>
      <c r="AU322" s="18" t="s">
        <v>85</v>
      </c>
    </row>
    <row r="323" spans="1:51" s="13" customFormat="1" ht="12">
      <c r="A323" s="13"/>
      <c r="B323" s="233"/>
      <c r="C323" s="234"/>
      <c r="D323" s="228" t="s">
        <v>137</v>
      </c>
      <c r="E323" s="235" t="s">
        <v>19</v>
      </c>
      <c r="F323" s="236" t="s">
        <v>466</v>
      </c>
      <c r="G323" s="234"/>
      <c r="H323" s="237">
        <v>8107.78</v>
      </c>
      <c r="I323" s="238"/>
      <c r="J323" s="234"/>
      <c r="K323" s="234"/>
      <c r="L323" s="239"/>
      <c r="M323" s="240"/>
      <c r="N323" s="241"/>
      <c r="O323" s="241"/>
      <c r="P323" s="241"/>
      <c r="Q323" s="241"/>
      <c r="R323" s="241"/>
      <c r="S323" s="241"/>
      <c r="T323" s="242"/>
      <c r="U323" s="13"/>
      <c r="V323" s="13"/>
      <c r="W323" s="13"/>
      <c r="X323" s="13"/>
      <c r="Y323" s="13"/>
      <c r="Z323" s="13"/>
      <c r="AA323" s="13"/>
      <c r="AB323" s="13"/>
      <c r="AC323" s="13"/>
      <c r="AD323" s="13"/>
      <c r="AE323" s="13"/>
      <c r="AT323" s="243" t="s">
        <v>137</v>
      </c>
      <c r="AU323" s="243" t="s">
        <v>85</v>
      </c>
      <c r="AV323" s="13" t="s">
        <v>85</v>
      </c>
      <c r="AW323" s="13" t="s">
        <v>36</v>
      </c>
      <c r="AX323" s="13" t="s">
        <v>74</v>
      </c>
      <c r="AY323" s="243" t="s">
        <v>122</v>
      </c>
    </row>
    <row r="324" spans="1:51" s="13" customFormat="1" ht="12">
      <c r="A324" s="13"/>
      <c r="B324" s="233"/>
      <c r="C324" s="234"/>
      <c r="D324" s="228" t="s">
        <v>137</v>
      </c>
      <c r="E324" s="235" t="s">
        <v>19</v>
      </c>
      <c r="F324" s="236" t="s">
        <v>467</v>
      </c>
      <c r="G324" s="234"/>
      <c r="H324" s="237">
        <v>2845.8</v>
      </c>
      <c r="I324" s="238"/>
      <c r="J324" s="234"/>
      <c r="K324" s="234"/>
      <c r="L324" s="239"/>
      <c r="M324" s="240"/>
      <c r="N324" s="241"/>
      <c r="O324" s="241"/>
      <c r="P324" s="241"/>
      <c r="Q324" s="241"/>
      <c r="R324" s="241"/>
      <c r="S324" s="241"/>
      <c r="T324" s="242"/>
      <c r="U324" s="13"/>
      <c r="V324" s="13"/>
      <c r="W324" s="13"/>
      <c r="X324" s="13"/>
      <c r="Y324" s="13"/>
      <c r="Z324" s="13"/>
      <c r="AA324" s="13"/>
      <c r="AB324" s="13"/>
      <c r="AC324" s="13"/>
      <c r="AD324" s="13"/>
      <c r="AE324" s="13"/>
      <c r="AT324" s="243" t="s">
        <v>137</v>
      </c>
      <c r="AU324" s="243" t="s">
        <v>85</v>
      </c>
      <c r="AV324" s="13" t="s">
        <v>85</v>
      </c>
      <c r="AW324" s="13" t="s">
        <v>36</v>
      </c>
      <c r="AX324" s="13" t="s">
        <v>74</v>
      </c>
      <c r="AY324" s="243" t="s">
        <v>122</v>
      </c>
    </row>
    <row r="325" spans="1:51" s="14" customFormat="1" ht="12">
      <c r="A325" s="14"/>
      <c r="B325" s="244"/>
      <c r="C325" s="245"/>
      <c r="D325" s="228" t="s">
        <v>137</v>
      </c>
      <c r="E325" s="246" t="s">
        <v>19</v>
      </c>
      <c r="F325" s="247" t="s">
        <v>187</v>
      </c>
      <c r="G325" s="245"/>
      <c r="H325" s="248">
        <v>10953.58</v>
      </c>
      <c r="I325" s="249"/>
      <c r="J325" s="245"/>
      <c r="K325" s="245"/>
      <c r="L325" s="250"/>
      <c r="M325" s="251"/>
      <c r="N325" s="252"/>
      <c r="O325" s="252"/>
      <c r="P325" s="252"/>
      <c r="Q325" s="252"/>
      <c r="R325" s="252"/>
      <c r="S325" s="252"/>
      <c r="T325" s="253"/>
      <c r="U325" s="14"/>
      <c r="V325" s="14"/>
      <c r="W325" s="14"/>
      <c r="X325" s="14"/>
      <c r="Y325" s="14"/>
      <c r="Z325" s="14"/>
      <c r="AA325" s="14"/>
      <c r="AB325" s="14"/>
      <c r="AC325" s="14"/>
      <c r="AD325" s="14"/>
      <c r="AE325" s="14"/>
      <c r="AT325" s="254" t="s">
        <v>137</v>
      </c>
      <c r="AU325" s="254" t="s">
        <v>85</v>
      </c>
      <c r="AV325" s="14" t="s">
        <v>129</v>
      </c>
      <c r="AW325" s="14" t="s">
        <v>36</v>
      </c>
      <c r="AX325" s="14" t="s">
        <v>82</v>
      </c>
      <c r="AY325" s="254" t="s">
        <v>122</v>
      </c>
    </row>
    <row r="326" spans="1:65" s="2" customFormat="1" ht="16.5" customHeight="1">
      <c r="A326" s="39"/>
      <c r="B326" s="40"/>
      <c r="C326" s="265" t="s">
        <v>468</v>
      </c>
      <c r="D326" s="265" t="s">
        <v>318</v>
      </c>
      <c r="E326" s="266" t="s">
        <v>469</v>
      </c>
      <c r="F326" s="267" t="s">
        <v>470</v>
      </c>
      <c r="G326" s="268" t="s">
        <v>127</v>
      </c>
      <c r="H326" s="269">
        <v>12596.617</v>
      </c>
      <c r="I326" s="270"/>
      <c r="J326" s="271">
        <f>ROUND(I326*H326,2)</f>
        <v>0</v>
      </c>
      <c r="K326" s="267" t="s">
        <v>128</v>
      </c>
      <c r="L326" s="272"/>
      <c r="M326" s="273" t="s">
        <v>19</v>
      </c>
      <c r="N326" s="274" t="s">
        <v>45</v>
      </c>
      <c r="O326" s="85"/>
      <c r="P326" s="224">
        <f>O326*H326</f>
        <v>0</v>
      </c>
      <c r="Q326" s="224">
        <v>0.0004</v>
      </c>
      <c r="R326" s="224">
        <f>Q326*H326</f>
        <v>5.0386468</v>
      </c>
      <c r="S326" s="224">
        <v>0</v>
      </c>
      <c r="T326" s="225">
        <f>S326*H326</f>
        <v>0</v>
      </c>
      <c r="U326" s="39"/>
      <c r="V326" s="39"/>
      <c r="W326" s="39"/>
      <c r="X326" s="39"/>
      <c r="Y326" s="39"/>
      <c r="Z326" s="39"/>
      <c r="AA326" s="39"/>
      <c r="AB326" s="39"/>
      <c r="AC326" s="39"/>
      <c r="AD326" s="39"/>
      <c r="AE326" s="39"/>
      <c r="AR326" s="226" t="s">
        <v>178</v>
      </c>
      <c r="AT326" s="226" t="s">
        <v>318</v>
      </c>
      <c r="AU326" s="226" t="s">
        <v>85</v>
      </c>
      <c r="AY326" s="18" t="s">
        <v>122</v>
      </c>
      <c r="BE326" s="227">
        <f>IF(N326="základní",J326,0)</f>
        <v>0</v>
      </c>
      <c r="BF326" s="227">
        <f>IF(N326="snížená",J326,0)</f>
        <v>0</v>
      </c>
      <c r="BG326" s="227">
        <f>IF(N326="zákl. přenesená",J326,0)</f>
        <v>0</v>
      </c>
      <c r="BH326" s="227">
        <f>IF(N326="sníž. přenesená",J326,0)</f>
        <v>0</v>
      </c>
      <c r="BI326" s="227">
        <f>IF(N326="nulová",J326,0)</f>
        <v>0</v>
      </c>
      <c r="BJ326" s="18" t="s">
        <v>82</v>
      </c>
      <c r="BK326" s="227">
        <f>ROUND(I326*H326,2)</f>
        <v>0</v>
      </c>
      <c r="BL326" s="18" t="s">
        <v>129</v>
      </c>
      <c r="BM326" s="226" t="s">
        <v>471</v>
      </c>
    </row>
    <row r="327" spans="1:47" s="2" customFormat="1" ht="12">
      <c r="A327" s="39"/>
      <c r="B327" s="40"/>
      <c r="C327" s="41"/>
      <c r="D327" s="228" t="s">
        <v>131</v>
      </c>
      <c r="E327" s="41"/>
      <c r="F327" s="229" t="s">
        <v>470</v>
      </c>
      <c r="G327" s="41"/>
      <c r="H327" s="41"/>
      <c r="I327" s="133"/>
      <c r="J327" s="41"/>
      <c r="K327" s="41"/>
      <c r="L327" s="45"/>
      <c r="M327" s="230"/>
      <c r="N327" s="231"/>
      <c r="O327" s="85"/>
      <c r="P327" s="85"/>
      <c r="Q327" s="85"/>
      <c r="R327" s="85"/>
      <c r="S327" s="85"/>
      <c r="T327" s="86"/>
      <c r="U327" s="39"/>
      <c r="V327" s="39"/>
      <c r="W327" s="39"/>
      <c r="X327" s="39"/>
      <c r="Y327" s="39"/>
      <c r="Z327" s="39"/>
      <c r="AA327" s="39"/>
      <c r="AB327" s="39"/>
      <c r="AC327" s="39"/>
      <c r="AD327" s="39"/>
      <c r="AE327" s="39"/>
      <c r="AT327" s="18" t="s">
        <v>131</v>
      </c>
      <c r="AU327" s="18" t="s">
        <v>85</v>
      </c>
    </row>
    <row r="328" spans="1:51" s="13" customFormat="1" ht="12">
      <c r="A328" s="13"/>
      <c r="B328" s="233"/>
      <c r="C328" s="234"/>
      <c r="D328" s="228" t="s">
        <v>137</v>
      </c>
      <c r="E328" s="234"/>
      <c r="F328" s="236" t="s">
        <v>472</v>
      </c>
      <c r="G328" s="234"/>
      <c r="H328" s="237">
        <v>12596.617</v>
      </c>
      <c r="I328" s="238"/>
      <c r="J328" s="234"/>
      <c r="K328" s="234"/>
      <c r="L328" s="239"/>
      <c r="M328" s="240"/>
      <c r="N328" s="241"/>
      <c r="O328" s="241"/>
      <c r="P328" s="241"/>
      <c r="Q328" s="241"/>
      <c r="R328" s="241"/>
      <c r="S328" s="241"/>
      <c r="T328" s="242"/>
      <c r="U328" s="13"/>
      <c r="V328" s="13"/>
      <c r="W328" s="13"/>
      <c r="X328" s="13"/>
      <c r="Y328" s="13"/>
      <c r="Z328" s="13"/>
      <c r="AA328" s="13"/>
      <c r="AB328" s="13"/>
      <c r="AC328" s="13"/>
      <c r="AD328" s="13"/>
      <c r="AE328" s="13"/>
      <c r="AT328" s="243" t="s">
        <v>137</v>
      </c>
      <c r="AU328" s="243" t="s">
        <v>85</v>
      </c>
      <c r="AV328" s="13" t="s">
        <v>85</v>
      </c>
      <c r="AW328" s="13" t="s">
        <v>4</v>
      </c>
      <c r="AX328" s="13" t="s">
        <v>82</v>
      </c>
      <c r="AY328" s="243" t="s">
        <v>122</v>
      </c>
    </row>
    <row r="329" spans="1:65" s="2" customFormat="1" ht="16.5" customHeight="1">
      <c r="A329" s="39"/>
      <c r="B329" s="40"/>
      <c r="C329" s="215" t="s">
        <v>473</v>
      </c>
      <c r="D329" s="215" t="s">
        <v>124</v>
      </c>
      <c r="E329" s="216" t="s">
        <v>474</v>
      </c>
      <c r="F329" s="217" t="s">
        <v>475</v>
      </c>
      <c r="G329" s="218" t="s">
        <v>127</v>
      </c>
      <c r="H329" s="219">
        <v>1231</v>
      </c>
      <c r="I329" s="220"/>
      <c r="J329" s="221">
        <f>ROUND(I329*H329,2)</f>
        <v>0</v>
      </c>
      <c r="K329" s="217" t="s">
        <v>128</v>
      </c>
      <c r="L329" s="45"/>
      <c r="M329" s="222" t="s">
        <v>19</v>
      </c>
      <c r="N329" s="223" t="s">
        <v>45</v>
      </c>
      <c r="O329" s="85"/>
      <c r="P329" s="224">
        <f>O329*H329</f>
        <v>0</v>
      </c>
      <c r="Q329" s="224">
        <v>0</v>
      </c>
      <c r="R329" s="224">
        <f>Q329*H329</f>
        <v>0</v>
      </c>
      <c r="S329" s="224">
        <v>0</v>
      </c>
      <c r="T329" s="225">
        <f>S329*H329</f>
        <v>0</v>
      </c>
      <c r="U329" s="39"/>
      <c r="V329" s="39"/>
      <c r="W329" s="39"/>
      <c r="X329" s="39"/>
      <c r="Y329" s="39"/>
      <c r="Z329" s="39"/>
      <c r="AA329" s="39"/>
      <c r="AB329" s="39"/>
      <c r="AC329" s="39"/>
      <c r="AD329" s="39"/>
      <c r="AE329" s="39"/>
      <c r="AR329" s="226" t="s">
        <v>129</v>
      </c>
      <c r="AT329" s="226" t="s">
        <v>124</v>
      </c>
      <c r="AU329" s="226" t="s">
        <v>85</v>
      </c>
      <c r="AY329" s="18" t="s">
        <v>122</v>
      </c>
      <c r="BE329" s="227">
        <f>IF(N329="základní",J329,0)</f>
        <v>0</v>
      </c>
      <c r="BF329" s="227">
        <f>IF(N329="snížená",J329,0)</f>
        <v>0</v>
      </c>
      <c r="BG329" s="227">
        <f>IF(N329="zákl. přenesená",J329,0)</f>
        <v>0</v>
      </c>
      <c r="BH329" s="227">
        <f>IF(N329="sníž. přenesená",J329,0)</f>
        <v>0</v>
      </c>
      <c r="BI329" s="227">
        <f>IF(N329="nulová",J329,0)</f>
        <v>0</v>
      </c>
      <c r="BJ329" s="18" t="s">
        <v>82</v>
      </c>
      <c r="BK329" s="227">
        <f>ROUND(I329*H329,2)</f>
        <v>0</v>
      </c>
      <c r="BL329" s="18" t="s">
        <v>129</v>
      </c>
      <c r="BM329" s="226" t="s">
        <v>476</v>
      </c>
    </row>
    <row r="330" spans="1:47" s="2" customFormat="1" ht="12">
      <c r="A330" s="39"/>
      <c r="B330" s="40"/>
      <c r="C330" s="41"/>
      <c r="D330" s="228" t="s">
        <v>131</v>
      </c>
      <c r="E330" s="41"/>
      <c r="F330" s="229" t="s">
        <v>477</v>
      </c>
      <c r="G330" s="41"/>
      <c r="H330" s="41"/>
      <c r="I330" s="133"/>
      <c r="J330" s="41"/>
      <c r="K330" s="41"/>
      <c r="L330" s="45"/>
      <c r="M330" s="230"/>
      <c r="N330" s="231"/>
      <c r="O330" s="85"/>
      <c r="P330" s="85"/>
      <c r="Q330" s="85"/>
      <c r="R330" s="85"/>
      <c r="S330" s="85"/>
      <c r="T330" s="86"/>
      <c r="U330" s="39"/>
      <c r="V330" s="39"/>
      <c r="W330" s="39"/>
      <c r="X330" s="39"/>
      <c r="Y330" s="39"/>
      <c r="Z330" s="39"/>
      <c r="AA330" s="39"/>
      <c r="AB330" s="39"/>
      <c r="AC330" s="39"/>
      <c r="AD330" s="39"/>
      <c r="AE330" s="39"/>
      <c r="AT330" s="18" t="s">
        <v>131</v>
      </c>
      <c r="AU330" s="18" t="s">
        <v>85</v>
      </c>
    </row>
    <row r="331" spans="1:47" s="2" customFormat="1" ht="12">
      <c r="A331" s="39"/>
      <c r="B331" s="40"/>
      <c r="C331" s="41"/>
      <c r="D331" s="228" t="s">
        <v>133</v>
      </c>
      <c r="E331" s="41"/>
      <c r="F331" s="232" t="s">
        <v>478</v>
      </c>
      <c r="G331" s="41"/>
      <c r="H331" s="41"/>
      <c r="I331" s="133"/>
      <c r="J331" s="41"/>
      <c r="K331" s="41"/>
      <c r="L331" s="45"/>
      <c r="M331" s="230"/>
      <c r="N331" s="231"/>
      <c r="O331" s="85"/>
      <c r="P331" s="85"/>
      <c r="Q331" s="85"/>
      <c r="R331" s="85"/>
      <c r="S331" s="85"/>
      <c r="T331" s="86"/>
      <c r="U331" s="39"/>
      <c r="V331" s="39"/>
      <c r="W331" s="39"/>
      <c r="X331" s="39"/>
      <c r="Y331" s="39"/>
      <c r="Z331" s="39"/>
      <c r="AA331" s="39"/>
      <c r="AB331" s="39"/>
      <c r="AC331" s="39"/>
      <c r="AD331" s="39"/>
      <c r="AE331" s="39"/>
      <c r="AT331" s="18" t="s">
        <v>133</v>
      </c>
      <c r="AU331" s="18" t="s">
        <v>85</v>
      </c>
    </row>
    <row r="332" spans="1:51" s="13" customFormat="1" ht="12">
      <c r="A332" s="13"/>
      <c r="B332" s="233"/>
      <c r="C332" s="234"/>
      <c r="D332" s="228" t="s">
        <v>137</v>
      </c>
      <c r="E332" s="235" t="s">
        <v>19</v>
      </c>
      <c r="F332" s="236" t="s">
        <v>479</v>
      </c>
      <c r="G332" s="234"/>
      <c r="H332" s="237">
        <v>1231</v>
      </c>
      <c r="I332" s="238"/>
      <c r="J332" s="234"/>
      <c r="K332" s="234"/>
      <c r="L332" s="239"/>
      <c r="M332" s="240"/>
      <c r="N332" s="241"/>
      <c r="O332" s="241"/>
      <c r="P332" s="241"/>
      <c r="Q332" s="241"/>
      <c r="R332" s="241"/>
      <c r="S332" s="241"/>
      <c r="T332" s="242"/>
      <c r="U332" s="13"/>
      <c r="V332" s="13"/>
      <c r="W332" s="13"/>
      <c r="X332" s="13"/>
      <c r="Y332" s="13"/>
      <c r="Z332" s="13"/>
      <c r="AA332" s="13"/>
      <c r="AB332" s="13"/>
      <c r="AC332" s="13"/>
      <c r="AD332" s="13"/>
      <c r="AE332" s="13"/>
      <c r="AT332" s="243" t="s">
        <v>137</v>
      </c>
      <c r="AU332" s="243" t="s">
        <v>85</v>
      </c>
      <c r="AV332" s="13" t="s">
        <v>85</v>
      </c>
      <c r="AW332" s="13" t="s">
        <v>36</v>
      </c>
      <c r="AX332" s="13" t="s">
        <v>82</v>
      </c>
      <c r="AY332" s="243" t="s">
        <v>122</v>
      </c>
    </row>
    <row r="333" spans="1:65" s="2" customFormat="1" ht="16.5" customHeight="1">
      <c r="A333" s="39"/>
      <c r="B333" s="40"/>
      <c r="C333" s="215" t="s">
        <v>480</v>
      </c>
      <c r="D333" s="215" t="s">
        <v>124</v>
      </c>
      <c r="E333" s="216" t="s">
        <v>481</v>
      </c>
      <c r="F333" s="217" t="s">
        <v>482</v>
      </c>
      <c r="G333" s="218" t="s">
        <v>172</v>
      </c>
      <c r="H333" s="219">
        <v>9</v>
      </c>
      <c r="I333" s="220"/>
      <c r="J333" s="221">
        <f>ROUND(I333*H333,2)</f>
        <v>0</v>
      </c>
      <c r="K333" s="217" t="s">
        <v>128</v>
      </c>
      <c r="L333" s="45"/>
      <c r="M333" s="222" t="s">
        <v>19</v>
      </c>
      <c r="N333" s="223" t="s">
        <v>45</v>
      </c>
      <c r="O333" s="85"/>
      <c r="P333" s="224">
        <f>O333*H333</f>
        <v>0</v>
      </c>
      <c r="Q333" s="224">
        <v>2.45329</v>
      </c>
      <c r="R333" s="224">
        <f>Q333*H333</f>
        <v>22.07961</v>
      </c>
      <c r="S333" s="224">
        <v>0</v>
      </c>
      <c r="T333" s="225">
        <f>S333*H333</f>
        <v>0</v>
      </c>
      <c r="U333" s="39"/>
      <c r="V333" s="39"/>
      <c r="W333" s="39"/>
      <c r="X333" s="39"/>
      <c r="Y333" s="39"/>
      <c r="Z333" s="39"/>
      <c r="AA333" s="39"/>
      <c r="AB333" s="39"/>
      <c r="AC333" s="39"/>
      <c r="AD333" s="39"/>
      <c r="AE333" s="39"/>
      <c r="AR333" s="226" t="s">
        <v>129</v>
      </c>
      <c r="AT333" s="226" t="s">
        <v>124</v>
      </c>
      <c r="AU333" s="226" t="s">
        <v>85</v>
      </c>
      <c r="AY333" s="18" t="s">
        <v>122</v>
      </c>
      <c r="BE333" s="227">
        <f>IF(N333="základní",J333,0)</f>
        <v>0</v>
      </c>
      <c r="BF333" s="227">
        <f>IF(N333="snížená",J333,0)</f>
        <v>0</v>
      </c>
      <c r="BG333" s="227">
        <f>IF(N333="zákl. přenesená",J333,0)</f>
        <v>0</v>
      </c>
      <c r="BH333" s="227">
        <f>IF(N333="sníž. přenesená",J333,0)</f>
        <v>0</v>
      </c>
      <c r="BI333" s="227">
        <f>IF(N333="nulová",J333,0)</f>
        <v>0</v>
      </c>
      <c r="BJ333" s="18" t="s">
        <v>82</v>
      </c>
      <c r="BK333" s="227">
        <f>ROUND(I333*H333,2)</f>
        <v>0</v>
      </c>
      <c r="BL333" s="18" t="s">
        <v>129</v>
      </c>
      <c r="BM333" s="226" t="s">
        <v>483</v>
      </c>
    </row>
    <row r="334" spans="1:47" s="2" customFormat="1" ht="12">
      <c r="A334" s="39"/>
      <c r="B334" s="40"/>
      <c r="C334" s="41"/>
      <c r="D334" s="228" t="s">
        <v>131</v>
      </c>
      <c r="E334" s="41"/>
      <c r="F334" s="229" t="s">
        <v>484</v>
      </c>
      <c r="G334" s="41"/>
      <c r="H334" s="41"/>
      <c r="I334" s="133"/>
      <c r="J334" s="41"/>
      <c r="K334" s="41"/>
      <c r="L334" s="45"/>
      <c r="M334" s="230"/>
      <c r="N334" s="231"/>
      <c r="O334" s="85"/>
      <c r="P334" s="85"/>
      <c r="Q334" s="85"/>
      <c r="R334" s="85"/>
      <c r="S334" s="85"/>
      <c r="T334" s="86"/>
      <c r="U334" s="39"/>
      <c r="V334" s="39"/>
      <c r="W334" s="39"/>
      <c r="X334" s="39"/>
      <c r="Y334" s="39"/>
      <c r="Z334" s="39"/>
      <c r="AA334" s="39"/>
      <c r="AB334" s="39"/>
      <c r="AC334" s="39"/>
      <c r="AD334" s="39"/>
      <c r="AE334" s="39"/>
      <c r="AT334" s="18" t="s">
        <v>131</v>
      </c>
      <c r="AU334" s="18" t="s">
        <v>85</v>
      </c>
    </row>
    <row r="335" spans="1:47" s="2" customFormat="1" ht="12">
      <c r="A335" s="39"/>
      <c r="B335" s="40"/>
      <c r="C335" s="41"/>
      <c r="D335" s="228" t="s">
        <v>133</v>
      </c>
      <c r="E335" s="41"/>
      <c r="F335" s="232" t="s">
        <v>485</v>
      </c>
      <c r="G335" s="41"/>
      <c r="H335" s="41"/>
      <c r="I335" s="133"/>
      <c r="J335" s="41"/>
      <c r="K335" s="41"/>
      <c r="L335" s="45"/>
      <c r="M335" s="230"/>
      <c r="N335" s="231"/>
      <c r="O335" s="85"/>
      <c r="P335" s="85"/>
      <c r="Q335" s="85"/>
      <c r="R335" s="85"/>
      <c r="S335" s="85"/>
      <c r="T335" s="86"/>
      <c r="U335" s="39"/>
      <c r="V335" s="39"/>
      <c r="W335" s="39"/>
      <c r="X335" s="39"/>
      <c r="Y335" s="39"/>
      <c r="Z335" s="39"/>
      <c r="AA335" s="39"/>
      <c r="AB335" s="39"/>
      <c r="AC335" s="39"/>
      <c r="AD335" s="39"/>
      <c r="AE335" s="39"/>
      <c r="AT335" s="18" t="s">
        <v>133</v>
      </c>
      <c r="AU335" s="18" t="s">
        <v>85</v>
      </c>
    </row>
    <row r="336" spans="1:51" s="13" customFormat="1" ht="12">
      <c r="A336" s="13"/>
      <c r="B336" s="233"/>
      <c r="C336" s="234"/>
      <c r="D336" s="228" t="s">
        <v>137</v>
      </c>
      <c r="E336" s="235" t="s">
        <v>19</v>
      </c>
      <c r="F336" s="236" t="s">
        <v>486</v>
      </c>
      <c r="G336" s="234"/>
      <c r="H336" s="237">
        <v>9</v>
      </c>
      <c r="I336" s="238"/>
      <c r="J336" s="234"/>
      <c r="K336" s="234"/>
      <c r="L336" s="239"/>
      <c r="M336" s="240"/>
      <c r="N336" s="241"/>
      <c r="O336" s="241"/>
      <c r="P336" s="241"/>
      <c r="Q336" s="241"/>
      <c r="R336" s="241"/>
      <c r="S336" s="241"/>
      <c r="T336" s="242"/>
      <c r="U336" s="13"/>
      <c r="V336" s="13"/>
      <c r="W336" s="13"/>
      <c r="X336" s="13"/>
      <c r="Y336" s="13"/>
      <c r="Z336" s="13"/>
      <c r="AA336" s="13"/>
      <c r="AB336" s="13"/>
      <c r="AC336" s="13"/>
      <c r="AD336" s="13"/>
      <c r="AE336" s="13"/>
      <c r="AT336" s="243" t="s">
        <v>137</v>
      </c>
      <c r="AU336" s="243" t="s">
        <v>85</v>
      </c>
      <c r="AV336" s="13" t="s">
        <v>85</v>
      </c>
      <c r="AW336" s="13" t="s">
        <v>36</v>
      </c>
      <c r="AX336" s="13" t="s">
        <v>82</v>
      </c>
      <c r="AY336" s="243" t="s">
        <v>122</v>
      </c>
    </row>
    <row r="337" spans="1:65" s="2" customFormat="1" ht="16.5" customHeight="1">
      <c r="A337" s="39"/>
      <c r="B337" s="40"/>
      <c r="C337" s="215" t="s">
        <v>487</v>
      </c>
      <c r="D337" s="215" t="s">
        <v>124</v>
      </c>
      <c r="E337" s="216" t="s">
        <v>488</v>
      </c>
      <c r="F337" s="217" t="s">
        <v>489</v>
      </c>
      <c r="G337" s="218" t="s">
        <v>297</v>
      </c>
      <c r="H337" s="219">
        <v>0.569</v>
      </c>
      <c r="I337" s="220"/>
      <c r="J337" s="221">
        <f>ROUND(I337*H337,2)</f>
        <v>0</v>
      </c>
      <c r="K337" s="217" t="s">
        <v>128</v>
      </c>
      <c r="L337" s="45"/>
      <c r="M337" s="222" t="s">
        <v>19</v>
      </c>
      <c r="N337" s="223" t="s">
        <v>45</v>
      </c>
      <c r="O337" s="85"/>
      <c r="P337" s="224">
        <f>O337*H337</f>
        <v>0</v>
      </c>
      <c r="Q337" s="224">
        <v>1.06277</v>
      </c>
      <c r="R337" s="224">
        <f>Q337*H337</f>
        <v>0.6047161299999999</v>
      </c>
      <c r="S337" s="224">
        <v>0</v>
      </c>
      <c r="T337" s="225">
        <f>S337*H337</f>
        <v>0</v>
      </c>
      <c r="U337" s="39"/>
      <c r="V337" s="39"/>
      <c r="W337" s="39"/>
      <c r="X337" s="39"/>
      <c r="Y337" s="39"/>
      <c r="Z337" s="39"/>
      <c r="AA337" s="39"/>
      <c r="AB337" s="39"/>
      <c r="AC337" s="39"/>
      <c r="AD337" s="39"/>
      <c r="AE337" s="39"/>
      <c r="AR337" s="226" t="s">
        <v>129</v>
      </c>
      <c r="AT337" s="226" t="s">
        <v>124</v>
      </c>
      <c r="AU337" s="226" t="s">
        <v>85</v>
      </c>
      <c r="AY337" s="18" t="s">
        <v>122</v>
      </c>
      <c r="BE337" s="227">
        <f>IF(N337="základní",J337,0)</f>
        <v>0</v>
      </c>
      <c r="BF337" s="227">
        <f>IF(N337="snížená",J337,0)</f>
        <v>0</v>
      </c>
      <c r="BG337" s="227">
        <f>IF(N337="zákl. přenesená",J337,0)</f>
        <v>0</v>
      </c>
      <c r="BH337" s="227">
        <f>IF(N337="sníž. přenesená",J337,0)</f>
        <v>0</v>
      </c>
      <c r="BI337" s="227">
        <f>IF(N337="nulová",J337,0)</f>
        <v>0</v>
      </c>
      <c r="BJ337" s="18" t="s">
        <v>82</v>
      </c>
      <c r="BK337" s="227">
        <f>ROUND(I337*H337,2)</f>
        <v>0</v>
      </c>
      <c r="BL337" s="18" t="s">
        <v>129</v>
      </c>
      <c r="BM337" s="226" t="s">
        <v>490</v>
      </c>
    </row>
    <row r="338" spans="1:47" s="2" customFormat="1" ht="12">
      <c r="A338" s="39"/>
      <c r="B338" s="40"/>
      <c r="C338" s="41"/>
      <c r="D338" s="228" t="s">
        <v>131</v>
      </c>
      <c r="E338" s="41"/>
      <c r="F338" s="229" t="s">
        <v>491</v>
      </c>
      <c r="G338" s="41"/>
      <c r="H338" s="41"/>
      <c r="I338" s="133"/>
      <c r="J338" s="41"/>
      <c r="K338" s="41"/>
      <c r="L338" s="45"/>
      <c r="M338" s="230"/>
      <c r="N338" s="231"/>
      <c r="O338" s="85"/>
      <c r="P338" s="85"/>
      <c r="Q338" s="85"/>
      <c r="R338" s="85"/>
      <c r="S338" s="85"/>
      <c r="T338" s="86"/>
      <c r="U338" s="39"/>
      <c r="V338" s="39"/>
      <c r="W338" s="39"/>
      <c r="X338" s="39"/>
      <c r="Y338" s="39"/>
      <c r="Z338" s="39"/>
      <c r="AA338" s="39"/>
      <c r="AB338" s="39"/>
      <c r="AC338" s="39"/>
      <c r="AD338" s="39"/>
      <c r="AE338" s="39"/>
      <c r="AT338" s="18" t="s">
        <v>131</v>
      </c>
      <c r="AU338" s="18" t="s">
        <v>85</v>
      </c>
    </row>
    <row r="339" spans="1:47" s="2" customFormat="1" ht="12">
      <c r="A339" s="39"/>
      <c r="B339" s="40"/>
      <c r="C339" s="41"/>
      <c r="D339" s="228" t="s">
        <v>133</v>
      </c>
      <c r="E339" s="41"/>
      <c r="F339" s="232" t="s">
        <v>492</v>
      </c>
      <c r="G339" s="41"/>
      <c r="H339" s="41"/>
      <c r="I339" s="133"/>
      <c r="J339" s="41"/>
      <c r="K339" s="41"/>
      <c r="L339" s="45"/>
      <c r="M339" s="230"/>
      <c r="N339" s="231"/>
      <c r="O339" s="85"/>
      <c r="P339" s="85"/>
      <c r="Q339" s="85"/>
      <c r="R339" s="85"/>
      <c r="S339" s="85"/>
      <c r="T339" s="86"/>
      <c r="U339" s="39"/>
      <c r="V339" s="39"/>
      <c r="W339" s="39"/>
      <c r="X339" s="39"/>
      <c r="Y339" s="39"/>
      <c r="Z339" s="39"/>
      <c r="AA339" s="39"/>
      <c r="AB339" s="39"/>
      <c r="AC339" s="39"/>
      <c r="AD339" s="39"/>
      <c r="AE339" s="39"/>
      <c r="AT339" s="18" t="s">
        <v>133</v>
      </c>
      <c r="AU339" s="18" t="s">
        <v>85</v>
      </c>
    </row>
    <row r="340" spans="1:51" s="13" customFormat="1" ht="12">
      <c r="A340" s="13"/>
      <c r="B340" s="233"/>
      <c r="C340" s="234"/>
      <c r="D340" s="228" t="s">
        <v>137</v>
      </c>
      <c r="E340" s="235" t="s">
        <v>19</v>
      </c>
      <c r="F340" s="236" t="s">
        <v>493</v>
      </c>
      <c r="G340" s="234"/>
      <c r="H340" s="237">
        <v>0.569</v>
      </c>
      <c r="I340" s="238"/>
      <c r="J340" s="234"/>
      <c r="K340" s="234"/>
      <c r="L340" s="239"/>
      <c r="M340" s="240"/>
      <c r="N340" s="241"/>
      <c r="O340" s="241"/>
      <c r="P340" s="241"/>
      <c r="Q340" s="241"/>
      <c r="R340" s="241"/>
      <c r="S340" s="241"/>
      <c r="T340" s="242"/>
      <c r="U340" s="13"/>
      <c r="V340" s="13"/>
      <c r="W340" s="13"/>
      <c r="X340" s="13"/>
      <c r="Y340" s="13"/>
      <c r="Z340" s="13"/>
      <c r="AA340" s="13"/>
      <c r="AB340" s="13"/>
      <c r="AC340" s="13"/>
      <c r="AD340" s="13"/>
      <c r="AE340" s="13"/>
      <c r="AT340" s="243" t="s">
        <v>137</v>
      </c>
      <c r="AU340" s="243" t="s">
        <v>85</v>
      </c>
      <c r="AV340" s="13" t="s">
        <v>85</v>
      </c>
      <c r="AW340" s="13" t="s">
        <v>36</v>
      </c>
      <c r="AX340" s="13" t="s">
        <v>82</v>
      </c>
      <c r="AY340" s="243" t="s">
        <v>122</v>
      </c>
    </row>
    <row r="341" spans="1:63" s="12" customFormat="1" ht="22.8" customHeight="1">
      <c r="A341" s="12"/>
      <c r="B341" s="199"/>
      <c r="C341" s="200"/>
      <c r="D341" s="201" t="s">
        <v>73</v>
      </c>
      <c r="E341" s="213" t="s">
        <v>157</v>
      </c>
      <c r="F341" s="213" t="s">
        <v>494</v>
      </c>
      <c r="G341" s="200"/>
      <c r="H341" s="200"/>
      <c r="I341" s="203"/>
      <c r="J341" s="214">
        <f>BK341</f>
        <v>0</v>
      </c>
      <c r="K341" s="200"/>
      <c r="L341" s="205"/>
      <c r="M341" s="206"/>
      <c r="N341" s="207"/>
      <c r="O341" s="207"/>
      <c r="P341" s="208">
        <f>SUM(P342:P388)</f>
        <v>0</v>
      </c>
      <c r="Q341" s="207"/>
      <c r="R341" s="208">
        <f>SUM(R342:R388)</f>
        <v>15425.7369294</v>
      </c>
      <c r="S341" s="207"/>
      <c r="T341" s="209">
        <f>SUM(T342:T388)</f>
        <v>0</v>
      </c>
      <c r="U341" s="12"/>
      <c r="V341" s="12"/>
      <c r="W341" s="12"/>
      <c r="X341" s="12"/>
      <c r="Y341" s="12"/>
      <c r="Z341" s="12"/>
      <c r="AA341" s="12"/>
      <c r="AB341" s="12"/>
      <c r="AC341" s="12"/>
      <c r="AD341" s="12"/>
      <c r="AE341" s="12"/>
      <c r="AR341" s="210" t="s">
        <v>82</v>
      </c>
      <c r="AT341" s="211" t="s">
        <v>73</v>
      </c>
      <c r="AU341" s="211" t="s">
        <v>82</v>
      </c>
      <c r="AY341" s="210" t="s">
        <v>122</v>
      </c>
      <c r="BK341" s="212">
        <f>SUM(BK342:BK388)</f>
        <v>0</v>
      </c>
    </row>
    <row r="342" spans="1:65" s="2" customFormat="1" ht="16.5" customHeight="1">
      <c r="A342" s="39"/>
      <c r="B342" s="40"/>
      <c r="C342" s="215" t="s">
        <v>495</v>
      </c>
      <c r="D342" s="215" t="s">
        <v>124</v>
      </c>
      <c r="E342" s="216" t="s">
        <v>496</v>
      </c>
      <c r="F342" s="217" t="s">
        <v>497</v>
      </c>
      <c r="G342" s="218" t="s">
        <v>127</v>
      </c>
      <c r="H342" s="219">
        <v>16215.56</v>
      </c>
      <c r="I342" s="220"/>
      <c r="J342" s="221">
        <f>ROUND(I342*H342,2)</f>
        <v>0</v>
      </c>
      <c r="K342" s="217" t="s">
        <v>128</v>
      </c>
      <c r="L342" s="45"/>
      <c r="M342" s="222" t="s">
        <v>19</v>
      </c>
      <c r="N342" s="223" t="s">
        <v>45</v>
      </c>
      <c r="O342" s="85"/>
      <c r="P342" s="224">
        <f>O342*H342</f>
        <v>0</v>
      </c>
      <c r="Q342" s="224">
        <v>0.38626</v>
      </c>
      <c r="R342" s="224">
        <f>Q342*H342</f>
        <v>6263.4222056</v>
      </c>
      <c r="S342" s="224">
        <v>0</v>
      </c>
      <c r="T342" s="225">
        <f>S342*H342</f>
        <v>0</v>
      </c>
      <c r="U342" s="39"/>
      <c r="V342" s="39"/>
      <c r="W342" s="39"/>
      <c r="X342" s="39"/>
      <c r="Y342" s="39"/>
      <c r="Z342" s="39"/>
      <c r="AA342" s="39"/>
      <c r="AB342" s="39"/>
      <c r="AC342" s="39"/>
      <c r="AD342" s="39"/>
      <c r="AE342" s="39"/>
      <c r="AR342" s="226" t="s">
        <v>129</v>
      </c>
      <c r="AT342" s="226" t="s">
        <v>124</v>
      </c>
      <c r="AU342" s="226" t="s">
        <v>85</v>
      </c>
      <c r="AY342" s="18" t="s">
        <v>122</v>
      </c>
      <c r="BE342" s="227">
        <f>IF(N342="základní",J342,0)</f>
        <v>0</v>
      </c>
      <c r="BF342" s="227">
        <f>IF(N342="snížená",J342,0)</f>
        <v>0</v>
      </c>
      <c r="BG342" s="227">
        <f>IF(N342="zákl. přenesená",J342,0)</f>
        <v>0</v>
      </c>
      <c r="BH342" s="227">
        <f>IF(N342="sníž. přenesená",J342,0)</f>
        <v>0</v>
      </c>
      <c r="BI342" s="227">
        <f>IF(N342="nulová",J342,0)</f>
        <v>0</v>
      </c>
      <c r="BJ342" s="18" t="s">
        <v>82</v>
      </c>
      <c r="BK342" s="227">
        <f>ROUND(I342*H342,2)</f>
        <v>0</v>
      </c>
      <c r="BL342" s="18" t="s">
        <v>129</v>
      </c>
      <c r="BM342" s="226" t="s">
        <v>498</v>
      </c>
    </row>
    <row r="343" spans="1:47" s="2" customFormat="1" ht="12">
      <c r="A343" s="39"/>
      <c r="B343" s="40"/>
      <c r="C343" s="41"/>
      <c r="D343" s="228" t="s">
        <v>131</v>
      </c>
      <c r="E343" s="41"/>
      <c r="F343" s="229" t="s">
        <v>499</v>
      </c>
      <c r="G343" s="41"/>
      <c r="H343" s="41"/>
      <c r="I343" s="133"/>
      <c r="J343" s="41"/>
      <c r="K343" s="41"/>
      <c r="L343" s="45"/>
      <c r="M343" s="230"/>
      <c r="N343" s="231"/>
      <c r="O343" s="85"/>
      <c r="P343" s="85"/>
      <c r="Q343" s="85"/>
      <c r="R343" s="85"/>
      <c r="S343" s="85"/>
      <c r="T343" s="86"/>
      <c r="U343" s="39"/>
      <c r="V343" s="39"/>
      <c r="W343" s="39"/>
      <c r="X343" s="39"/>
      <c r="Y343" s="39"/>
      <c r="Z343" s="39"/>
      <c r="AA343" s="39"/>
      <c r="AB343" s="39"/>
      <c r="AC343" s="39"/>
      <c r="AD343" s="39"/>
      <c r="AE343" s="39"/>
      <c r="AT343" s="18" t="s">
        <v>131</v>
      </c>
      <c r="AU343" s="18" t="s">
        <v>85</v>
      </c>
    </row>
    <row r="344" spans="1:47" s="2" customFormat="1" ht="12">
      <c r="A344" s="39"/>
      <c r="B344" s="40"/>
      <c r="C344" s="41"/>
      <c r="D344" s="228" t="s">
        <v>135</v>
      </c>
      <c r="E344" s="41"/>
      <c r="F344" s="232" t="s">
        <v>500</v>
      </c>
      <c r="G344" s="41"/>
      <c r="H344" s="41"/>
      <c r="I344" s="133"/>
      <c r="J344" s="41"/>
      <c r="K344" s="41"/>
      <c r="L344" s="45"/>
      <c r="M344" s="230"/>
      <c r="N344" s="231"/>
      <c r="O344" s="85"/>
      <c r="P344" s="85"/>
      <c r="Q344" s="85"/>
      <c r="R344" s="85"/>
      <c r="S344" s="85"/>
      <c r="T344" s="86"/>
      <c r="U344" s="39"/>
      <c r="V344" s="39"/>
      <c r="W344" s="39"/>
      <c r="X344" s="39"/>
      <c r="Y344" s="39"/>
      <c r="Z344" s="39"/>
      <c r="AA344" s="39"/>
      <c r="AB344" s="39"/>
      <c r="AC344" s="39"/>
      <c r="AD344" s="39"/>
      <c r="AE344" s="39"/>
      <c r="AT344" s="18" t="s">
        <v>135</v>
      </c>
      <c r="AU344" s="18" t="s">
        <v>85</v>
      </c>
    </row>
    <row r="345" spans="1:51" s="13" customFormat="1" ht="12">
      <c r="A345" s="13"/>
      <c r="B345" s="233"/>
      <c r="C345" s="234"/>
      <c r="D345" s="228" t="s">
        <v>137</v>
      </c>
      <c r="E345" s="235" t="s">
        <v>19</v>
      </c>
      <c r="F345" s="236" t="s">
        <v>501</v>
      </c>
      <c r="G345" s="234"/>
      <c r="H345" s="237">
        <v>16215.56</v>
      </c>
      <c r="I345" s="238"/>
      <c r="J345" s="234"/>
      <c r="K345" s="234"/>
      <c r="L345" s="239"/>
      <c r="M345" s="240"/>
      <c r="N345" s="241"/>
      <c r="O345" s="241"/>
      <c r="P345" s="241"/>
      <c r="Q345" s="241"/>
      <c r="R345" s="241"/>
      <c r="S345" s="241"/>
      <c r="T345" s="242"/>
      <c r="U345" s="13"/>
      <c r="V345" s="13"/>
      <c r="W345" s="13"/>
      <c r="X345" s="13"/>
      <c r="Y345" s="13"/>
      <c r="Z345" s="13"/>
      <c r="AA345" s="13"/>
      <c r="AB345" s="13"/>
      <c r="AC345" s="13"/>
      <c r="AD345" s="13"/>
      <c r="AE345" s="13"/>
      <c r="AT345" s="243" t="s">
        <v>137</v>
      </c>
      <c r="AU345" s="243" t="s">
        <v>85</v>
      </c>
      <c r="AV345" s="13" t="s">
        <v>85</v>
      </c>
      <c r="AW345" s="13" t="s">
        <v>36</v>
      </c>
      <c r="AX345" s="13" t="s">
        <v>82</v>
      </c>
      <c r="AY345" s="243" t="s">
        <v>122</v>
      </c>
    </row>
    <row r="346" spans="1:65" s="2" customFormat="1" ht="16.5" customHeight="1">
      <c r="A346" s="39"/>
      <c r="B346" s="40"/>
      <c r="C346" s="215" t="s">
        <v>502</v>
      </c>
      <c r="D346" s="215" t="s">
        <v>124</v>
      </c>
      <c r="E346" s="216" t="s">
        <v>503</v>
      </c>
      <c r="F346" s="217" t="s">
        <v>504</v>
      </c>
      <c r="G346" s="218" t="s">
        <v>127</v>
      </c>
      <c r="H346" s="219">
        <v>7159.18</v>
      </c>
      <c r="I346" s="220"/>
      <c r="J346" s="221">
        <f>ROUND(I346*H346,2)</f>
        <v>0</v>
      </c>
      <c r="K346" s="217" t="s">
        <v>128</v>
      </c>
      <c r="L346" s="45"/>
      <c r="M346" s="222" t="s">
        <v>19</v>
      </c>
      <c r="N346" s="223" t="s">
        <v>45</v>
      </c>
      <c r="O346" s="85"/>
      <c r="P346" s="224">
        <f>O346*H346</f>
        <v>0</v>
      </c>
      <c r="Q346" s="224">
        <v>0.345</v>
      </c>
      <c r="R346" s="224">
        <f>Q346*H346</f>
        <v>2469.9171</v>
      </c>
      <c r="S346" s="224">
        <v>0</v>
      </c>
      <c r="T346" s="225">
        <f>S346*H346</f>
        <v>0</v>
      </c>
      <c r="U346" s="39"/>
      <c r="V346" s="39"/>
      <c r="W346" s="39"/>
      <c r="X346" s="39"/>
      <c r="Y346" s="39"/>
      <c r="Z346" s="39"/>
      <c r="AA346" s="39"/>
      <c r="AB346" s="39"/>
      <c r="AC346" s="39"/>
      <c r="AD346" s="39"/>
      <c r="AE346" s="39"/>
      <c r="AR346" s="226" t="s">
        <v>129</v>
      </c>
      <c r="AT346" s="226" t="s">
        <v>124</v>
      </c>
      <c r="AU346" s="226" t="s">
        <v>85</v>
      </c>
      <c r="AY346" s="18" t="s">
        <v>122</v>
      </c>
      <c r="BE346" s="227">
        <f>IF(N346="základní",J346,0)</f>
        <v>0</v>
      </c>
      <c r="BF346" s="227">
        <f>IF(N346="snížená",J346,0)</f>
        <v>0</v>
      </c>
      <c r="BG346" s="227">
        <f>IF(N346="zákl. přenesená",J346,0)</f>
        <v>0</v>
      </c>
      <c r="BH346" s="227">
        <f>IF(N346="sníž. přenesená",J346,0)</f>
        <v>0</v>
      </c>
      <c r="BI346" s="227">
        <f>IF(N346="nulová",J346,0)</f>
        <v>0</v>
      </c>
      <c r="BJ346" s="18" t="s">
        <v>82</v>
      </c>
      <c r="BK346" s="227">
        <f>ROUND(I346*H346,2)</f>
        <v>0</v>
      </c>
      <c r="BL346" s="18" t="s">
        <v>129</v>
      </c>
      <c r="BM346" s="226" t="s">
        <v>505</v>
      </c>
    </row>
    <row r="347" spans="1:47" s="2" customFormat="1" ht="12">
      <c r="A347" s="39"/>
      <c r="B347" s="40"/>
      <c r="C347" s="41"/>
      <c r="D347" s="228" t="s">
        <v>131</v>
      </c>
      <c r="E347" s="41"/>
      <c r="F347" s="229" t="s">
        <v>506</v>
      </c>
      <c r="G347" s="41"/>
      <c r="H347" s="41"/>
      <c r="I347" s="133"/>
      <c r="J347" s="41"/>
      <c r="K347" s="41"/>
      <c r="L347" s="45"/>
      <c r="M347" s="230"/>
      <c r="N347" s="231"/>
      <c r="O347" s="85"/>
      <c r="P347" s="85"/>
      <c r="Q347" s="85"/>
      <c r="R347" s="85"/>
      <c r="S347" s="85"/>
      <c r="T347" s="86"/>
      <c r="U347" s="39"/>
      <c r="V347" s="39"/>
      <c r="W347" s="39"/>
      <c r="X347" s="39"/>
      <c r="Y347" s="39"/>
      <c r="Z347" s="39"/>
      <c r="AA347" s="39"/>
      <c r="AB347" s="39"/>
      <c r="AC347" s="39"/>
      <c r="AD347" s="39"/>
      <c r="AE347" s="39"/>
      <c r="AT347" s="18" t="s">
        <v>131</v>
      </c>
      <c r="AU347" s="18" t="s">
        <v>85</v>
      </c>
    </row>
    <row r="348" spans="1:47" s="2" customFormat="1" ht="12">
      <c r="A348" s="39"/>
      <c r="B348" s="40"/>
      <c r="C348" s="41"/>
      <c r="D348" s="228" t="s">
        <v>135</v>
      </c>
      <c r="E348" s="41"/>
      <c r="F348" s="232" t="s">
        <v>507</v>
      </c>
      <c r="G348" s="41"/>
      <c r="H348" s="41"/>
      <c r="I348" s="133"/>
      <c r="J348" s="41"/>
      <c r="K348" s="41"/>
      <c r="L348" s="45"/>
      <c r="M348" s="230"/>
      <c r="N348" s="231"/>
      <c r="O348" s="85"/>
      <c r="P348" s="85"/>
      <c r="Q348" s="85"/>
      <c r="R348" s="85"/>
      <c r="S348" s="85"/>
      <c r="T348" s="86"/>
      <c r="U348" s="39"/>
      <c r="V348" s="39"/>
      <c r="W348" s="39"/>
      <c r="X348" s="39"/>
      <c r="Y348" s="39"/>
      <c r="Z348" s="39"/>
      <c r="AA348" s="39"/>
      <c r="AB348" s="39"/>
      <c r="AC348" s="39"/>
      <c r="AD348" s="39"/>
      <c r="AE348" s="39"/>
      <c r="AT348" s="18" t="s">
        <v>135</v>
      </c>
      <c r="AU348" s="18" t="s">
        <v>85</v>
      </c>
    </row>
    <row r="349" spans="1:51" s="13" customFormat="1" ht="12">
      <c r="A349" s="13"/>
      <c r="B349" s="233"/>
      <c r="C349" s="234"/>
      <c r="D349" s="228" t="s">
        <v>137</v>
      </c>
      <c r="E349" s="235" t="s">
        <v>19</v>
      </c>
      <c r="F349" s="236" t="s">
        <v>508</v>
      </c>
      <c r="G349" s="234"/>
      <c r="H349" s="237">
        <v>6210.58</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137</v>
      </c>
      <c r="AU349" s="243" t="s">
        <v>85</v>
      </c>
      <c r="AV349" s="13" t="s">
        <v>85</v>
      </c>
      <c r="AW349" s="13" t="s">
        <v>36</v>
      </c>
      <c r="AX349" s="13" t="s">
        <v>74</v>
      </c>
      <c r="AY349" s="243" t="s">
        <v>122</v>
      </c>
    </row>
    <row r="350" spans="1:51" s="13" customFormat="1" ht="12">
      <c r="A350" s="13"/>
      <c r="B350" s="233"/>
      <c r="C350" s="234"/>
      <c r="D350" s="228" t="s">
        <v>137</v>
      </c>
      <c r="E350" s="235" t="s">
        <v>19</v>
      </c>
      <c r="F350" s="236" t="s">
        <v>509</v>
      </c>
      <c r="G350" s="234"/>
      <c r="H350" s="237">
        <v>948.6</v>
      </c>
      <c r="I350" s="238"/>
      <c r="J350" s="234"/>
      <c r="K350" s="234"/>
      <c r="L350" s="239"/>
      <c r="M350" s="240"/>
      <c r="N350" s="241"/>
      <c r="O350" s="241"/>
      <c r="P350" s="241"/>
      <c r="Q350" s="241"/>
      <c r="R350" s="241"/>
      <c r="S350" s="241"/>
      <c r="T350" s="242"/>
      <c r="U350" s="13"/>
      <c r="V350" s="13"/>
      <c r="W350" s="13"/>
      <c r="X350" s="13"/>
      <c r="Y350" s="13"/>
      <c r="Z350" s="13"/>
      <c r="AA350" s="13"/>
      <c r="AB350" s="13"/>
      <c r="AC350" s="13"/>
      <c r="AD350" s="13"/>
      <c r="AE350" s="13"/>
      <c r="AT350" s="243" t="s">
        <v>137</v>
      </c>
      <c r="AU350" s="243" t="s">
        <v>85</v>
      </c>
      <c r="AV350" s="13" t="s">
        <v>85</v>
      </c>
      <c r="AW350" s="13" t="s">
        <v>36</v>
      </c>
      <c r="AX350" s="13" t="s">
        <v>74</v>
      </c>
      <c r="AY350" s="243" t="s">
        <v>122</v>
      </c>
    </row>
    <row r="351" spans="1:51" s="14" customFormat="1" ht="12">
      <c r="A351" s="14"/>
      <c r="B351" s="244"/>
      <c r="C351" s="245"/>
      <c r="D351" s="228" t="s">
        <v>137</v>
      </c>
      <c r="E351" s="246" t="s">
        <v>19</v>
      </c>
      <c r="F351" s="247" t="s">
        <v>187</v>
      </c>
      <c r="G351" s="245"/>
      <c r="H351" s="248">
        <v>7159.18</v>
      </c>
      <c r="I351" s="249"/>
      <c r="J351" s="245"/>
      <c r="K351" s="245"/>
      <c r="L351" s="250"/>
      <c r="M351" s="251"/>
      <c r="N351" s="252"/>
      <c r="O351" s="252"/>
      <c r="P351" s="252"/>
      <c r="Q351" s="252"/>
      <c r="R351" s="252"/>
      <c r="S351" s="252"/>
      <c r="T351" s="253"/>
      <c r="U351" s="14"/>
      <c r="V351" s="14"/>
      <c r="W351" s="14"/>
      <c r="X351" s="14"/>
      <c r="Y351" s="14"/>
      <c r="Z351" s="14"/>
      <c r="AA351" s="14"/>
      <c r="AB351" s="14"/>
      <c r="AC351" s="14"/>
      <c r="AD351" s="14"/>
      <c r="AE351" s="14"/>
      <c r="AT351" s="254" t="s">
        <v>137</v>
      </c>
      <c r="AU351" s="254" t="s">
        <v>85</v>
      </c>
      <c r="AV351" s="14" t="s">
        <v>129</v>
      </c>
      <c r="AW351" s="14" t="s">
        <v>36</v>
      </c>
      <c r="AX351" s="14" t="s">
        <v>82</v>
      </c>
      <c r="AY351" s="254" t="s">
        <v>122</v>
      </c>
    </row>
    <row r="352" spans="1:65" s="2" customFormat="1" ht="16.5" customHeight="1">
      <c r="A352" s="39"/>
      <c r="B352" s="40"/>
      <c r="C352" s="215" t="s">
        <v>510</v>
      </c>
      <c r="D352" s="215" t="s">
        <v>124</v>
      </c>
      <c r="E352" s="216" t="s">
        <v>511</v>
      </c>
      <c r="F352" s="217" t="s">
        <v>512</v>
      </c>
      <c r="G352" s="218" t="s">
        <v>127</v>
      </c>
      <c r="H352" s="219">
        <v>8107.78</v>
      </c>
      <c r="I352" s="220"/>
      <c r="J352" s="221">
        <f>ROUND(I352*H352,2)</f>
        <v>0</v>
      </c>
      <c r="K352" s="217" t="s">
        <v>128</v>
      </c>
      <c r="L352" s="45"/>
      <c r="M352" s="222" t="s">
        <v>19</v>
      </c>
      <c r="N352" s="223" t="s">
        <v>45</v>
      </c>
      <c r="O352" s="85"/>
      <c r="P352" s="224">
        <f>O352*H352</f>
        <v>0</v>
      </c>
      <c r="Q352" s="224">
        <v>0.368</v>
      </c>
      <c r="R352" s="224">
        <f>Q352*H352</f>
        <v>2983.66304</v>
      </c>
      <c r="S352" s="224">
        <v>0</v>
      </c>
      <c r="T352" s="225">
        <f>S352*H352</f>
        <v>0</v>
      </c>
      <c r="U352" s="39"/>
      <c r="V352" s="39"/>
      <c r="W352" s="39"/>
      <c r="X352" s="39"/>
      <c r="Y352" s="39"/>
      <c r="Z352" s="39"/>
      <c r="AA352" s="39"/>
      <c r="AB352" s="39"/>
      <c r="AC352" s="39"/>
      <c r="AD352" s="39"/>
      <c r="AE352" s="39"/>
      <c r="AR352" s="226" t="s">
        <v>129</v>
      </c>
      <c r="AT352" s="226" t="s">
        <v>124</v>
      </c>
      <c r="AU352" s="226" t="s">
        <v>85</v>
      </c>
      <c r="AY352" s="18" t="s">
        <v>122</v>
      </c>
      <c r="BE352" s="227">
        <f>IF(N352="základní",J352,0)</f>
        <v>0</v>
      </c>
      <c r="BF352" s="227">
        <f>IF(N352="snížená",J352,0)</f>
        <v>0</v>
      </c>
      <c r="BG352" s="227">
        <f>IF(N352="zákl. přenesená",J352,0)</f>
        <v>0</v>
      </c>
      <c r="BH352" s="227">
        <f>IF(N352="sníž. přenesená",J352,0)</f>
        <v>0</v>
      </c>
      <c r="BI352" s="227">
        <f>IF(N352="nulová",J352,0)</f>
        <v>0</v>
      </c>
      <c r="BJ352" s="18" t="s">
        <v>82</v>
      </c>
      <c r="BK352" s="227">
        <f>ROUND(I352*H352,2)</f>
        <v>0</v>
      </c>
      <c r="BL352" s="18" t="s">
        <v>129</v>
      </c>
      <c r="BM352" s="226" t="s">
        <v>513</v>
      </c>
    </row>
    <row r="353" spans="1:47" s="2" customFormat="1" ht="12">
      <c r="A353" s="39"/>
      <c r="B353" s="40"/>
      <c r="C353" s="41"/>
      <c r="D353" s="228" t="s">
        <v>131</v>
      </c>
      <c r="E353" s="41"/>
      <c r="F353" s="229" t="s">
        <v>514</v>
      </c>
      <c r="G353" s="41"/>
      <c r="H353" s="41"/>
      <c r="I353" s="133"/>
      <c r="J353" s="41"/>
      <c r="K353" s="41"/>
      <c r="L353" s="45"/>
      <c r="M353" s="230"/>
      <c r="N353" s="231"/>
      <c r="O353" s="85"/>
      <c r="P353" s="85"/>
      <c r="Q353" s="85"/>
      <c r="R353" s="85"/>
      <c r="S353" s="85"/>
      <c r="T353" s="86"/>
      <c r="U353" s="39"/>
      <c r="V353" s="39"/>
      <c r="W353" s="39"/>
      <c r="X353" s="39"/>
      <c r="Y353" s="39"/>
      <c r="Z353" s="39"/>
      <c r="AA353" s="39"/>
      <c r="AB353" s="39"/>
      <c r="AC353" s="39"/>
      <c r="AD353" s="39"/>
      <c r="AE353" s="39"/>
      <c r="AT353" s="18" t="s">
        <v>131</v>
      </c>
      <c r="AU353" s="18" t="s">
        <v>85</v>
      </c>
    </row>
    <row r="354" spans="1:47" s="2" customFormat="1" ht="12">
      <c r="A354" s="39"/>
      <c r="B354" s="40"/>
      <c r="C354" s="41"/>
      <c r="D354" s="228" t="s">
        <v>135</v>
      </c>
      <c r="E354" s="41"/>
      <c r="F354" s="232" t="s">
        <v>515</v>
      </c>
      <c r="G354" s="41"/>
      <c r="H354" s="41"/>
      <c r="I354" s="133"/>
      <c r="J354" s="41"/>
      <c r="K354" s="41"/>
      <c r="L354" s="45"/>
      <c r="M354" s="230"/>
      <c r="N354" s="231"/>
      <c r="O354" s="85"/>
      <c r="P354" s="85"/>
      <c r="Q354" s="85"/>
      <c r="R354" s="85"/>
      <c r="S354" s="85"/>
      <c r="T354" s="86"/>
      <c r="U354" s="39"/>
      <c r="V354" s="39"/>
      <c r="W354" s="39"/>
      <c r="X354" s="39"/>
      <c r="Y354" s="39"/>
      <c r="Z354" s="39"/>
      <c r="AA354" s="39"/>
      <c r="AB354" s="39"/>
      <c r="AC354" s="39"/>
      <c r="AD354" s="39"/>
      <c r="AE354" s="39"/>
      <c r="AT354" s="18" t="s">
        <v>135</v>
      </c>
      <c r="AU354" s="18" t="s">
        <v>85</v>
      </c>
    </row>
    <row r="355" spans="1:51" s="13" customFormat="1" ht="12">
      <c r="A355" s="13"/>
      <c r="B355" s="233"/>
      <c r="C355" s="234"/>
      <c r="D355" s="228" t="s">
        <v>137</v>
      </c>
      <c r="E355" s="235" t="s">
        <v>19</v>
      </c>
      <c r="F355" s="236" t="s">
        <v>516</v>
      </c>
      <c r="G355" s="234"/>
      <c r="H355" s="237">
        <v>7159.18</v>
      </c>
      <c r="I355" s="238"/>
      <c r="J355" s="234"/>
      <c r="K355" s="234"/>
      <c r="L355" s="239"/>
      <c r="M355" s="240"/>
      <c r="N355" s="241"/>
      <c r="O355" s="241"/>
      <c r="P355" s="241"/>
      <c r="Q355" s="241"/>
      <c r="R355" s="241"/>
      <c r="S355" s="241"/>
      <c r="T355" s="242"/>
      <c r="U355" s="13"/>
      <c r="V355" s="13"/>
      <c r="W355" s="13"/>
      <c r="X355" s="13"/>
      <c r="Y355" s="13"/>
      <c r="Z355" s="13"/>
      <c r="AA355" s="13"/>
      <c r="AB355" s="13"/>
      <c r="AC355" s="13"/>
      <c r="AD355" s="13"/>
      <c r="AE355" s="13"/>
      <c r="AT355" s="243" t="s">
        <v>137</v>
      </c>
      <c r="AU355" s="243" t="s">
        <v>85</v>
      </c>
      <c r="AV355" s="13" t="s">
        <v>85</v>
      </c>
      <c r="AW355" s="13" t="s">
        <v>36</v>
      </c>
      <c r="AX355" s="13" t="s">
        <v>74</v>
      </c>
      <c r="AY355" s="243" t="s">
        <v>122</v>
      </c>
    </row>
    <row r="356" spans="1:51" s="13" customFormat="1" ht="12">
      <c r="A356" s="13"/>
      <c r="B356" s="233"/>
      <c r="C356" s="234"/>
      <c r="D356" s="228" t="s">
        <v>137</v>
      </c>
      <c r="E356" s="235" t="s">
        <v>19</v>
      </c>
      <c r="F356" s="236" t="s">
        <v>509</v>
      </c>
      <c r="G356" s="234"/>
      <c r="H356" s="237">
        <v>948.6</v>
      </c>
      <c r="I356" s="238"/>
      <c r="J356" s="234"/>
      <c r="K356" s="234"/>
      <c r="L356" s="239"/>
      <c r="M356" s="240"/>
      <c r="N356" s="241"/>
      <c r="O356" s="241"/>
      <c r="P356" s="241"/>
      <c r="Q356" s="241"/>
      <c r="R356" s="241"/>
      <c r="S356" s="241"/>
      <c r="T356" s="242"/>
      <c r="U356" s="13"/>
      <c r="V356" s="13"/>
      <c r="W356" s="13"/>
      <c r="X356" s="13"/>
      <c r="Y356" s="13"/>
      <c r="Z356" s="13"/>
      <c r="AA356" s="13"/>
      <c r="AB356" s="13"/>
      <c r="AC356" s="13"/>
      <c r="AD356" s="13"/>
      <c r="AE356" s="13"/>
      <c r="AT356" s="243" t="s">
        <v>137</v>
      </c>
      <c r="AU356" s="243" t="s">
        <v>85</v>
      </c>
      <c r="AV356" s="13" t="s">
        <v>85</v>
      </c>
      <c r="AW356" s="13" t="s">
        <v>36</v>
      </c>
      <c r="AX356" s="13" t="s">
        <v>74</v>
      </c>
      <c r="AY356" s="243" t="s">
        <v>122</v>
      </c>
    </row>
    <row r="357" spans="1:51" s="14" customFormat="1" ht="12">
      <c r="A357" s="14"/>
      <c r="B357" s="244"/>
      <c r="C357" s="245"/>
      <c r="D357" s="228" t="s">
        <v>137</v>
      </c>
      <c r="E357" s="246" t="s">
        <v>19</v>
      </c>
      <c r="F357" s="247" t="s">
        <v>187</v>
      </c>
      <c r="G357" s="245"/>
      <c r="H357" s="248">
        <v>8107.78</v>
      </c>
      <c r="I357" s="249"/>
      <c r="J357" s="245"/>
      <c r="K357" s="245"/>
      <c r="L357" s="250"/>
      <c r="M357" s="251"/>
      <c r="N357" s="252"/>
      <c r="O357" s="252"/>
      <c r="P357" s="252"/>
      <c r="Q357" s="252"/>
      <c r="R357" s="252"/>
      <c r="S357" s="252"/>
      <c r="T357" s="253"/>
      <c r="U357" s="14"/>
      <c r="V357" s="14"/>
      <c r="W357" s="14"/>
      <c r="X357" s="14"/>
      <c r="Y357" s="14"/>
      <c r="Z357" s="14"/>
      <c r="AA357" s="14"/>
      <c r="AB357" s="14"/>
      <c r="AC357" s="14"/>
      <c r="AD357" s="14"/>
      <c r="AE357" s="14"/>
      <c r="AT357" s="254" t="s">
        <v>137</v>
      </c>
      <c r="AU357" s="254" t="s">
        <v>85</v>
      </c>
      <c r="AV357" s="14" t="s">
        <v>129</v>
      </c>
      <c r="AW357" s="14" t="s">
        <v>36</v>
      </c>
      <c r="AX357" s="14" t="s">
        <v>82</v>
      </c>
      <c r="AY357" s="254" t="s">
        <v>122</v>
      </c>
    </row>
    <row r="358" spans="1:65" s="2" customFormat="1" ht="16.5" customHeight="1">
      <c r="A358" s="39"/>
      <c r="B358" s="40"/>
      <c r="C358" s="215" t="s">
        <v>517</v>
      </c>
      <c r="D358" s="215" t="s">
        <v>124</v>
      </c>
      <c r="E358" s="216" t="s">
        <v>518</v>
      </c>
      <c r="F358" s="217" t="s">
        <v>519</v>
      </c>
      <c r="G358" s="218" t="s">
        <v>127</v>
      </c>
      <c r="H358" s="219">
        <v>1581</v>
      </c>
      <c r="I358" s="220"/>
      <c r="J358" s="221">
        <f>ROUND(I358*H358,2)</f>
        <v>0</v>
      </c>
      <c r="K358" s="217" t="s">
        <v>128</v>
      </c>
      <c r="L358" s="45"/>
      <c r="M358" s="222" t="s">
        <v>19</v>
      </c>
      <c r="N358" s="223" t="s">
        <v>45</v>
      </c>
      <c r="O358" s="85"/>
      <c r="P358" s="224">
        <f>O358*H358</f>
        <v>0</v>
      </c>
      <c r="Q358" s="224">
        <v>0.345</v>
      </c>
      <c r="R358" s="224">
        <f>Q358*H358</f>
        <v>545.4449999999999</v>
      </c>
      <c r="S358" s="224">
        <v>0</v>
      </c>
      <c r="T358" s="225">
        <f>S358*H358</f>
        <v>0</v>
      </c>
      <c r="U358" s="39"/>
      <c r="V358" s="39"/>
      <c r="W358" s="39"/>
      <c r="X358" s="39"/>
      <c r="Y358" s="39"/>
      <c r="Z358" s="39"/>
      <c r="AA358" s="39"/>
      <c r="AB358" s="39"/>
      <c r="AC358" s="39"/>
      <c r="AD358" s="39"/>
      <c r="AE358" s="39"/>
      <c r="AR358" s="226" t="s">
        <v>129</v>
      </c>
      <c r="AT358" s="226" t="s">
        <v>124</v>
      </c>
      <c r="AU358" s="226" t="s">
        <v>85</v>
      </c>
      <c r="AY358" s="18" t="s">
        <v>122</v>
      </c>
      <c r="BE358" s="227">
        <f>IF(N358="základní",J358,0)</f>
        <v>0</v>
      </c>
      <c r="BF358" s="227">
        <f>IF(N358="snížená",J358,0)</f>
        <v>0</v>
      </c>
      <c r="BG358" s="227">
        <f>IF(N358="zákl. přenesená",J358,0)</f>
        <v>0</v>
      </c>
      <c r="BH358" s="227">
        <f>IF(N358="sníž. přenesená",J358,0)</f>
        <v>0</v>
      </c>
      <c r="BI358" s="227">
        <f>IF(N358="nulová",J358,0)</f>
        <v>0</v>
      </c>
      <c r="BJ358" s="18" t="s">
        <v>82</v>
      </c>
      <c r="BK358" s="227">
        <f>ROUND(I358*H358,2)</f>
        <v>0</v>
      </c>
      <c r="BL358" s="18" t="s">
        <v>129</v>
      </c>
      <c r="BM358" s="226" t="s">
        <v>520</v>
      </c>
    </row>
    <row r="359" spans="1:47" s="2" customFormat="1" ht="12">
      <c r="A359" s="39"/>
      <c r="B359" s="40"/>
      <c r="C359" s="41"/>
      <c r="D359" s="228" t="s">
        <v>131</v>
      </c>
      <c r="E359" s="41"/>
      <c r="F359" s="229" t="s">
        <v>521</v>
      </c>
      <c r="G359" s="41"/>
      <c r="H359" s="41"/>
      <c r="I359" s="133"/>
      <c r="J359" s="41"/>
      <c r="K359" s="41"/>
      <c r="L359" s="45"/>
      <c r="M359" s="230"/>
      <c r="N359" s="231"/>
      <c r="O359" s="85"/>
      <c r="P359" s="85"/>
      <c r="Q359" s="85"/>
      <c r="R359" s="85"/>
      <c r="S359" s="85"/>
      <c r="T359" s="86"/>
      <c r="U359" s="39"/>
      <c r="V359" s="39"/>
      <c r="W359" s="39"/>
      <c r="X359" s="39"/>
      <c r="Y359" s="39"/>
      <c r="Z359" s="39"/>
      <c r="AA359" s="39"/>
      <c r="AB359" s="39"/>
      <c r="AC359" s="39"/>
      <c r="AD359" s="39"/>
      <c r="AE359" s="39"/>
      <c r="AT359" s="18" t="s">
        <v>131</v>
      </c>
      <c r="AU359" s="18" t="s">
        <v>85</v>
      </c>
    </row>
    <row r="360" spans="1:47" s="2" customFormat="1" ht="12">
      <c r="A360" s="39"/>
      <c r="B360" s="40"/>
      <c r="C360" s="41"/>
      <c r="D360" s="228" t="s">
        <v>133</v>
      </c>
      <c r="E360" s="41"/>
      <c r="F360" s="232" t="s">
        <v>522</v>
      </c>
      <c r="G360" s="41"/>
      <c r="H360" s="41"/>
      <c r="I360" s="133"/>
      <c r="J360" s="41"/>
      <c r="K360" s="41"/>
      <c r="L360" s="45"/>
      <c r="M360" s="230"/>
      <c r="N360" s="231"/>
      <c r="O360" s="85"/>
      <c r="P360" s="85"/>
      <c r="Q360" s="85"/>
      <c r="R360" s="85"/>
      <c r="S360" s="85"/>
      <c r="T360" s="86"/>
      <c r="U360" s="39"/>
      <c r="V360" s="39"/>
      <c r="W360" s="39"/>
      <c r="X360" s="39"/>
      <c r="Y360" s="39"/>
      <c r="Z360" s="39"/>
      <c r="AA360" s="39"/>
      <c r="AB360" s="39"/>
      <c r="AC360" s="39"/>
      <c r="AD360" s="39"/>
      <c r="AE360" s="39"/>
      <c r="AT360" s="18" t="s">
        <v>133</v>
      </c>
      <c r="AU360" s="18" t="s">
        <v>85</v>
      </c>
    </row>
    <row r="361" spans="1:47" s="2" customFormat="1" ht="12">
      <c r="A361" s="39"/>
      <c r="B361" s="40"/>
      <c r="C361" s="41"/>
      <c r="D361" s="228" t="s">
        <v>135</v>
      </c>
      <c r="E361" s="41"/>
      <c r="F361" s="232" t="s">
        <v>523</v>
      </c>
      <c r="G361" s="41"/>
      <c r="H361" s="41"/>
      <c r="I361" s="133"/>
      <c r="J361" s="41"/>
      <c r="K361" s="41"/>
      <c r="L361" s="45"/>
      <c r="M361" s="230"/>
      <c r="N361" s="231"/>
      <c r="O361" s="85"/>
      <c r="P361" s="85"/>
      <c r="Q361" s="85"/>
      <c r="R361" s="85"/>
      <c r="S361" s="85"/>
      <c r="T361" s="86"/>
      <c r="U361" s="39"/>
      <c r="V361" s="39"/>
      <c r="W361" s="39"/>
      <c r="X361" s="39"/>
      <c r="Y361" s="39"/>
      <c r="Z361" s="39"/>
      <c r="AA361" s="39"/>
      <c r="AB361" s="39"/>
      <c r="AC361" s="39"/>
      <c r="AD361" s="39"/>
      <c r="AE361" s="39"/>
      <c r="AT361" s="18" t="s">
        <v>135</v>
      </c>
      <c r="AU361" s="18" t="s">
        <v>85</v>
      </c>
    </row>
    <row r="362" spans="1:51" s="13" customFormat="1" ht="12">
      <c r="A362" s="13"/>
      <c r="B362" s="233"/>
      <c r="C362" s="234"/>
      <c r="D362" s="228" t="s">
        <v>137</v>
      </c>
      <c r="E362" s="235" t="s">
        <v>19</v>
      </c>
      <c r="F362" s="236" t="s">
        <v>524</v>
      </c>
      <c r="G362" s="234"/>
      <c r="H362" s="237">
        <v>1581</v>
      </c>
      <c r="I362" s="238"/>
      <c r="J362" s="234"/>
      <c r="K362" s="234"/>
      <c r="L362" s="239"/>
      <c r="M362" s="240"/>
      <c r="N362" s="241"/>
      <c r="O362" s="241"/>
      <c r="P362" s="241"/>
      <c r="Q362" s="241"/>
      <c r="R362" s="241"/>
      <c r="S362" s="241"/>
      <c r="T362" s="242"/>
      <c r="U362" s="13"/>
      <c r="V362" s="13"/>
      <c r="W362" s="13"/>
      <c r="X362" s="13"/>
      <c r="Y362" s="13"/>
      <c r="Z362" s="13"/>
      <c r="AA362" s="13"/>
      <c r="AB362" s="13"/>
      <c r="AC362" s="13"/>
      <c r="AD362" s="13"/>
      <c r="AE362" s="13"/>
      <c r="AT362" s="243" t="s">
        <v>137</v>
      </c>
      <c r="AU362" s="243" t="s">
        <v>85</v>
      </c>
      <c r="AV362" s="13" t="s">
        <v>85</v>
      </c>
      <c r="AW362" s="13" t="s">
        <v>36</v>
      </c>
      <c r="AX362" s="13" t="s">
        <v>82</v>
      </c>
      <c r="AY362" s="243" t="s">
        <v>122</v>
      </c>
    </row>
    <row r="363" spans="1:65" s="2" customFormat="1" ht="16.5" customHeight="1">
      <c r="A363" s="39"/>
      <c r="B363" s="40"/>
      <c r="C363" s="215" t="s">
        <v>525</v>
      </c>
      <c r="D363" s="215" t="s">
        <v>124</v>
      </c>
      <c r="E363" s="216" t="s">
        <v>526</v>
      </c>
      <c r="F363" s="217" t="s">
        <v>527</v>
      </c>
      <c r="G363" s="218" t="s">
        <v>172</v>
      </c>
      <c r="H363" s="219">
        <v>379.44</v>
      </c>
      <c r="I363" s="220"/>
      <c r="J363" s="221">
        <f>ROUND(I363*H363,2)</f>
        <v>0</v>
      </c>
      <c r="K363" s="217" t="s">
        <v>128</v>
      </c>
      <c r="L363" s="45"/>
      <c r="M363" s="222" t="s">
        <v>19</v>
      </c>
      <c r="N363" s="223" t="s">
        <v>45</v>
      </c>
      <c r="O363" s="85"/>
      <c r="P363" s="224">
        <f>O363*H363</f>
        <v>0</v>
      </c>
      <c r="Q363" s="224">
        <v>0</v>
      </c>
      <c r="R363" s="224">
        <f>Q363*H363</f>
        <v>0</v>
      </c>
      <c r="S363" s="224">
        <v>0</v>
      </c>
      <c r="T363" s="225">
        <f>S363*H363</f>
        <v>0</v>
      </c>
      <c r="U363" s="39"/>
      <c r="V363" s="39"/>
      <c r="W363" s="39"/>
      <c r="X363" s="39"/>
      <c r="Y363" s="39"/>
      <c r="Z363" s="39"/>
      <c r="AA363" s="39"/>
      <c r="AB363" s="39"/>
      <c r="AC363" s="39"/>
      <c r="AD363" s="39"/>
      <c r="AE363" s="39"/>
      <c r="AR363" s="226" t="s">
        <v>129</v>
      </c>
      <c r="AT363" s="226" t="s">
        <v>124</v>
      </c>
      <c r="AU363" s="226" t="s">
        <v>85</v>
      </c>
      <c r="AY363" s="18" t="s">
        <v>122</v>
      </c>
      <c r="BE363" s="227">
        <f>IF(N363="základní",J363,0)</f>
        <v>0</v>
      </c>
      <c r="BF363" s="227">
        <f>IF(N363="snížená",J363,0)</f>
        <v>0</v>
      </c>
      <c r="BG363" s="227">
        <f>IF(N363="zákl. přenesená",J363,0)</f>
        <v>0</v>
      </c>
      <c r="BH363" s="227">
        <f>IF(N363="sníž. přenesená",J363,0)</f>
        <v>0</v>
      </c>
      <c r="BI363" s="227">
        <f>IF(N363="nulová",J363,0)</f>
        <v>0</v>
      </c>
      <c r="BJ363" s="18" t="s">
        <v>82</v>
      </c>
      <c r="BK363" s="227">
        <f>ROUND(I363*H363,2)</f>
        <v>0</v>
      </c>
      <c r="BL363" s="18" t="s">
        <v>129</v>
      </c>
      <c r="BM363" s="226" t="s">
        <v>528</v>
      </c>
    </row>
    <row r="364" spans="1:47" s="2" customFormat="1" ht="12">
      <c r="A364" s="39"/>
      <c r="B364" s="40"/>
      <c r="C364" s="41"/>
      <c r="D364" s="228" t="s">
        <v>131</v>
      </c>
      <c r="E364" s="41"/>
      <c r="F364" s="229" t="s">
        <v>529</v>
      </c>
      <c r="G364" s="41"/>
      <c r="H364" s="41"/>
      <c r="I364" s="133"/>
      <c r="J364" s="41"/>
      <c r="K364" s="41"/>
      <c r="L364" s="45"/>
      <c r="M364" s="230"/>
      <c r="N364" s="231"/>
      <c r="O364" s="85"/>
      <c r="P364" s="85"/>
      <c r="Q364" s="85"/>
      <c r="R364" s="85"/>
      <c r="S364" s="85"/>
      <c r="T364" s="86"/>
      <c r="U364" s="39"/>
      <c r="V364" s="39"/>
      <c r="W364" s="39"/>
      <c r="X364" s="39"/>
      <c r="Y364" s="39"/>
      <c r="Z364" s="39"/>
      <c r="AA364" s="39"/>
      <c r="AB364" s="39"/>
      <c r="AC364" s="39"/>
      <c r="AD364" s="39"/>
      <c r="AE364" s="39"/>
      <c r="AT364" s="18" t="s">
        <v>131</v>
      </c>
      <c r="AU364" s="18" t="s">
        <v>85</v>
      </c>
    </row>
    <row r="365" spans="1:47" s="2" customFormat="1" ht="12">
      <c r="A365" s="39"/>
      <c r="B365" s="40"/>
      <c r="C365" s="41"/>
      <c r="D365" s="228" t="s">
        <v>133</v>
      </c>
      <c r="E365" s="41"/>
      <c r="F365" s="232" t="s">
        <v>530</v>
      </c>
      <c r="G365" s="41"/>
      <c r="H365" s="41"/>
      <c r="I365" s="133"/>
      <c r="J365" s="41"/>
      <c r="K365" s="41"/>
      <c r="L365" s="45"/>
      <c r="M365" s="230"/>
      <c r="N365" s="231"/>
      <c r="O365" s="85"/>
      <c r="P365" s="85"/>
      <c r="Q365" s="85"/>
      <c r="R365" s="85"/>
      <c r="S365" s="85"/>
      <c r="T365" s="86"/>
      <c r="U365" s="39"/>
      <c r="V365" s="39"/>
      <c r="W365" s="39"/>
      <c r="X365" s="39"/>
      <c r="Y365" s="39"/>
      <c r="Z365" s="39"/>
      <c r="AA365" s="39"/>
      <c r="AB365" s="39"/>
      <c r="AC365" s="39"/>
      <c r="AD365" s="39"/>
      <c r="AE365" s="39"/>
      <c r="AT365" s="18" t="s">
        <v>133</v>
      </c>
      <c r="AU365" s="18" t="s">
        <v>85</v>
      </c>
    </row>
    <row r="366" spans="1:47" s="2" customFormat="1" ht="12">
      <c r="A366" s="39"/>
      <c r="B366" s="40"/>
      <c r="C366" s="41"/>
      <c r="D366" s="228" t="s">
        <v>135</v>
      </c>
      <c r="E366" s="41"/>
      <c r="F366" s="232" t="s">
        <v>531</v>
      </c>
      <c r="G366" s="41"/>
      <c r="H366" s="41"/>
      <c r="I366" s="133"/>
      <c r="J366" s="41"/>
      <c r="K366" s="41"/>
      <c r="L366" s="45"/>
      <c r="M366" s="230"/>
      <c r="N366" s="231"/>
      <c r="O366" s="85"/>
      <c r="P366" s="85"/>
      <c r="Q366" s="85"/>
      <c r="R366" s="85"/>
      <c r="S366" s="85"/>
      <c r="T366" s="86"/>
      <c r="U366" s="39"/>
      <c r="V366" s="39"/>
      <c r="W366" s="39"/>
      <c r="X366" s="39"/>
      <c r="Y366" s="39"/>
      <c r="Z366" s="39"/>
      <c r="AA366" s="39"/>
      <c r="AB366" s="39"/>
      <c r="AC366" s="39"/>
      <c r="AD366" s="39"/>
      <c r="AE366" s="39"/>
      <c r="AT366" s="18" t="s">
        <v>135</v>
      </c>
      <c r="AU366" s="18" t="s">
        <v>85</v>
      </c>
    </row>
    <row r="367" spans="1:51" s="13" customFormat="1" ht="12">
      <c r="A367" s="13"/>
      <c r="B367" s="233"/>
      <c r="C367" s="234"/>
      <c r="D367" s="228" t="s">
        <v>137</v>
      </c>
      <c r="E367" s="235" t="s">
        <v>19</v>
      </c>
      <c r="F367" s="236" t="s">
        <v>532</v>
      </c>
      <c r="G367" s="234"/>
      <c r="H367" s="237">
        <v>379.44</v>
      </c>
      <c r="I367" s="238"/>
      <c r="J367" s="234"/>
      <c r="K367" s="234"/>
      <c r="L367" s="239"/>
      <c r="M367" s="240"/>
      <c r="N367" s="241"/>
      <c r="O367" s="241"/>
      <c r="P367" s="241"/>
      <c r="Q367" s="241"/>
      <c r="R367" s="241"/>
      <c r="S367" s="241"/>
      <c r="T367" s="242"/>
      <c r="U367" s="13"/>
      <c r="V367" s="13"/>
      <c r="W367" s="13"/>
      <c r="X367" s="13"/>
      <c r="Y367" s="13"/>
      <c r="Z367" s="13"/>
      <c r="AA367" s="13"/>
      <c r="AB367" s="13"/>
      <c r="AC367" s="13"/>
      <c r="AD367" s="13"/>
      <c r="AE367" s="13"/>
      <c r="AT367" s="243" t="s">
        <v>137</v>
      </c>
      <c r="AU367" s="243" t="s">
        <v>85</v>
      </c>
      <c r="AV367" s="13" t="s">
        <v>85</v>
      </c>
      <c r="AW367" s="13" t="s">
        <v>36</v>
      </c>
      <c r="AX367" s="13" t="s">
        <v>82</v>
      </c>
      <c r="AY367" s="243" t="s">
        <v>122</v>
      </c>
    </row>
    <row r="368" spans="1:65" s="2" customFormat="1" ht="16.5" customHeight="1">
      <c r="A368" s="39"/>
      <c r="B368" s="40"/>
      <c r="C368" s="215" t="s">
        <v>533</v>
      </c>
      <c r="D368" s="215" t="s">
        <v>124</v>
      </c>
      <c r="E368" s="216" t="s">
        <v>534</v>
      </c>
      <c r="F368" s="217" t="s">
        <v>535</v>
      </c>
      <c r="G368" s="218" t="s">
        <v>127</v>
      </c>
      <c r="H368" s="219">
        <v>7159.18</v>
      </c>
      <c r="I368" s="220"/>
      <c r="J368" s="221">
        <f>ROUND(I368*H368,2)</f>
        <v>0</v>
      </c>
      <c r="K368" s="217" t="s">
        <v>128</v>
      </c>
      <c r="L368" s="45"/>
      <c r="M368" s="222" t="s">
        <v>19</v>
      </c>
      <c r="N368" s="223" t="s">
        <v>45</v>
      </c>
      <c r="O368" s="85"/>
      <c r="P368" s="224">
        <f>O368*H368</f>
        <v>0</v>
      </c>
      <c r="Q368" s="224">
        <v>0.00034</v>
      </c>
      <c r="R368" s="224">
        <f>Q368*H368</f>
        <v>2.4341212000000003</v>
      </c>
      <c r="S368" s="224">
        <v>0</v>
      </c>
      <c r="T368" s="225">
        <f>S368*H368</f>
        <v>0</v>
      </c>
      <c r="U368" s="39"/>
      <c r="V368" s="39"/>
      <c r="W368" s="39"/>
      <c r="X368" s="39"/>
      <c r="Y368" s="39"/>
      <c r="Z368" s="39"/>
      <c r="AA368" s="39"/>
      <c r="AB368" s="39"/>
      <c r="AC368" s="39"/>
      <c r="AD368" s="39"/>
      <c r="AE368" s="39"/>
      <c r="AR368" s="226" t="s">
        <v>129</v>
      </c>
      <c r="AT368" s="226" t="s">
        <v>124</v>
      </c>
      <c r="AU368" s="226" t="s">
        <v>85</v>
      </c>
      <c r="AY368" s="18" t="s">
        <v>122</v>
      </c>
      <c r="BE368" s="227">
        <f>IF(N368="základní",J368,0)</f>
        <v>0</v>
      </c>
      <c r="BF368" s="227">
        <f>IF(N368="snížená",J368,0)</f>
        <v>0</v>
      </c>
      <c r="BG368" s="227">
        <f>IF(N368="zákl. přenesená",J368,0)</f>
        <v>0</v>
      </c>
      <c r="BH368" s="227">
        <f>IF(N368="sníž. přenesená",J368,0)</f>
        <v>0</v>
      </c>
      <c r="BI368" s="227">
        <f>IF(N368="nulová",J368,0)</f>
        <v>0</v>
      </c>
      <c r="BJ368" s="18" t="s">
        <v>82</v>
      </c>
      <c r="BK368" s="227">
        <f>ROUND(I368*H368,2)</f>
        <v>0</v>
      </c>
      <c r="BL368" s="18" t="s">
        <v>129</v>
      </c>
      <c r="BM368" s="226" t="s">
        <v>536</v>
      </c>
    </row>
    <row r="369" spans="1:47" s="2" customFormat="1" ht="12">
      <c r="A369" s="39"/>
      <c r="B369" s="40"/>
      <c r="C369" s="41"/>
      <c r="D369" s="228" t="s">
        <v>131</v>
      </c>
      <c r="E369" s="41"/>
      <c r="F369" s="229" t="s">
        <v>537</v>
      </c>
      <c r="G369" s="41"/>
      <c r="H369" s="41"/>
      <c r="I369" s="133"/>
      <c r="J369" s="41"/>
      <c r="K369" s="41"/>
      <c r="L369" s="45"/>
      <c r="M369" s="230"/>
      <c r="N369" s="231"/>
      <c r="O369" s="85"/>
      <c r="P369" s="85"/>
      <c r="Q369" s="85"/>
      <c r="R369" s="85"/>
      <c r="S369" s="85"/>
      <c r="T369" s="86"/>
      <c r="U369" s="39"/>
      <c r="V369" s="39"/>
      <c r="W369" s="39"/>
      <c r="X369" s="39"/>
      <c r="Y369" s="39"/>
      <c r="Z369" s="39"/>
      <c r="AA369" s="39"/>
      <c r="AB369" s="39"/>
      <c r="AC369" s="39"/>
      <c r="AD369" s="39"/>
      <c r="AE369" s="39"/>
      <c r="AT369" s="18" t="s">
        <v>131</v>
      </c>
      <c r="AU369" s="18" t="s">
        <v>85</v>
      </c>
    </row>
    <row r="370" spans="1:47" s="2" customFormat="1" ht="12">
      <c r="A370" s="39"/>
      <c r="B370" s="40"/>
      <c r="C370" s="41"/>
      <c r="D370" s="228" t="s">
        <v>133</v>
      </c>
      <c r="E370" s="41"/>
      <c r="F370" s="232" t="s">
        <v>538</v>
      </c>
      <c r="G370" s="41"/>
      <c r="H370" s="41"/>
      <c r="I370" s="133"/>
      <c r="J370" s="41"/>
      <c r="K370" s="41"/>
      <c r="L370" s="45"/>
      <c r="M370" s="230"/>
      <c r="N370" s="231"/>
      <c r="O370" s="85"/>
      <c r="P370" s="85"/>
      <c r="Q370" s="85"/>
      <c r="R370" s="85"/>
      <c r="S370" s="85"/>
      <c r="T370" s="86"/>
      <c r="U370" s="39"/>
      <c r="V370" s="39"/>
      <c r="W370" s="39"/>
      <c r="X370" s="39"/>
      <c r="Y370" s="39"/>
      <c r="Z370" s="39"/>
      <c r="AA370" s="39"/>
      <c r="AB370" s="39"/>
      <c r="AC370" s="39"/>
      <c r="AD370" s="39"/>
      <c r="AE370" s="39"/>
      <c r="AT370" s="18" t="s">
        <v>133</v>
      </c>
      <c r="AU370" s="18" t="s">
        <v>85</v>
      </c>
    </row>
    <row r="371" spans="1:51" s="13" customFormat="1" ht="12">
      <c r="A371" s="13"/>
      <c r="B371" s="233"/>
      <c r="C371" s="234"/>
      <c r="D371" s="228" t="s">
        <v>137</v>
      </c>
      <c r="E371" s="235" t="s">
        <v>19</v>
      </c>
      <c r="F371" s="236" t="s">
        <v>539</v>
      </c>
      <c r="G371" s="234"/>
      <c r="H371" s="237">
        <v>7159.18</v>
      </c>
      <c r="I371" s="238"/>
      <c r="J371" s="234"/>
      <c r="K371" s="234"/>
      <c r="L371" s="239"/>
      <c r="M371" s="240"/>
      <c r="N371" s="241"/>
      <c r="O371" s="241"/>
      <c r="P371" s="241"/>
      <c r="Q371" s="241"/>
      <c r="R371" s="241"/>
      <c r="S371" s="241"/>
      <c r="T371" s="242"/>
      <c r="U371" s="13"/>
      <c r="V371" s="13"/>
      <c r="W371" s="13"/>
      <c r="X371" s="13"/>
      <c r="Y371" s="13"/>
      <c r="Z371" s="13"/>
      <c r="AA371" s="13"/>
      <c r="AB371" s="13"/>
      <c r="AC371" s="13"/>
      <c r="AD371" s="13"/>
      <c r="AE371" s="13"/>
      <c r="AT371" s="243" t="s">
        <v>137</v>
      </c>
      <c r="AU371" s="243" t="s">
        <v>85</v>
      </c>
      <c r="AV371" s="13" t="s">
        <v>85</v>
      </c>
      <c r="AW371" s="13" t="s">
        <v>36</v>
      </c>
      <c r="AX371" s="13" t="s">
        <v>82</v>
      </c>
      <c r="AY371" s="243" t="s">
        <v>122</v>
      </c>
    </row>
    <row r="372" spans="1:65" s="2" customFormat="1" ht="16.5" customHeight="1">
      <c r="A372" s="39"/>
      <c r="B372" s="40"/>
      <c r="C372" s="215" t="s">
        <v>540</v>
      </c>
      <c r="D372" s="215" t="s">
        <v>124</v>
      </c>
      <c r="E372" s="216" t="s">
        <v>541</v>
      </c>
      <c r="F372" s="217" t="s">
        <v>542</v>
      </c>
      <c r="G372" s="218" t="s">
        <v>127</v>
      </c>
      <c r="H372" s="219">
        <v>6210.58</v>
      </c>
      <c r="I372" s="220"/>
      <c r="J372" s="221">
        <f>ROUND(I372*H372,2)</f>
        <v>0</v>
      </c>
      <c r="K372" s="217" t="s">
        <v>128</v>
      </c>
      <c r="L372" s="45"/>
      <c r="M372" s="222" t="s">
        <v>19</v>
      </c>
      <c r="N372" s="223" t="s">
        <v>45</v>
      </c>
      <c r="O372" s="85"/>
      <c r="P372" s="224">
        <f>O372*H372</f>
        <v>0</v>
      </c>
      <c r="Q372" s="224">
        <v>0.00041</v>
      </c>
      <c r="R372" s="224">
        <f>Q372*H372</f>
        <v>2.5463378</v>
      </c>
      <c r="S372" s="224">
        <v>0</v>
      </c>
      <c r="T372" s="225">
        <f>S372*H372</f>
        <v>0</v>
      </c>
      <c r="U372" s="39"/>
      <c r="V372" s="39"/>
      <c r="W372" s="39"/>
      <c r="X372" s="39"/>
      <c r="Y372" s="39"/>
      <c r="Z372" s="39"/>
      <c r="AA372" s="39"/>
      <c r="AB372" s="39"/>
      <c r="AC372" s="39"/>
      <c r="AD372" s="39"/>
      <c r="AE372" s="39"/>
      <c r="AR372" s="226" t="s">
        <v>129</v>
      </c>
      <c r="AT372" s="226" t="s">
        <v>124</v>
      </c>
      <c r="AU372" s="226" t="s">
        <v>85</v>
      </c>
      <c r="AY372" s="18" t="s">
        <v>122</v>
      </c>
      <c r="BE372" s="227">
        <f>IF(N372="základní",J372,0)</f>
        <v>0</v>
      </c>
      <c r="BF372" s="227">
        <f>IF(N372="snížená",J372,0)</f>
        <v>0</v>
      </c>
      <c r="BG372" s="227">
        <f>IF(N372="zákl. přenesená",J372,0)</f>
        <v>0</v>
      </c>
      <c r="BH372" s="227">
        <f>IF(N372="sníž. přenesená",J372,0)</f>
        <v>0</v>
      </c>
      <c r="BI372" s="227">
        <f>IF(N372="nulová",J372,0)</f>
        <v>0</v>
      </c>
      <c r="BJ372" s="18" t="s">
        <v>82</v>
      </c>
      <c r="BK372" s="227">
        <f>ROUND(I372*H372,2)</f>
        <v>0</v>
      </c>
      <c r="BL372" s="18" t="s">
        <v>129</v>
      </c>
      <c r="BM372" s="226" t="s">
        <v>543</v>
      </c>
    </row>
    <row r="373" spans="1:47" s="2" customFormat="1" ht="12">
      <c r="A373" s="39"/>
      <c r="B373" s="40"/>
      <c r="C373" s="41"/>
      <c r="D373" s="228" t="s">
        <v>131</v>
      </c>
      <c r="E373" s="41"/>
      <c r="F373" s="229" t="s">
        <v>544</v>
      </c>
      <c r="G373" s="41"/>
      <c r="H373" s="41"/>
      <c r="I373" s="133"/>
      <c r="J373" s="41"/>
      <c r="K373" s="41"/>
      <c r="L373" s="45"/>
      <c r="M373" s="230"/>
      <c r="N373" s="231"/>
      <c r="O373" s="85"/>
      <c r="P373" s="85"/>
      <c r="Q373" s="85"/>
      <c r="R373" s="85"/>
      <c r="S373" s="85"/>
      <c r="T373" s="86"/>
      <c r="U373" s="39"/>
      <c r="V373" s="39"/>
      <c r="W373" s="39"/>
      <c r="X373" s="39"/>
      <c r="Y373" s="39"/>
      <c r="Z373" s="39"/>
      <c r="AA373" s="39"/>
      <c r="AB373" s="39"/>
      <c r="AC373" s="39"/>
      <c r="AD373" s="39"/>
      <c r="AE373" s="39"/>
      <c r="AT373" s="18" t="s">
        <v>131</v>
      </c>
      <c r="AU373" s="18" t="s">
        <v>85</v>
      </c>
    </row>
    <row r="374" spans="1:47" s="2" customFormat="1" ht="12">
      <c r="A374" s="39"/>
      <c r="B374" s="40"/>
      <c r="C374" s="41"/>
      <c r="D374" s="228" t="s">
        <v>135</v>
      </c>
      <c r="E374" s="41"/>
      <c r="F374" s="232" t="s">
        <v>545</v>
      </c>
      <c r="G374" s="41"/>
      <c r="H374" s="41"/>
      <c r="I374" s="133"/>
      <c r="J374" s="41"/>
      <c r="K374" s="41"/>
      <c r="L374" s="45"/>
      <c r="M374" s="230"/>
      <c r="N374" s="231"/>
      <c r="O374" s="85"/>
      <c r="P374" s="85"/>
      <c r="Q374" s="85"/>
      <c r="R374" s="85"/>
      <c r="S374" s="85"/>
      <c r="T374" s="86"/>
      <c r="U374" s="39"/>
      <c r="V374" s="39"/>
      <c r="W374" s="39"/>
      <c r="X374" s="39"/>
      <c r="Y374" s="39"/>
      <c r="Z374" s="39"/>
      <c r="AA374" s="39"/>
      <c r="AB374" s="39"/>
      <c r="AC374" s="39"/>
      <c r="AD374" s="39"/>
      <c r="AE374" s="39"/>
      <c r="AT374" s="18" t="s">
        <v>135</v>
      </c>
      <c r="AU374" s="18" t="s">
        <v>85</v>
      </c>
    </row>
    <row r="375" spans="1:51" s="13" customFormat="1" ht="12">
      <c r="A375" s="13"/>
      <c r="B375" s="233"/>
      <c r="C375" s="234"/>
      <c r="D375" s="228" t="s">
        <v>137</v>
      </c>
      <c r="E375" s="235" t="s">
        <v>19</v>
      </c>
      <c r="F375" s="236" t="s">
        <v>546</v>
      </c>
      <c r="G375" s="234"/>
      <c r="H375" s="237">
        <v>6210.58</v>
      </c>
      <c r="I375" s="238"/>
      <c r="J375" s="234"/>
      <c r="K375" s="234"/>
      <c r="L375" s="239"/>
      <c r="M375" s="240"/>
      <c r="N375" s="241"/>
      <c r="O375" s="241"/>
      <c r="P375" s="241"/>
      <c r="Q375" s="241"/>
      <c r="R375" s="241"/>
      <c r="S375" s="241"/>
      <c r="T375" s="242"/>
      <c r="U375" s="13"/>
      <c r="V375" s="13"/>
      <c r="W375" s="13"/>
      <c r="X375" s="13"/>
      <c r="Y375" s="13"/>
      <c r="Z375" s="13"/>
      <c r="AA375" s="13"/>
      <c r="AB375" s="13"/>
      <c r="AC375" s="13"/>
      <c r="AD375" s="13"/>
      <c r="AE375" s="13"/>
      <c r="AT375" s="243" t="s">
        <v>137</v>
      </c>
      <c r="AU375" s="243" t="s">
        <v>85</v>
      </c>
      <c r="AV375" s="13" t="s">
        <v>85</v>
      </c>
      <c r="AW375" s="13" t="s">
        <v>36</v>
      </c>
      <c r="AX375" s="13" t="s">
        <v>82</v>
      </c>
      <c r="AY375" s="243" t="s">
        <v>122</v>
      </c>
    </row>
    <row r="376" spans="1:65" s="2" customFormat="1" ht="16.5" customHeight="1">
      <c r="A376" s="39"/>
      <c r="B376" s="40"/>
      <c r="C376" s="215" t="s">
        <v>547</v>
      </c>
      <c r="D376" s="215" t="s">
        <v>124</v>
      </c>
      <c r="E376" s="216" t="s">
        <v>548</v>
      </c>
      <c r="F376" s="217" t="s">
        <v>549</v>
      </c>
      <c r="G376" s="218" t="s">
        <v>127</v>
      </c>
      <c r="H376" s="219">
        <v>12421.16</v>
      </c>
      <c r="I376" s="220"/>
      <c r="J376" s="221">
        <f>ROUND(I376*H376,2)</f>
        <v>0</v>
      </c>
      <c r="K376" s="217" t="s">
        <v>128</v>
      </c>
      <c r="L376" s="45"/>
      <c r="M376" s="222" t="s">
        <v>19</v>
      </c>
      <c r="N376" s="223" t="s">
        <v>45</v>
      </c>
      <c r="O376" s="85"/>
      <c r="P376" s="224">
        <f>O376*H376</f>
        <v>0</v>
      </c>
      <c r="Q376" s="224">
        <v>0.20478</v>
      </c>
      <c r="R376" s="224">
        <f>Q376*H376</f>
        <v>2543.6051448</v>
      </c>
      <c r="S376" s="224">
        <v>0</v>
      </c>
      <c r="T376" s="225">
        <f>S376*H376</f>
        <v>0</v>
      </c>
      <c r="U376" s="39"/>
      <c r="V376" s="39"/>
      <c r="W376" s="39"/>
      <c r="X376" s="39"/>
      <c r="Y376" s="39"/>
      <c r="Z376" s="39"/>
      <c r="AA376" s="39"/>
      <c r="AB376" s="39"/>
      <c r="AC376" s="39"/>
      <c r="AD376" s="39"/>
      <c r="AE376" s="39"/>
      <c r="AR376" s="226" t="s">
        <v>129</v>
      </c>
      <c r="AT376" s="226" t="s">
        <v>124</v>
      </c>
      <c r="AU376" s="226" t="s">
        <v>85</v>
      </c>
      <c r="AY376" s="18" t="s">
        <v>122</v>
      </c>
      <c r="BE376" s="227">
        <f>IF(N376="základní",J376,0)</f>
        <v>0</v>
      </c>
      <c r="BF376" s="227">
        <f>IF(N376="snížená",J376,0)</f>
        <v>0</v>
      </c>
      <c r="BG376" s="227">
        <f>IF(N376="zákl. přenesená",J376,0)</f>
        <v>0</v>
      </c>
      <c r="BH376" s="227">
        <f>IF(N376="sníž. přenesená",J376,0)</f>
        <v>0</v>
      </c>
      <c r="BI376" s="227">
        <f>IF(N376="nulová",J376,0)</f>
        <v>0</v>
      </c>
      <c r="BJ376" s="18" t="s">
        <v>82</v>
      </c>
      <c r="BK376" s="227">
        <f>ROUND(I376*H376,2)</f>
        <v>0</v>
      </c>
      <c r="BL376" s="18" t="s">
        <v>129</v>
      </c>
      <c r="BM376" s="226" t="s">
        <v>550</v>
      </c>
    </row>
    <row r="377" spans="1:47" s="2" customFormat="1" ht="12">
      <c r="A377" s="39"/>
      <c r="B377" s="40"/>
      <c r="C377" s="41"/>
      <c r="D377" s="228" t="s">
        <v>131</v>
      </c>
      <c r="E377" s="41"/>
      <c r="F377" s="229" t="s">
        <v>551</v>
      </c>
      <c r="G377" s="41"/>
      <c r="H377" s="41"/>
      <c r="I377" s="133"/>
      <c r="J377" s="41"/>
      <c r="K377" s="41"/>
      <c r="L377" s="45"/>
      <c r="M377" s="230"/>
      <c r="N377" s="231"/>
      <c r="O377" s="85"/>
      <c r="P377" s="85"/>
      <c r="Q377" s="85"/>
      <c r="R377" s="85"/>
      <c r="S377" s="85"/>
      <c r="T377" s="86"/>
      <c r="U377" s="39"/>
      <c r="V377" s="39"/>
      <c r="W377" s="39"/>
      <c r="X377" s="39"/>
      <c r="Y377" s="39"/>
      <c r="Z377" s="39"/>
      <c r="AA377" s="39"/>
      <c r="AB377" s="39"/>
      <c r="AC377" s="39"/>
      <c r="AD377" s="39"/>
      <c r="AE377" s="39"/>
      <c r="AT377" s="18" t="s">
        <v>131</v>
      </c>
      <c r="AU377" s="18" t="s">
        <v>85</v>
      </c>
    </row>
    <row r="378" spans="1:47" s="2" customFormat="1" ht="12">
      <c r="A378" s="39"/>
      <c r="B378" s="40"/>
      <c r="C378" s="41"/>
      <c r="D378" s="228" t="s">
        <v>133</v>
      </c>
      <c r="E378" s="41"/>
      <c r="F378" s="232" t="s">
        <v>552</v>
      </c>
      <c r="G378" s="41"/>
      <c r="H378" s="41"/>
      <c r="I378" s="133"/>
      <c r="J378" s="41"/>
      <c r="K378" s="41"/>
      <c r="L378" s="45"/>
      <c r="M378" s="230"/>
      <c r="N378" s="231"/>
      <c r="O378" s="85"/>
      <c r="P378" s="85"/>
      <c r="Q378" s="85"/>
      <c r="R378" s="85"/>
      <c r="S378" s="85"/>
      <c r="T378" s="86"/>
      <c r="U378" s="39"/>
      <c r="V378" s="39"/>
      <c r="W378" s="39"/>
      <c r="X378" s="39"/>
      <c r="Y378" s="39"/>
      <c r="Z378" s="39"/>
      <c r="AA378" s="39"/>
      <c r="AB378" s="39"/>
      <c r="AC378" s="39"/>
      <c r="AD378" s="39"/>
      <c r="AE378" s="39"/>
      <c r="AT378" s="18" t="s">
        <v>133</v>
      </c>
      <c r="AU378" s="18" t="s">
        <v>85</v>
      </c>
    </row>
    <row r="379" spans="1:47" s="2" customFormat="1" ht="12">
      <c r="A379" s="39"/>
      <c r="B379" s="40"/>
      <c r="C379" s="41"/>
      <c r="D379" s="228" t="s">
        <v>135</v>
      </c>
      <c r="E379" s="41"/>
      <c r="F379" s="232" t="s">
        <v>553</v>
      </c>
      <c r="G379" s="41"/>
      <c r="H379" s="41"/>
      <c r="I379" s="133"/>
      <c r="J379" s="41"/>
      <c r="K379" s="41"/>
      <c r="L379" s="45"/>
      <c r="M379" s="230"/>
      <c r="N379" s="231"/>
      <c r="O379" s="85"/>
      <c r="P379" s="85"/>
      <c r="Q379" s="85"/>
      <c r="R379" s="85"/>
      <c r="S379" s="85"/>
      <c r="T379" s="86"/>
      <c r="U379" s="39"/>
      <c r="V379" s="39"/>
      <c r="W379" s="39"/>
      <c r="X379" s="39"/>
      <c r="Y379" s="39"/>
      <c r="Z379" s="39"/>
      <c r="AA379" s="39"/>
      <c r="AB379" s="39"/>
      <c r="AC379" s="39"/>
      <c r="AD379" s="39"/>
      <c r="AE379" s="39"/>
      <c r="AT379" s="18" t="s">
        <v>135</v>
      </c>
      <c r="AU379" s="18" t="s">
        <v>85</v>
      </c>
    </row>
    <row r="380" spans="1:51" s="15" customFormat="1" ht="12">
      <c r="A380" s="15"/>
      <c r="B380" s="255"/>
      <c r="C380" s="256"/>
      <c r="D380" s="228" t="s">
        <v>137</v>
      </c>
      <c r="E380" s="257" t="s">
        <v>19</v>
      </c>
      <c r="F380" s="258" t="s">
        <v>554</v>
      </c>
      <c r="G380" s="256"/>
      <c r="H380" s="257" t="s">
        <v>19</v>
      </c>
      <c r="I380" s="259"/>
      <c r="J380" s="256"/>
      <c r="K380" s="256"/>
      <c r="L380" s="260"/>
      <c r="M380" s="261"/>
      <c r="N380" s="262"/>
      <c r="O380" s="262"/>
      <c r="P380" s="262"/>
      <c r="Q380" s="262"/>
      <c r="R380" s="262"/>
      <c r="S380" s="262"/>
      <c r="T380" s="263"/>
      <c r="U380" s="15"/>
      <c r="V380" s="15"/>
      <c r="W380" s="15"/>
      <c r="X380" s="15"/>
      <c r="Y380" s="15"/>
      <c r="Z380" s="15"/>
      <c r="AA380" s="15"/>
      <c r="AB380" s="15"/>
      <c r="AC380" s="15"/>
      <c r="AD380" s="15"/>
      <c r="AE380" s="15"/>
      <c r="AT380" s="264" t="s">
        <v>137</v>
      </c>
      <c r="AU380" s="264" t="s">
        <v>85</v>
      </c>
      <c r="AV380" s="15" t="s">
        <v>82</v>
      </c>
      <c r="AW380" s="15" t="s">
        <v>36</v>
      </c>
      <c r="AX380" s="15" t="s">
        <v>74</v>
      </c>
      <c r="AY380" s="264" t="s">
        <v>122</v>
      </c>
    </row>
    <row r="381" spans="1:51" s="13" customFormat="1" ht="12">
      <c r="A381" s="13"/>
      <c r="B381" s="233"/>
      <c r="C381" s="234"/>
      <c r="D381" s="228" t="s">
        <v>137</v>
      </c>
      <c r="E381" s="235" t="s">
        <v>19</v>
      </c>
      <c r="F381" s="236" t="s">
        <v>555</v>
      </c>
      <c r="G381" s="234"/>
      <c r="H381" s="237">
        <v>11852</v>
      </c>
      <c r="I381" s="238"/>
      <c r="J381" s="234"/>
      <c r="K381" s="234"/>
      <c r="L381" s="239"/>
      <c r="M381" s="240"/>
      <c r="N381" s="241"/>
      <c r="O381" s="241"/>
      <c r="P381" s="241"/>
      <c r="Q381" s="241"/>
      <c r="R381" s="241"/>
      <c r="S381" s="241"/>
      <c r="T381" s="242"/>
      <c r="U381" s="13"/>
      <c r="V381" s="13"/>
      <c r="W381" s="13"/>
      <c r="X381" s="13"/>
      <c r="Y381" s="13"/>
      <c r="Z381" s="13"/>
      <c r="AA381" s="13"/>
      <c r="AB381" s="13"/>
      <c r="AC381" s="13"/>
      <c r="AD381" s="13"/>
      <c r="AE381" s="13"/>
      <c r="AT381" s="243" t="s">
        <v>137</v>
      </c>
      <c r="AU381" s="243" t="s">
        <v>85</v>
      </c>
      <c r="AV381" s="13" t="s">
        <v>85</v>
      </c>
      <c r="AW381" s="13" t="s">
        <v>36</v>
      </c>
      <c r="AX381" s="13" t="s">
        <v>74</v>
      </c>
      <c r="AY381" s="243" t="s">
        <v>122</v>
      </c>
    </row>
    <row r="382" spans="1:51" s="13" customFormat="1" ht="12">
      <c r="A382" s="13"/>
      <c r="B382" s="233"/>
      <c r="C382" s="234"/>
      <c r="D382" s="228" t="s">
        <v>137</v>
      </c>
      <c r="E382" s="235" t="s">
        <v>19</v>
      </c>
      <c r="F382" s="236" t="s">
        <v>556</v>
      </c>
      <c r="G382" s="234"/>
      <c r="H382" s="237">
        <v>569.16</v>
      </c>
      <c r="I382" s="238"/>
      <c r="J382" s="234"/>
      <c r="K382" s="234"/>
      <c r="L382" s="239"/>
      <c r="M382" s="240"/>
      <c r="N382" s="241"/>
      <c r="O382" s="241"/>
      <c r="P382" s="241"/>
      <c r="Q382" s="241"/>
      <c r="R382" s="241"/>
      <c r="S382" s="241"/>
      <c r="T382" s="242"/>
      <c r="U382" s="13"/>
      <c r="V382" s="13"/>
      <c r="W382" s="13"/>
      <c r="X382" s="13"/>
      <c r="Y382" s="13"/>
      <c r="Z382" s="13"/>
      <c r="AA382" s="13"/>
      <c r="AB382" s="13"/>
      <c r="AC382" s="13"/>
      <c r="AD382" s="13"/>
      <c r="AE382" s="13"/>
      <c r="AT382" s="243" t="s">
        <v>137</v>
      </c>
      <c r="AU382" s="243" t="s">
        <v>85</v>
      </c>
      <c r="AV382" s="13" t="s">
        <v>85</v>
      </c>
      <c r="AW382" s="13" t="s">
        <v>36</v>
      </c>
      <c r="AX382" s="13" t="s">
        <v>74</v>
      </c>
      <c r="AY382" s="243" t="s">
        <v>122</v>
      </c>
    </row>
    <row r="383" spans="1:51" s="14" customFormat="1" ht="12">
      <c r="A383" s="14"/>
      <c r="B383" s="244"/>
      <c r="C383" s="245"/>
      <c r="D383" s="228" t="s">
        <v>137</v>
      </c>
      <c r="E383" s="246" t="s">
        <v>19</v>
      </c>
      <c r="F383" s="247" t="s">
        <v>187</v>
      </c>
      <c r="G383" s="245"/>
      <c r="H383" s="248">
        <v>12421.16</v>
      </c>
      <c r="I383" s="249"/>
      <c r="J383" s="245"/>
      <c r="K383" s="245"/>
      <c r="L383" s="250"/>
      <c r="M383" s="251"/>
      <c r="N383" s="252"/>
      <c r="O383" s="252"/>
      <c r="P383" s="252"/>
      <c r="Q383" s="252"/>
      <c r="R383" s="252"/>
      <c r="S383" s="252"/>
      <c r="T383" s="253"/>
      <c r="U383" s="14"/>
      <c r="V383" s="14"/>
      <c r="W383" s="14"/>
      <c r="X383" s="14"/>
      <c r="Y383" s="14"/>
      <c r="Z383" s="14"/>
      <c r="AA383" s="14"/>
      <c r="AB383" s="14"/>
      <c r="AC383" s="14"/>
      <c r="AD383" s="14"/>
      <c r="AE383" s="14"/>
      <c r="AT383" s="254" t="s">
        <v>137</v>
      </c>
      <c r="AU383" s="254" t="s">
        <v>85</v>
      </c>
      <c r="AV383" s="14" t="s">
        <v>129</v>
      </c>
      <c r="AW383" s="14" t="s">
        <v>36</v>
      </c>
      <c r="AX383" s="14" t="s">
        <v>82</v>
      </c>
      <c r="AY383" s="254" t="s">
        <v>122</v>
      </c>
    </row>
    <row r="384" spans="1:65" s="2" customFormat="1" ht="16.5" customHeight="1">
      <c r="A384" s="39"/>
      <c r="B384" s="40"/>
      <c r="C384" s="215" t="s">
        <v>557</v>
      </c>
      <c r="D384" s="215" t="s">
        <v>124</v>
      </c>
      <c r="E384" s="216" t="s">
        <v>558</v>
      </c>
      <c r="F384" s="217" t="s">
        <v>559</v>
      </c>
      <c r="G384" s="218" t="s">
        <v>127</v>
      </c>
      <c r="H384" s="219">
        <v>5926</v>
      </c>
      <c r="I384" s="220"/>
      <c r="J384" s="221">
        <f>ROUND(I384*H384,2)</f>
        <v>0</v>
      </c>
      <c r="K384" s="217" t="s">
        <v>128</v>
      </c>
      <c r="L384" s="45"/>
      <c r="M384" s="222" t="s">
        <v>19</v>
      </c>
      <c r="N384" s="223" t="s">
        <v>45</v>
      </c>
      <c r="O384" s="85"/>
      <c r="P384" s="224">
        <f>O384*H384</f>
        <v>0</v>
      </c>
      <c r="Q384" s="224">
        <v>0.10373</v>
      </c>
      <c r="R384" s="224">
        <f>Q384*H384</f>
        <v>614.70398</v>
      </c>
      <c r="S384" s="224">
        <v>0</v>
      </c>
      <c r="T384" s="225">
        <f>S384*H384</f>
        <v>0</v>
      </c>
      <c r="U384" s="39"/>
      <c r="V384" s="39"/>
      <c r="W384" s="39"/>
      <c r="X384" s="39"/>
      <c r="Y384" s="39"/>
      <c r="Z384" s="39"/>
      <c r="AA384" s="39"/>
      <c r="AB384" s="39"/>
      <c r="AC384" s="39"/>
      <c r="AD384" s="39"/>
      <c r="AE384" s="39"/>
      <c r="AR384" s="226" t="s">
        <v>129</v>
      </c>
      <c r="AT384" s="226" t="s">
        <v>124</v>
      </c>
      <c r="AU384" s="226" t="s">
        <v>85</v>
      </c>
      <c r="AY384" s="18" t="s">
        <v>122</v>
      </c>
      <c r="BE384" s="227">
        <f>IF(N384="základní",J384,0)</f>
        <v>0</v>
      </c>
      <c r="BF384" s="227">
        <f>IF(N384="snížená",J384,0)</f>
        <v>0</v>
      </c>
      <c r="BG384" s="227">
        <f>IF(N384="zákl. přenesená",J384,0)</f>
        <v>0</v>
      </c>
      <c r="BH384" s="227">
        <f>IF(N384="sníž. přenesená",J384,0)</f>
        <v>0</v>
      </c>
      <c r="BI384" s="227">
        <f>IF(N384="nulová",J384,0)</f>
        <v>0</v>
      </c>
      <c r="BJ384" s="18" t="s">
        <v>82</v>
      </c>
      <c r="BK384" s="227">
        <f>ROUND(I384*H384,2)</f>
        <v>0</v>
      </c>
      <c r="BL384" s="18" t="s">
        <v>129</v>
      </c>
      <c r="BM384" s="226" t="s">
        <v>560</v>
      </c>
    </row>
    <row r="385" spans="1:47" s="2" customFormat="1" ht="12">
      <c r="A385" s="39"/>
      <c r="B385" s="40"/>
      <c r="C385" s="41"/>
      <c r="D385" s="228" t="s">
        <v>131</v>
      </c>
      <c r="E385" s="41"/>
      <c r="F385" s="229" t="s">
        <v>561</v>
      </c>
      <c r="G385" s="41"/>
      <c r="H385" s="41"/>
      <c r="I385" s="133"/>
      <c r="J385" s="41"/>
      <c r="K385" s="41"/>
      <c r="L385" s="45"/>
      <c r="M385" s="230"/>
      <c r="N385" s="231"/>
      <c r="O385" s="85"/>
      <c r="P385" s="85"/>
      <c r="Q385" s="85"/>
      <c r="R385" s="85"/>
      <c r="S385" s="85"/>
      <c r="T385" s="86"/>
      <c r="U385" s="39"/>
      <c r="V385" s="39"/>
      <c r="W385" s="39"/>
      <c r="X385" s="39"/>
      <c r="Y385" s="39"/>
      <c r="Z385" s="39"/>
      <c r="AA385" s="39"/>
      <c r="AB385" s="39"/>
      <c r="AC385" s="39"/>
      <c r="AD385" s="39"/>
      <c r="AE385" s="39"/>
      <c r="AT385" s="18" t="s">
        <v>131</v>
      </c>
      <c r="AU385" s="18" t="s">
        <v>85</v>
      </c>
    </row>
    <row r="386" spans="1:47" s="2" customFormat="1" ht="12">
      <c r="A386" s="39"/>
      <c r="B386" s="40"/>
      <c r="C386" s="41"/>
      <c r="D386" s="228" t="s">
        <v>133</v>
      </c>
      <c r="E386" s="41"/>
      <c r="F386" s="232" t="s">
        <v>562</v>
      </c>
      <c r="G386" s="41"/>
      <c r="H386" s="41"/>
      <c r="I386" s="133"/>
      <c r="J386" s="41"/>
      <c r="K386" s="41"/>
      <c r="L386" s="45"/>
      <c r="M386" s="230"/>
      <c r="N386" s="231"/>
      <c r="O386" s="85"/>
      <c r="P386" s="85"/>
      <c r="Q386" s="85"/>
      <c r="R386" s="85"/>
      <c r="S386" s="85"/>
      <c r="T386" s="86"/>
      <c r="U386" s="39"/>
      <c r="V386" s="39"/>
      <c r="W386" s="39"/>
      <c r="X386" s="39"/>
      <c r="Y386" s="39"/>
      <c r="Z386" s="39"/>
      <c r="AA386" s="39"/>
      <c r="AB386" s="39"/>
      <c r="AC386" s="39"/>
      <c r="AD386" s="39"/>
      <c r="AE386" s="39"/>
      <c r="AT386" s="18" t="s">
        <v>133</v>
      </c>
      <c r="AU386" s="18" t="s">
        <v>85</v>
      </c>
    </row>
    <row r="387" spans="1:47" s="2" customFormat="1" ht="12">
      <c r="A387" s="39"/>
      <c r="B387" s="40"/>
      <c r="C387" s="41"/>
      <c r="D387" s="228" t="s">
        <v>135</v>
      </c>
      <c r="E387" s="41"/>
      <c r="F387" s="232" t="s">
        <v>563</v>
      </c>
      <c r="G387" s="41"/>
      <c r="H387" s="41"/>
      <c r="I387" s="133"/>
      <c r="J387" s="41"/>
      <c r="K387" s="41"/>
      <c r="L387" s="45"/>
      <c r="M387" s="230"/>
      <c r="N387" s="231"/>
      <c r="O387" s="85"/>
      <c r="P387" s="85"/>
      <c r="Q387" s="85"/>
      <c r="R387" s="85"/>
      <c r="S387" s="85"/>
      <c r="T387" s="86"/>
      <c r="U387" s="39"/>
      <c r="V387" s="39"/>
      <c r="W387" s="39"/>
      <c r="X387" s="39"/>
      <c r="Y387" s="39"/>
      <c r="Z387" s="39"/>
      <c r="AA387" s="39"/>
      <c r="AB387" s="39"/>
      <c r="AC387" s="39"/>
      <c r="AD387" s="39"/>
      <c r="AE387" s="39"/>
      <c r="AT387" s="18" t="s">
        <v>135</v>
      </c>
      <c r="AU387" s="18" t="s">
        <v>85</v>
      </c>
    </row>
    <row r="388" spans="1:51" s="13" customFormat="1" ht="12">
      <c r="A388" s="13"/>
      <c r="B388" s="233"/>
      <c r="C388" s="234"/>
      <c r="D388" s="228" t="s">
        <v>137</v>
      </c>
      <c r="E388" s="235" t="s">
        <v>19</v>
      </c>
      <c r="F388" s="236" t="s">
        <v>564</v>
      </c>
      <c r="G388" s="234"/>
      <c r="H388" s="237">
        <v>5926</v>
      </c>
      <c r="I388" s="238"/>
      <c r="J388" s="234"/>
      <c r="K388" s="234"/>
      <c r="L388" s="239"/>
      <c r="M388" s="240"/>
      <c r="N388" s="241"/>
      <c r="O388" s="241"/>
      <c r="P388" s="241"/>
      <c r="Q388" s="241"/>
      <c r="R388" s="241"/>
      <c r="S388" s="241"/>
      <c r="T388" s="242"/>
      <c r="U388" s="13"/>
      <c r="V388" s="13"/>
      <c r="W388" s="13"/>
      <c r="X388" s="13"/>
      <c r="Y388" s="13"/>
      <c r="Z388" s="13"/>
      <c r="AA388" s="13"/>
      <c r="AB388" s="13"/>
      <c r="AC388" s="13"/>
      <c r="AD388" s="13"/>
      <c r="AE388" s="13"/>
      <c r="AT388" s="243" t="s">
        <v>137</v>
      </c>
      <c r="AU388" s="243" t="s">
        <v>85</v>
      </c>
      <c r="AV388" s="13" t="s">
        <v>85</v>
      </c>
      <c r="AW388" s="13" t="s">
        <v>36</v>
      </c>
      <c r="AX388" s="13" t="s">
        <v>82</v>
      </c>
      <c r="AY388" s="243" t="s">
        <v>122</v>
      </c>
    </row>
    <row r="389" spans="1:63" s="12" customFormat="1" ht="22.8" customHeight="1">
      <c r="A389" s="12"/>
      <c r="B389" s="199"/>
      <c r="C389" s="200"/>
      <c r="D389" s="201" t="s">
        <v>73</v>
      </c>
      <c r="E389" s="213" t="s">
        <v>162</v>
      </c>
      <c r="F389" s="213" t="s">
        <v>565</v>
      </c>
      <c r="G389" s="200"/>
      <c r="H389" s="200"/>
      <c r="I389" s="203"/>
      <c r="J389" s="214">
        <f>BK389</f>
        <v>0</v>
      </c>
      <c r="K389" s="200"/>
      <c r="L389" s="205"/>
      <c r="M389" s="206"/>
      <c r="N389" s="207"/>
      <c r="O389" s="207"/>
      <c r="P389" s="208">
        <f>SUM(P390:P392)</f>
        <v>0</v>
      </c>
      <c r="Q389" s="207"/>
      <c r="R389" s="208">
        <f>SUM(R390:R392)</f>
        <v>0.48804000000000003</v>
      </c>
      <c r="S389" s="207"/>
      <c r="T389" s="209">
        <f>SUM(T390:T392)</f>
        <v>0</v>
      </c>
      <c r="U389" s="12"/>
      <c r="V389" s="12"/>
      <c r="W389" s="12"/>
      <c r="X389" s="12"/>
      <c r="Y389" s="12"/>
      <c r="Z389" s="12"/>
      <c r="AA389" s="12"/>
      <c r="AB389" s="12"/>
      <c r="AC389" s="12"/>
      <c r="AD389" s="12"/>
      <c r="AE389" s="12"/>
      <c r="AR389" s="210" t="s">
        <v>82</v>
      </c>
      <c r="AT389" s="211" t="s">
        <v>73</v>
      </c>
      <c r="AU389" s="211" t="s">
        <v>82</v>
      </c>
      <c r="AY389" s="210" t="s">
        <v>122</v>
      </c>
      <c r="BK389" s="212">
        <f>SUM(BK390:BK392)</f>
        <v>0</v>
      </c>
    </row>
    <row r="390" spans="1:65" s="2" customFormat="1" ht="16.5" customHeight="1">
      <c r="A390" s="39"/>
      <c r="B390" s="40"/>
      <c r="C390" s="215" t="s">
        <v>566</v>
      </c>
      <c r="D390" s="215" t="s">
        <v>124</v>
      </c>
      <c r="E390" s="216" t="s">
        <v>567</v>
      </c>
      <c r="F390" s="217" t="s">
        <v>568</v>
      </c>
      <c r="G390" s="218" t="s">
        <v>127</v>
      </c>
      <c r="H390" s="219">
        <v>42</v>
      </c>
      <c r="I390" s="220"/>
      <c r="J390" s="221">
        <f>ROUND(I390*H390,2)</f>
        <v>0</v>
      </c>
      <c r="K390" s="217" t="s">
        <v>128</v>
      </c>
      <c r="L390" s="45"/>
      <c r="M390" s="222" t="s">
        <v>19</v>
      </c>
      <c r="N390" s="223" t="s">
        <v>45</v>
      </c>
      <c r="O390" s="85"/>
      <c r="P390" s="224">
        <f>O390*H390</f>
        <v>0</v>
      </c>
      <c r="Q390" s="224">
        <v>0.01162</v>
      </c>
      <c r="R390" s="224">
        <f>Q390*H390</f>
        <v>0.48804000000000003</v>
      </c>
      <c r="S390" s="224">
        <v>0</v>
      </c>
      <c r="T390" s="225">
        <f>S390*H390</f>
        <v>0</v>
      </c>
      <c r="U390" s="39"/>
      <c r="V390" s="39"/>
      <c r="W390" s="39"/>
      <c r="X390" s="39"/>
      <c r="Y390" s="39"/>
      <c r="Z390" s="39"/>
      <c r="AA390" s="39"/>
      <c r="AB390" s="39"/>
      <c r="AC390" s="39"/>
      <c r="AD390" s="39"/>
      <c r="AE390" s="39"/>
      <c r="AR390" s="226" t="s">
        <v>129</v>
      </c>
      <c r="AT390" s="226" t="s">
        <v>124</v>
      </c>
      <c r="AU390" s="226" t="s">
        <v>85</v>
      </c>
      <c r="AY390" s="18" t="s">
        <v>122</v>
      </c>
      <c r="BE390" s="227">
        <f>IF(N390="základní",J390,0)</f>
        <v>0</v>
      </c>
      <c r="BF390" s="227">
        <f>IF(N390="snížená",J390,0)</f>
        <v>0</v>
      </c>
      <c r="BG390" s="227">
        <f>IF(N390="zákl. přenesená",J390,0)</f>
        <v>0</v>
      </c>
      <c r="BH390" s="227">
        <f>IF(N390="sníž. přenesená",J390,0)</f>
        <v>0</v>
      </c>
      <c r="BI390" s="227">
        <f>IF(N390="nulová",J390,0)</f>
        <v>0</v>
      </c>
      <c r="BJ390" s="18" t="s">
        <v>82</v>
      </c>
      <c r="BK390" s="227">
        <f>ROUND(I390*H390,2)</f>
        <v>0</v>
      </c>
      <c r="BL390" s="18" t="s">
        <v>129</v>
      </c>
      <c r="BM390" s="226" t="s">
        <v>569</v>
      </c>
    </row>
    <row r="391" spans="1:47" s="2" customFormat="1" ht="12">
      <c r="A391" s="39"/>
      <c r="B391" s="40"/>
      <c r="C391" s="41"/>
      <c r="D391" s="228" t="s">
        <v>131</v>
      </c>
      <c r="E391" s="41"/>
      <c r="F391" s="229" t="s">
        <v>570</v>
      </c>
      <c r="G391" s="41"/>
      <c r="H391" s="41"/>
      <c r="I391" s="133"/>
      <c r="J391" s="41"/>
      <c r="K391" s="41"/>
      <c r="L391" s="45"/>
      <c r="M391" s="230"/>
      <c r="N391" s="231"/>
      <c r="O391" s="85"/>
      <c r="P391" s="85"/>
      <c r="Q391" s="85"/>
      <c r="R391" s="85"/>
      <c r="S391" s="85"/>
      <c r="T391" s="86"/>
      <c r="U391" s="39"/>
      <c r="V391" s="39"/>
      <c r="W391" s="39"/>
      <c r="X391" s="39"/>
      <c r="Y391" s="39"/>
      <c r="Z391" s="39"/>
      <c r="AA391" s="39"/>
      <c r="AB391" s="39"/>
      <c r="AC391" s="39"/>
      <c r="AD391" s="39"/>
      <c r="AE391" s="39"/>
      <c r="AT391" s="18" t="s">
        <v>131</v>
      </c>
      <c r="AU391" s="18" t="s">
        <v>85</v>
      </c>
    </row>
    <row r="392" spans="1:47" s="2" customFormat="1" ht="12">
      <c r="A392" s="39"/>
      <c r="B392" s="40"/>
      <c r="C392" s="41"/>
      <c r="D392" s="228" t="s">
        <v>133</v>
      </c>
      <c r="E392" s="41"/>
      <c r="F392" s="232" t="s">
        <v>571</v>
      </c>
      <c r="G392" s="41"/>
      <c r="H392" s="41"/>
      <c r="I392" s="133"/>
      <c r="J392" s="41"/>
      <c r="K392" s="41"/>
      <c r="L392" s="45"/>
      <c r="M392" s="230"/>
      <c r="N392" s="231"/>
      <c r="O392" s="85"/>
      <c r="P392" s="85"/>
      <c r="Q392" s="85"/>
      <c r="R392" s="85"/>
      <c r="S392" s="85"/>
      <c r="T392" s="86"/>
      <c r="U392" s="39"/>
      <c r="V392" s="39"/>
      <c r="W392" s="39"/>
      <c r="X392" s="39"/>
      <c r="Y392" s="39"/>
      <c r="Z392" s="39"/>
      <c r="AA392" s="39"/>
      <c r="AB392" s="39"/>
      <c r="AC392" s="39"/>
      <c r="AD392" s="39"/>
      <c r="AE392" s="39"/>
      <c r="AT392" s="18" t="s">
        <v>133</v>
      </c>
      <c r="AU392" s="18" t="s">
        <v>85</v>
      </c>
    </row>
    <row r="393" spans="1:63" s="12" customFormat="1" ht="22.8" customHeight="1">
      <c r="A393" s="12"/>
      <c r="B393" s="199"/>
      <c r="C393" s="200"/>
      <c r="D393" s="201" t="s">
        <v>73</v>
      </c>
      <c r="E393" s="213" t="s">
        <v>188</v>
      </c>
      <c r="F393" s="213" t="s">
        <v>572</v>
      </c>
      <c r="G393" s="200"/>
      <c r="H393" s="200"/>
      <c r="I393" s="203"/>
      <c r="J393" s="214">
        <f>BK393</f>
        <v>0</v>
      </c>
      <c r="K393" s="200"/>
      <c r="L393" s="205"/>
      <c r="M393" s="206"/>
      <c r="N393" s="207"/>
      <c r="O393" s="207"/>
      <c r="P393" s="208">
        <f>SUM(P394:P414)</f>
        <v>0</v>
      </c>
      <c r="Q393" s="207"/>
      <c r="R393" s="208">
        <f>SUM(R394:R414)</f>
        <v>0.00066</v>
      </c>
      <c r="S393" s="207"/>
      <c r="T393" s="209">
        <f>SUM(T394:T414)</f>
        <v>262.51460000000003</v>
      </c>
      <c r="U393" s="12"/>
      <c r="V393" s="12"/>
      <c r="W393" s="12"/>
      <c r="X393" s="12"/>
      <c r="Y393" s="12"/>
      <c r="Z393" s="12"/>
      <c r="AA393" s="12"/>
      <c r="AB393" s="12"/>
      <c r="AC393" s="12"/>
      <c r="AD393" s="12"/>
      <c r="AE393" s="12"/>
      <c r="AR393" s="210" t="s">
        <v>82</v>
      </c>
      <c r="AT393" s="211" t="s">
        <v>73</v>
      </c>
      <c r="AU393" s="211" t="s">
        <v>82</v>
      </c>
      <c r="AY393" s="210" t="s">
        <v>122</v>
      </c>
      <c r="BK393" s="212">
        <f>SUM(BK394:BK414)</f>
        <v>0</v>
      </c>
    </row>
    <row r="394" spans="1:65" s="2" customFormat="1" ht="16.5" customHeight="1">
      <c r="A394" s="39"/>
      <c r="B394" s="40"/>
      <c r="C394" s="215" t="s">
        <v>573</v>
      </c>
      <c r="D394" s="215" t="s">
        <v>124</v>
      </c>
      <c r="E394" s="216" t="s">
        <v>574</v>
      </c>
      <c r="F394" s="217" t="s">
        <v>575</v>
      </c>
      <c r="G394" s="218" t="s">
        <v>452</v>
      </c>
      <c r="H394" s="219">
        <v>6</v>
      </c>
      <c r="I394" s="220"/>
      <c r="J394" s="221">
        <f>ROUND(I394*H394,2)</f>
        <v>0</v>
      </c>
      <c r="K394" s="217" t="s">
        <v>128</v>
      </c>
      <c r="L394" s="45"/>
      <c r="M394" s="222" t="s">
        <v>19</v>
      </c>
      <c r="N394" s="223" t="s">
        <v>45</v>
      </c>
      <c r="O394" s="85"/>
      <c r="P394" s="224">
        <f>O394*H394</f>
        <v>0</v>
      </c>
      <c r="Q394" s="224">
        <v>0</v>
      </c>
      <c r="R394" s="224">
        <f>Q394*H394</f>
        <v>0</v>
      </c>
      <c r="S394" s="224">
        <v>0</v>
      </c>
      <c r="T394" s="225">
        <f>S394*H394</f>
        <v>0</v>
      </c>
      <c r="U394" s="39"/>
      <c r="V394" s="39"/>
      <c r="W394" s="39"/>
      <c r="X394" s="39"/>
      <c r="Y394" s="39"/>
      <c r="Z394" s="39"/>
      <c r="AA394" s="39"/>
      <c r="AB394" s="39"/>
      <c r="AC394" s="39"/>
      <c r="AD394" s="39"/>
      <c r="AE394" s="39"/>
      <c r="AR394" s="226" t="s">
        <v>129</v>
      </c>
      <c r="AT394" s="226" t="s">
        <v>124</v>
      </c>
      <c r="AU394" s="226" t="s">
        <v>85</v>
      </c>
      <c r="AY394" s="18" t="s">
        <v>122</v>
      </c>
      <c r="BE394" s="227">
        <f>IF(N394="základní",J394,0)</f>
        <v>0</v>
      </c>
      <c r="BF394" s="227">
        <f>IF(N394="snížená",J394,0)</f>
        <v>0</v>
      </c>
      <c r="BG394" s="227">
        <f>IF(N394="zákl. přenesená",J394,0)</f>
        <v>0</v>
      </c>
      <c r="BH394" s="227">
        <f>IF(N394="sníž. přenesená",J394,0)</f>
        <v>0</v>
      </c>
      <c r="BI394" s="227">
        <f>IF(N394="nulová",J394,0)</f>
        <v>0</v>
      </c>
      <c r="BJ394" s="18" t="s">
        <v>82</v>
      </c>
      <c r="BK394" s="227">
        <f>ROUND(I394*H394,2)</f>
        <v>0</v>
      </c>
      <c r="BL394" s="18" t="s">
        <v>129</v>
      </c>
      <c r="BM394" s="226" t="s">
        <v>576</v>
      </c>
    </row>
    <row r="395" spans="1:47" s="2" customFormat="1" ht="12">
      <c r="A395" s="39"/>
      <c r="B395" s="40"/>
      <c r="C395" s="41"/>
      <c r="D395" s="228" t="s">
        <v>131</v>
      </c>
      <c r="E395" s="41"/>
      <c r="F395" s="229" t="s">
        <v>577</v>
      </c>
      <c r="G395" s="41"/>
      <c r="H395" s="41"/>
      <c r="I395" s="133"/>
      <c r="J395" s="41"/>
      <c r="K395" s="41"/>
      <c r="L395" s="45"/>
      <c r="M395" s="230"/>
      <c r="N395" s="231"/>
      <c r="O395" s="85"/>
      <c r="P395" s="85"/>
      <c r="Q395" s="85"/>
      <c r="R395" s="85"/>
      <c r="S395" s="85"/>
      <c r="T395" s="86"/>
      <c r="U395" s="39"/>
      <c r="V395" s="39"/>
      <c r="W395" s="39"/>
      <c r="X395" s="39"/>
      <c r="Y395" s="39"/>
      <c r="Z395" s="39"/>
      <c r="AA395" s="39"/>
      <c r="AB395" s="39"/>
      <c r="AC395" s="39"/>
      <c r="AD395" s="39"/>
      <c r="AE395" s="39"/>
      <c r="AT395" s="18" t="s">
        <v>131</v>
      </c>
      <c r="AU395" s="18" t="s">
        <v>85</v>
      </c>
    </row>
    <row r="396" spans="1:47" s="2" customFormat="1" ht="12">
      <c r="A396" s="39"/>
      <c r="B396" s="40"/>
      <c r="C396" s="41"/>
      <c r="D396" s="228" t="s">
        <v>133</v>
      </c>
      <c r="E396" s="41"/>
      <c r="F396" s="232" t="s">
        <v>578</v>
      </c>
      <c r="G396" s="41"/>
      <c r="H396" s="41"/>
      <c r="I396" s="133"/>
      <c r="J396" s="41"/>
      <c r="K396" s="41"/>
      <c r="L396" s="45"/>
      <c r="M396" s="230"/>
      <c r="N396" s="231"/>
      <c r="O396" s="85"/>
      <c r="P396" s="85"/>
      <c r="Q396" s="85"/>
      <c r="R396" s="85"/>
      <c r="S396" s="85"/>
      <c r="T396" s="86"/>
      <c r="U396" s="39"/>
      <c r="V396" s="39"/>
      <c r="W396" s="39"/>
      <c r="X396" s="39"/>
      <c r="Y396" s="39"/>
      <c r="Z396" s="39"/>
      <c r="AA396" s="39"/>
      <c r="AB396" s="39"/>
      <c r="AC396" s="39"/>
      <c r="AD396" s="39"/>
      <c r="AE396" s="39"/>
      <c r="AT396" s="18" t="s">
        <v>133</v>
      </c>
      <c r="AU396" s="18" t="s">
        <v>85</v>
      </c>
    </row>
    <row r="397" spans="1:51" s="13" customFormat="1" ht="12">
      <c r="A397" s="13"/>
      <c r="B397" s="233"/>
      <c r="C397" s="234"/>
      <c r="D397" s="228" t="s">
        <v>137</v>
      </c>
      <c r="E397" s="235" t="s">
        <v>19</v>
      </c>
      <c r="F397" s="236" t="s">
        <v>579</v>
      </c>
      <c r="G397" s="234"/>
      <c r="H397" s="237">
        <v>6</v>
      </c>
      <c r="I397" s="238"/>
      <c r="J397" s="234"/>
      <c r="K397" s="234"/>
      <c r="L397" s="239"/>
      <c r="M397" s="240"/>
      <c r="N397" s="241"/>
      <c r="O397" s="241"/>
      <c r="P397" s="241"/>
      <c r="Q397" s="241"/>
      <c r="R397" s="241"/>
      <c r="S397" s="241"/>
      <c r="T397" s="242"/>
      <c r="U397" s="13"/>
      <c r="V397" s="13"/>
      <c r="W397" s="13"/>
      <c r="X397" s="13"/>
      <c r="Y397" s="13"/>
      <c r="Z397" s="13"/>
      <c r="AA397" s="13"/>
      <c r="AB397" s="13"/>
      <c r="AC397" s="13"/>
      <c r="AD397" s="13"/>
      <c r="AE397" s="13"/>
      <c r="AT397" s="243" t="s">
        <v>137</v>
      </c>
      <c r="AU397" s="243" t="s">
        <v>85</v>
      </c>
      <c r="AV397" s="13" t="s">
        <v>85</v>
      </c>
      <c r="AW397" s="13" t="s">
        <v>36</v>
      </c>
      <c r="AX397" s="13" t="s">
        <v>82</v>
      </c>
      <c r="AY397" s="243" t="s">
        <v>122</v>
      </c>
    </row>
    <row r="398" spans="1:65" s="2" customFormat="1" ht="16.5" customHeight="1">
      <c r="A398" s="39"/>
      <c r="B398" s="40"/>
      <c r="C398" s="215" t="s">
        <v>580</v>
      </c>
      <c r="D398" s="215" t="s">
        <v>124</v>
      </c>
      <c r="E398" s="216" t="s">
        <v>581</v>
      </c>
      <c r="F398" s="217" t="s">
        <v>582</v>
      </c>
      <c r="G398" s="218" t="s">
        <v>452</v>
      </c>
      <c r="H398" s="219">
        <v>6</v>
      </c>
      <c r="I398" s="220"/>
      <c r="J398" s="221">
        <f>ROUND(I398*H398,2)</f>
        <v>0</v>
      </c>
      <c r="K398" s="217" t="s">
        <v>128</v>
      </c>
      <c r="L398" s="45"/>
      <c r="M398" s="222" t="s">
        <v>19</v>
      </c>
      <c r="N398" s="223" t="s">
        <v>45</v>
      </c>
      <c r="O398" s="85"/>
      <c r="P398" s="224">
        <f>O398*H398</f>
        <v>0</v>
      </c>
      <c r="Q398" s="224">
        <v>0.00011</v>
      </c>
      <c r="R398" s="224">
        <f>Q398*H398</f>
        <v>0.00066</v>
      </c>
      <c r="S398" s="224">
        <v>0</v>
      </c>
      <c r="T398" s="225">
        <f>S398*H398</f>
        <v>0</v>
      </c>
      <c r="U398" s="39"/>
      <c r="V398" s="39"/>
      <c r="W398" s="39"/>
      <c r="X398" s="39"/>
      <c r="Y398" s="39"/>
      <c r="Z398" s="39"/>
      <c r="AA398" s="39"/>
      <c r="AB398" s="39"/>
      <c r="AC398" s="39"/>
      <c r="AD398" s="39"/>
      <c r="AE398" s="39"/>
      <c r="AR398" s="226" t="s">
        <v>129</v>
      </c>
      <c r="AT398" s="226" t="s">
        <v>124</v>
      </c>
      <c r="AU398" s="226" t="s">
        <v>85</v>
      </c>
      <c r="AY398" s="18" t="s">
        <v>122</v>
      </c>
      <c r="BE398" s="227">
        <f>IF(N398="základní",J398,0)</f>
        <v>0</v>
      </c>
      <c r="BF398" s="227">
        <f>IF(N398="snížená",J398,0)</f>
        <v>0</v>
      </c>
      <c r="BG398" s="227">
        <f>IF(N398="zákl. přenesená",J398,0)</f>
        <v>0</v>
      </c>
      <c r="BH398" s="227">
        <f>IF(N398="sníž. přenesená",J398,0)</f>
        <v>0</v>
      </c>
      <c r="BI398" s="227">
        <f>IF(N398="nulová",J398,0)</f>
        <v>0</v>
      </c>
      <c r="BJ398" s="18" t="s">
        <v>82</v>
      </c>
      <c r="BK398" s="227">
        <f>ROUND(I398*H398,2)</f>
        <v>0</v>
      </c>
      <c r="BL398" s="18" t="s">
        <v>129</v>
      </c>
      <c r="BM398" s="226" t="s">
        <v>583</v>
      </c>
    </row>
    <row r="399" spans="1:47" s="2" customFormat="1" ht="12">
      <c r="A399" s="39"/>
      <c r="B399" s="40"/>
      <c r="C399" s="41"/>
      <c r="D399" s="228" t="s">
        <v>131</v>
      </c>
      <c r="E399" s="41"/>
      <c r="F399" s="229" t="s">
        <v>584</v>
      </c>
      <c r="G399" s="41"/>
      <c r="H399" s="41"/>
      <c r="I399" s="133"/>
      <c r="J399" s="41"/>
      <c r="K399" s="41"/>
      <c r="L399" s="45"/>
      <c r="M399" s="230"/>
      <c r="N399" s="231"/>
      <c r="O399" s="85"/>
      <c r="P399" s="85"/>
      <c r="Q399" s="85"/>
      <c r="R399" s="85"/>
      <c r="S399" s="85"/>
      <c r="T399" s="86"/>
      <c r="U399" s="39"/>
      <c r="V399" s="39"/>
      <c r="W399" s="39"/>
      <c r="X399" s="39"/>
      <c r="Y399" s="39"/>
      <c r="Z399" s="39"/>
      <c r="AA399" s="39"/>
      <c r="AB399" s="39"/>
      <c r="AC399" s="39"/>
      <c r="AD399" s="39"/>
      <c r="AE399" s="39"/>
      <c r="AT399" s="18" t="s">
        <v>131</v>
      </c>
      <c r="AU399" s="18" t="s">
        <v>85</v>
      </c>
    </row>
    <row r="400" spans="1:47" s="2" customFormat="1" ht="12">
      <c r="A400" s="39"/>
      <c r="B400" s="40"/>
      <c r="C400" s="41"/>
      <c r="D400" s="228" t="s">
        <v>133</v>
      </c>
      <c r="E400" s="41"/>
      <c r="F400" s="232" t="s">
        <v>585</v>
      </c>
      <c r="G400" s="41"/>
      <c r="H400" s="41"/>
      <c r="I400" s="133"/>
      <c r="J400" s="41"/>
      <c r="K400" s="41"/>
      <c r="L400" s="45"/>
      <c r="M400" s="230"/>
      <c r="N400" s="231"/>
      <c r="O400" s="85"/>
      <c r="P400" s="85"/>
      <c r="Q400" s="85"/>
      <c r="R400" s="85"/>
      <c r="S400" s="85"/>
      <c r="T400" s="86"/>
      <c r="U400" s="39"/>
      <c r="V400" s="39"/>
      <c r="W400" s="39"/>
      <c r="X400" s="39"/>
      <c r="Y400" s="39"/>
      <c r="Z400" s="39"/>
      <c r="AA400" s="39"/>
      <c r="AB400" s="39"/>
      <c r="AC400" s="39"/>
      <c r="AD400" s="39"/>
      <c r="AE400" s="39"/>
      <c r="AT400" s="18" t="s">
        <v>133</v>
      </c>
      <c r="AU400" s="18" t="s">
        <v>85</v>
      </c>
    </row>
    <row r="401" spans="1:65" s="2" customFormat="1" ht="16.5" customHeight="1">
      <c r="A401" s="39"/>
      <c r="B401" s="40"/>
      <c r="C401" s="215" t="s">
        <v>586</v>
      </c>
      <c r="D401" s="215" t="s">
        <v>124</v>
      </c>
      <c r="E401" s="216" t="s">
        <v>587</v>
      </c>
      <c r="F401" s="217" t="s">
        <v>588</v>
      </c>
      <c r="G401" s="218" t="s">
        <v>127</v>
      </c>
      <c r="H401" s="219">
        <v>42</v>
      </c>
      <c r="I401" s="220"/>
      <c r="J401" s="221">
        <f>ROUND(I401*H401,2)</f>
        <v>0</v>
      </c>
      <c r="K401" s="217" t="s">
        <v>128</v>
      </c>
      <c r="L401" s="45"/>
      <c r="M401" s="222" t="s">
        <v>19</v>
      </c>
      <c r="N401" s="223" t="s">
        <v>45</v>
      </c>
      <c r="O401" s="85"/>
      <c r="P401" s="224">
        <f>O401*H401</f>
        <v>0</v>
      </c>
      <c r="Q401" s="224">
        <v>0</v>
      </c>
      <c r="R401" s="224">
        <f>Q401*H401</f>
        <v>0</v>
      </c>
      <c r="S401" s="224">
        <v>0.0003</v>
      </c>
      <c r="T401" s="225">
        <f>S401*H401</f>
        <v>0.012599999999999998</v>
      </c>
      <c r="U401" s="39"/>
      <c r="V401" s="39"/>
      <c r="W401" s="39"/>
      <c r="X401" s="39"/>
      <c r="Y401" s="39"/>
      <c r="Z401" s="39"/>
      <c r="AA401" s="39"/>
      <c r="AB401" s="39"/>
      <c r="AC401" s="39"/>
      <c r="AD401" s="39"/>
      <c r="AE401" s="39"/>
      <c r="AR401" s="226" t="s">
        <v>129</v>
      </c>
      <c r="AT401" s="226" t="s">
        <v>124</v>
      </c>
      <c r="AU401" s="226" t="s">
        <v>85</v>
      </c>
      <c r="AY401" s="18" t="s">
        <v>122</v>
      </c>
      <c r="BE401" s="227">
        <f>IF(N401="základní",J401,0)</f>
        <v>0</v>
      </c>
      <c r="BF401" s="227">
        <f>IF(N401="snížená",J401,0)</f>
        <v>0</v>
      </c>
      <c r="BG401" s="227">
        <f>IF(N401="zákl. přenesená",J401,0)</f>
        <v>0</v>
      </c>
      <c r="BH401" s="227">
        <f>IF(N401="sníž. přenesená",J401,0)</f>
        <v>0</v>
      </c>
      <c r="BI401" s="227">
        <f>IF(N401="nulová",J401,0)</f>
        <v>0</v>
      </c>
      <c r="BJ401" s="18" t="s">
        <v>82</v>
      </c>
      <c r="BK401" s="227">
        <f>ROUND(I401*H401,2)</f>
        <v>0</v>
      </c>
      <c r="BL401" s="18" t="s">
        <v>129</v>
      </c>
      <c r="BM401" s="226" t="s">
        <v>589</v>
      </c>
    </row>
    <row r="402" spans="1:47" s="2" customFormat="1" ht="12">
      <c r="A402" s="39"/>
      <c r="B402" s="40"/>
      <c r="C402" s="41"/>
      <c r="D402" s="228" t="s">
        <v>131</v>
      </c>
      <c r="E402" s="41"/>
      <c r="F402" s="229" t="s">
        <v>588</v>
      </c>
      <c r="G402" s="41"/>
      <c r="H402" s="41"/>
      <c r="I402" s="133"/>
      <c r="J402" s="41"/>
      <c r="K402" s="41"/>
      <c r="L402" s="45"/>
      <c r="M402" s="230"/>
      <c r="N402" s="231"/>
      <c r="O402" s="85"/>
      <c r="P402" s="85"/>
      <c r="Q402" s="85"/>
      <c r="R402" s="85"/>
      <c r="S402" s="85"/>
      <c r="T402" s="86"/>
      <c r="U402" s="39"/>
      <c r="V402" s="39"/>
      <c r="W402" s="39"/>
      <c r="X402" s="39"/>
      <c r="Y402" s="39"/>
      <c r="Z402" s="39"/>
      <c r="AA402" s="39"/>
      <c r="AB402" s="39"/>
      <c r="AC402" s="39"/>
      <c r="AD402" s="39"/>
      <c r="AE402" s="39"/>
      <c r="AT402" s="18" t="s">
        <v>131</v>
      </c>
      <c r="AU402" s="18" t="s">
        <v>85</v>
      </c>
    </row>
    <row r="403" spans="1:47" s="2" customFormat="1" ht="12">
      <c r="A403" s="39"/>
      <c r="B403" s="40"/>
      <c r="C403" s="41"/>
      <c r="D403" s="228" t="s">
        <v>133</v>
      </c>
      <c r="E403" s="41"/>
      <c r="F403" s="232" t="s">
        <v>590</v>
      </c>
      <c r="G403" s="41"/>
      <c r="H403" s="41"/>
      <c r="I403" s="133"/>
      <c r="J403" s="41"/>
      <c r="K403" s="41"/>
      <c r="L403" s="45"/>
      <c r="M403" s="230"/>
      <c r="N403" s="231"/>
      <c r="O403" s="85"/>
      <c r="P403" s="85"/>
      <c r="Q403" s="85"/>
      <c r="R403" s="85"/>
      <c r="S403" s="85"/>
      <c r="T403" s="86"/>
      <c r="U403" s="39"/>
      <c r="V403" s="39"/>
      <c r="W403" s="39"/>
      <c r="X403" s="39"/>
      <c r="Y403" s="39"/>
      <c r="Z403" s="39"/>
      <c r="AA403" s="39"/>
      <c r="AB403" s="39"/>
      <c r="AC403" s="39"/>
      <c r="AD403" s="39"/>
      <c r="AE403" s="39"/>
      <c r="AT403" s="18" t="s">
        <v>133</v>
      </c>
      <c r="AU403" s="18" t="s">
        <v>85</v>
      </c>
    </row>
    <row r="404" spans="1:51" s="15" customFormat="1" ht="12">
      <c r="A404" s="15"/>
      <c r="B404" s="255"/>
      <c r="C404" s="256"/>
      <c r="D404" s="228" t="s">
        <v>137</v>
      </c>
      <c r="E404" s="257" t="s">
        <v>19</v>
      </c>
      <c r="F404" s="258" t="s">
        <v>591</v>
      </c>
      <c r="G404" s="256"/>
      <c r="H404" s="257" t="s">
        <v>19</v>
      </c>
      <c r="I404" s="259"/>
      <c r="J404" s="256"/>
      <c r="K404" s="256"/>
      <c r="L404" s="260"/>
      <c r="M404" s="261"/>
      <c r="N404" s="262"/>
      <c r="O404" s="262"/>
      <c r="P404" s="262"/>
      <c r="Q404" s="262"/>
      <c r="R404" s="262"/>
      <c r="S404" s="262"/>
      <c r="T404" s="263"/>
      <c r="U404" s="15"/>
      <c r="V404" s="15"/>
      <c r="W404" s="15"/>
      <c r="X404" s="15"/>
      <c r="Y404" s="15"/>
      <c r="Z404" s="15"/>
      <c r="AA404" s="15"/>
      <c r="AB404" s="15"/>
      <c r="AC404" s="15"/>
      <c r="AD404" s="15"/>
      <c r="AE404" s="15"/>
      <c r="AT404" s="264" t="s">
        <v>137</v>
      </c>
      <c r="AU404" s="264" t="s">
        <v>85</v>
      </c>
      <c r="AV404" s="15" t="s">
        <v>82</v>
      </c>
      <c r="AW404" s="15" t="s">
        <v>36</v>
      </c>
      <c r="AX404" s="15" t="s">
        <v>74</v>
      </c>
      <c r="AY404" s="264" t="s">
        <v>122</v>
      </c>
    </row>
    <row r="405" spans="1:51" s="13" customFormat="1" ht="12">
      <c r="A405" s="13"/>
      <c r="B405" s="233"/>
      <c r="C405" s="234"/>
      <c r="D405" s="228" t="s">
        <v>137</v>
      </c>
      <c r="E405" s="235" t="s">
        <v>19</v>
      </c>
      <c r="F405" s="236" t="s">
        <v>592</v>
      </c>
      <c r="G405" s="234"/>
      <c r="H405" s="237">
        <v>42</v>
      </c>
      <c r="I405" s="238"/>
      <c r="J405" s="234"/>
      <c r="K405" s="234"/>
      <c r="L405" s="239"/>
      <c r="M405" s="240"/>
      <c r="N405" s="241"/>
      <c r="O405" s="241"/>
      <c r="P405" s="241"/>
      <c r="Q405" s="241"/>
      <c r="R405" s="241"/>
      <c r="S405" s="241"/>
      <c r="T405" s="242"/>
      <c r="U405" s="13"/>
      <c r="V405" s="13"/>
      <c r="W405" s="13"/>
      <c r="X405" s="13"/>
      <c r="Y405" s="13"/>
      <c r="Z405" s="13"/>
      <c r="AA405" s="13"/>
      <c r="AB405" s="13"/>
      <c r="AC405" s="13"/>
      <c r="AD405" s="13"/>
      <c r="AE405" s="13"/>
      <c r="AT405" s="243" t="s">
        <v>137</v>
      </c>
      <c r="AU405" s="243" t="s">
        <v>85</v>
      </c>
      <c r="AV405" s="13" t="s">
        <v>85</v>
      </c>
      <c r="AW405" s="13" t="s">
        <v>36</v>
      </c>
      <c r="AX405" s="13" t="s">
        <v>82</v>
      </c>
      <c r="AY405" s="243" t="s">
        <v>122</v>
      </c>
    </row>
    <row r="406" spans="1:65" s="2" customFormat="1" ht="16.5" customHeight="1">
      <c r="A406" s="39"/>
      <c r="B406" s="40"/>
      <c r="C406" s="215" t="s">
        <v>593</v>
      </c>
      <c r="D406" s="215" t="s">
        <v>124</v>
      </c>
      <c r="E406" s="216" t="s">
        <v>594</v>
      </c>
      <c r="F406" s="217" t="s">
        <v>595</v>
      </c>
      <c r="G406" s="218" t="s">
        <v>452</v>
      </c>
      <c r="H406" s="219">
        <v>1350</v>
      </c>
      <c r="I406" s="220"/>
      <c r="J406" s="221">
        <f>ROUND(I406*H406,2)</f>
        <v>0</v>
      </c>
      <c r="K406" s="217" t="s">
        <v>128</v>
      </c>
      <c r="L406" s="45"/>
      <c r="M406" s="222" t="s">
        <v>19</v>
      </c>
      <c r="N406" s="223" t="s">
        <v>45</v>
      </c>
      <c r="O406" s="85"/>
      <c r="P406" s="224">
        <f>O406*H406</f>
        <v>0</v>
      </c>
      <c r="Q406" s="224">
        <v>0</v>
      </c>
      <c r="R406" s="224">
        <f>Q406*H406</f>
        <v>0</v>
      </c>
      <c r="S406" s="224">
        <v>0.194</v>
      </c>
      <c r="T406" s="225">
        <f>S406*H406</f>
        <v>261.90000000000003</v>
      </c>
      <c r="U406" s="39"/>
      <c r="V406" s="39"/>
      <c r="W406" s="39"/>
      <c r="X406" s="39"/>
      <c r="Y406" s="39"/>
      <c r="Z406" s="39"/>
      <c r="AA406" s="39"/>
      <c r="AB406" s="39"/>
      <c r="AC406" s="39"/>
      <c r="AD406" s="39"/>
      <c r="AE406" s="39"/>
      <c r="AR406" s="226" t="s">
        <v>129</v>
      </c>
      <c r="AT406" s="226" t="s">
        <v>124</v>
      </c>
      <c r="AU406" s="226" t="s">
        <v>85</v>
      </c>
      <c r="AY406" s="18" t="s">
        <v>122</v>
      </c>
      <c r="BE406" s="227">
        <f>IF(N406="základní",J406,0)</f>
        <v>0</v>
      </c>
      <c r="BF406" s="227">
        <f>IF(N406="snížená",J406,0)</f>
        <v>0</v>
      </c>
      <c r="BG406" s="227">
        <f>IF(N406="zákl. přenesená",J406,0)</f>
        <v>0</v>
      </c>
      <c r="BH406" s="227">
        <f>IF(N406="sníž. přenesená",J406,0)</f>
        <v>0</v>
      </c>
      <c r="BI406" s="227">
        <f>IF(N406="nulová",J406,0)</f>
        <v>0</v>
      </c>
      <c r="BJ406" s="18" t="s">
        <v>82</v>
      </c>
      <c r="BK406" s="227">
        <f>ROUND(I406*H406,2)</f>
        <v>0</v>
      </c>
      <c r="BL406" s="18" t="s">
        <v>129</v>
      </c>
      <c r="BM406" s="226" t="s">
        <v>596</v>
      </c>
    </row>
    <row r="407" spans="1:47" s="2" customFormat="1" ht="12">
      <c r="A407" s="39"/>
      <c r="B407" s="40"/>
      <c r="C407" s="41"/>
      <c r="D407" s="228" t="s">
        <v>131</v>
      </c>
      <c r="E407" s="41"/>
      <c r="F407" s="229" t="s">
        <v>597</v>
      </c>
      <c r="G407" s="41"/>
      <c r="H407" s="41"/>
      <c r="I407" s="133"/>
      <c r="J407" s="41"/>
      <c r="K407" s="41"/>
      <c r="L407" s="45"/>
      <c r="M407" s="230"/>
      <c r="N407" s="231"/>
      <c r="O407" s="85"/>
      <c r="P407" s="85"/>
      <c r="Q407" s="85"/>
      <c r="R407" s="85"/>
      <c r="S407" s="85"/>
      <c r="T407" s="86"/>
      <c r="U407" s="39"/>
      <c r="V407" s="39"/>
      <c r="W407" s="39"/>
      <c r="X407" s="39"/>
      <c r="Y407" s="39"/>
      <c r="Z407" s="39"/>
      <c r="AA407" s="39"/>
      <c r="AB407" s="39"/>
      <c r="AC407" s="39"/>
      <c r="AD407" s="39"/>
      <c r="AE407" s="39"/>
      <c r="AT407" s="18" t="s">
        <v>131</v>
      </c>
      <c r="AU407" s="18" t="s">
        <v>85</v>
      </c>
    </row>
    <row r="408" spans="1:47" s="2" customFormat="1" ht="12">
      <c r="A408" s="39"/>
      <c r="B408" s="40"/>
      <c r="C408" s="41"/>
      <c r="D408" s="228" t="s">
        <v>133</v>
      </c>
      <c r="E408" s="41"/>
      <c r="F408" s="232" t="s">
        <v>598</v>
      </c>
      <c r="G408" s="41"/>
      <c r="H408" s="41"/>
      <c r="I408" s="133"/>
      <c r="J408" s="41"/>
      <c r="K408" s="41"/>
      <c r="L408" s="45"/>
      <c r="M408" s="230"/>
      <c r="N408" s="231"/>
      <c r="O408" s="85"/>
      <c r="P408" s="85"/>
      <c r="Q408" s="85"/>
      <c r="R408" s="85"/>
      <c r="S408" s="85"/>
      <c r="T408" s="86"/>
      <c r="U408" s="39"/>
      <c r="V408" s="39"/>
      <c r="W408" s="39"/>
      <c r="X408" s="39"/>
      <c r="Y408" s="39"/>
      <c r="Z408" s="39"/>
      <c r="AA408" s="39"/>
      <c r="AB408" s="39"/>
      <c r="AC408" s="39"/>
      <c r="AD408" s="39"/>
      <c r="AE408" s="39"/>
      <c r="AT408" s="18" t="s">
        <v>133</v>
      </c>
      <c r="AU408" s="18" t="s">
        <v>85</v>
      </c>
    </row>
    <row r="409" spans="1:51" s="13" customFormat="1" ht="12">
      <c r="A409" s="13"/>
      <c r="B409" s="233"/>
      <c r="C409" s="234"/>
      <c r="D409" s="228" t="s">
        <v>137</v>
      </c>
      <c r="E409" s="235" t="s">
        <v>19</v>
      </c>
      <c r="F409" s="236" t="s">
        <v>599</v>
      </c>
      <c r="G409" s="234"/>
      <c r="H409" s="237">
        <v>1350</v>
      </c>
      <c r="I409" s="238"/>
      <c r="J409" s="234"/>
      <c r="K409" s="234"/>
      <c r="L409" s="239"/>
      <c r="M409" s="240"/>
      <c r="N409" s="241"/>
      <c r="O409" s="241"/>
      <c r="P409" s="241"/>
      <c r="Q409" s="241"/>
      <c r="R409" s="241"/>
      <c r="S409" s="241"/>
      <c r="T409" s="242"/>
      <c r="U409" s="13"/>
      <c r="V409" s="13"/>
      <c r="W409" s="13"/>
      <c r="X409" s="13"/>
      <c r="Y409" s="13"/>
      <c r="Z409" s="13"/>
      <c r="AA409" s="13"/>
      <c r="AB409" s="13"/>
      <c r="AC409" s="13"/>
      <c r="AD409" s="13"/>
      <c r="AE409" s="13"/>
      <c r="AT409" s="243" t="s">
        <v>137</v>
      </c>
      <c r="AU409" s="243" t="s">
        <v>85</v>
      </c>
      <c r="AV409" s="13" t="s">
        <v>85</v>
      </c>
      <c r="AW409" s="13" t="s">
        <v>36</v>
      </c>
      <c r="AX409" s="13" t="s">
        <v>82</v>
      </c>
      <c r="AY409" s="243" t="s">
        <v>122</v>
      </c>
    </row>
    <row r="410" spans="1:65" s="2" customFormat="1" ht="16.5" customHeight="1">
      <c r="A410" s="39"/>
      <c r="B410" s="40"/>
      <c r="C410" s="215" t="s">
        <v>600</v>
      </c>
      <c r="D410" s="215" t="s">
        <v>124</v>
      </c>
      <c r="E410" s="216" t="s">
        <v>601</v>
      </c>
      <c r="F410" s="217" t="s">
        <v>602</v>
      </c>
      <c r="G410" s="218" t="s">
        <v>452</v>
      </c>
      <c r="H410" s="219">
        <v>14</v>
      </c>
      <c r="I410" s="220"/>
      <c r="J410" s="221">
        <f>ROUND(I410*H410,2)</f>
        <v>0</v>
      </c>
      <c r="K410" s="217" t="s">
        <v>128</v>
      </c>
      <c r="L410" s="45"/>
      <c r="M410" s="222" t="s">
        <v>19</v>
      </c>
      <c r="N410" s="223" t="s">
        <v>45</v>
      </c>
      <c r="O410" s="85"/>
      <c r="P410" s="224">
        <f>O410*H410</f>
        <v>0</v>
      </c>
      <c r="Q410" s="224">
        <v>0</v>
      </c>
      <c r="R410" s="224">
        <f>Q410*H410</f>
        <v>0</v>
      </c>
      <c r="S410" s="224">
        <v>0.043</v>
      </c>
      <c r="T410" s="225">
        <f>S410*H410</f>
        <v>0.602</v>
      </c>
      <c r="U410" s="39"/>
      <c r="V410" s="39"/>
      <c r="W410" s="39"/>
      <c r="X410" s="39"/>
      <c r="Y410" s="39"/>
      <c r="Z410" s="39"/>
      <c r="AA410" s="39"/>
      <c r="AB410" s="39"/>
      <c r="AC410" s="39"/>
      <c r="AD410" s="39"/>
      <c r="AE410" s="39"/>
      <c r="AR410" s="226" t="s">
        <v>129</v>
      </c>
      <c r="AT410" s="226" t="s">
        <v>124</v>
      </c>
      <c r="AU410" s="226" t="s">
        <v>85</v>
      </c>
      <c r="AY410" s="18" t="s">
        <v>122</v>
      </c>
      <c r="BE410" s="227">
        <f>IF(N410="základní",J410,0)</f>
        <v>0</v>
      </c>
      <c r="BF410" s="227">
        <f>IF(N410="snížená",J410,0)</f>
        <v>0</v>
      </c>
      <c r="BG410" s="227">
        <f>IF(N410="zákl. přenesená",J410,0)</f>
        <v>0</v>
      </c>
      <c r="BH410" s="227">
        <f>IF(N410="sníž. přenesená",J410,0)</f>
        <v>0</v>
      </c>
      <c r="BI410" s="227">
        <f>IF(N410="nulová",J410,0)</f>
        <v>0</v>
      </c>
      <c r="BJ410" s="18" t="s">
        <v>82</v>
      </c>
      <c r="BK410" s="227">
        <f>ROUND(I410*H410,2)</f>
        <v>0</v>
      </c>
      <c r="BL410" s="18" t="s">
        <v>129</v>
      </c>
      <c r="BM410" s="226" t="s">
        <v>603</v>
      </c>
    </row>
    <row r="411" spans="1:47" s="2" customFormat="1" ht="12">
      <c r="A411" s="39"/>
      <c r="B411" s="40"/>
      <c r="C411" s="41"/>
      <c r="D411" s="228" t="s">
        <v>131</v>
      </c>
      <c r="E411" s="41"/>
      <c r="F411" s="229" t="s">
        <v>604</v>
      </c>
      <c r="G411" s="41"/>
      <c r="H411" s="41"/>
      <c r="I411" s="133"/>
      <c r="J411" s="41"/>
      <c r="K411" s="41"/>
      <c r="L411" s="45"/>
      <c r="M411" s="230"/>
      <c r="N411" s="231"/>
      <c r="O411" s="85"/>
      <c r="P411" s="85"/>
      <c r="Q411" s="85"/>
      <c r="R411" s="85"/>
      <c r="S411" s="85"/>
      <c r="T411" s="86"/>
      <c r="U411" s="39"/>
      <c r="V411" s="39"/>
      <c r="W411" s="39"/>
      <c r="X411" s="39"/>
      <c r="Y411" s="39"/>
      <c r="Z411" s="39"/>
      <c r="AA411" s="39"/>
      <c r="AB411" s="39"/>
      <c r="AC411" s="39"/>
      <c r="AD411" s="39"/>
      <c r="AE411" s="39"/>
      <c r="AT411" s="18" t="s">
        <v>131</v>
      </c>
      <c r="AU411" s="18" t="s">
        <v>85</v>
      </c>
    </row>
    <row r="412" spans="1:47" s="2" customFormat="1" ht="12">
      <c r="A412" s="39"/>
      <c r="B412" s="40"/>
      <c r="C412" s="41"/>
      <c r="D412" s="228" t="s">
        <v>133</v>
      </c>
      <c r="E412" s="41"/>
      <c r="F412" s="232" t="s">
        <v>605</v>
      </c>
      <c r="G412" s="41"/>
      <c r="H412" s="41"/>
      <c r="I412" s="133"/>
      <c r="J412" s="41"/>
      <c r="K412" s="41"/>
      <c r="L412" s="45"/>
      <c r="M412" s="230"/>
      <c r="N412" s="231"/>
      <c r="O412" s="85"/>
      <c r="P412" s="85"/>
      <c r="Q412" s="85"/>
      <c r="R412" s="85"/>
      <c r="S412" s="85"/>
      <c r="T412" s="86"/>
      <c r="U412" s="39"/>
      <c r="V412" s="39"/>
      <c r="W412" s="39"/>
      <c r="X412" s="39"/>
      <c r="Y412" s="39"/>
      <c r="Z412" s="39"/>
      <c r="AA412" s="39"/>
      <c r="AB412" s="39"/>
      <c r="AC412" s="39"/>
      <c r="AD412" s="39"/>
      <c r="AE412" s="39"/>
      <c r="AT412" s="18" t="s">
        <v>133</v>
      </c>
      <c r="AU412" s="18" t="s">
        <v>85</v>
      </c>
    </row>
    <row r="413" spans="1:47" s="2" customFormat="1" ht="12">
      <c r="A413" s="39"/>
      <c r="B413" s="40"/>
      <c r="C413" s="41"/>
      <c r="D413" s="228" t="s">
        <v>135</v>
      </c>
      <c r="E413" s="41"/>
      <c r="F413" s="232" t="s">
        <v>606</v>
      </c>
      <c r="G413" s="41"/>
      <c r="H413" s="41"/>
      <c r="I413" s="133"/>
      <c r="J413" s="41"/>
      <c r="K413" s="41"/>
      <c r="L413" s="45"/>
      <c r="M413" s="230"/>
      <c r="N413" s="231"/>
      <c r="O413" s="85"/>
      <c r="P413" s="85"/>
      <c r="Q413" s="85"/>
      <c r="R413" s="85"/>
      <c r="S413" s="85"/>
      <c r="T413" s="86"/>
      <c r="U413" s="39"/>
      <c r="V413" s="39"/>
      <c r="W413" s="39"/>
      <c r="X413" s="39"/>
      <c r="Y413" s="39"/>
      <c r="Z413" s="39"/>
      <c r="AA413" s="39"/>
      <c r="AB413" s="39"/>
      <c r="AC413" s="39"/>
      <c r="AD413" s="39"/>
      <c r="AE413" s="39"/>
      <c r="AT413" s="18" t="s">
        <v>135</v>
      </c>
      <c r="AU413" s="18" t="s">
        <v>85</v>
      </c>
    </row>
    <row r="414" spans="1:51" s="13" customFormat="1" ht="12">
      <c r="A414" s="13"/>
      <c r="B414" s="233"/>
      <c r="C414" s="234"/>
      <c r="D414" s="228" t="s">
        <v>137</v>
      </c>
      <c r="E414" s="235" t="s">
        <v>19</v>
      </c>
      <c r="F414" s="236" t="s">
        <v>607</v>
      </c>
      <c r="G414" s="234"/>
      <c r="H414" s="237">
        <v>14</v>
      </c>
      <c r="I414" s="238"/>
      <c r="J414" s="234"/>
      <c r="K414" s="234"/>
      <c r="L414" s="239"/>
      <c r="M414" s="240"/>
      <c r="N414" s="241"/>
      <c r="O414" s="241"/>
      <c r="P414" s="241"/>
      <c r="Q414" s="241"/>
      <c r="R414" s="241"/>
      <c r="S414" s="241"/>
      <c r="T414" s="242"/>
      <c r="U414" s="13"/>
      <c r="V414" s="13"/>
      <c r="W414" s="13"/>
      <c r="X414" s="13"/>
      <c r="Y414" s="13"/>
      <c r="Z414" s="13"/>
      <c r="AA414" s="13"/>
      <c r="AB414" s="13"/>
      <c r="AC414" s="13"/>
      <c r="AD414" s="13"/>
      <c r="AE414" s="13"/>
      <c r="AT414" s="243" t="s">
        <v>137</v>
      </c>
      <c r="AU414" s="243" t="s">
        <v>85</v>
      </c>
      <c r="AV414" s="13" t="s">
        <v>85</v>
      </c>
      <c r="AW414" s="13" t="s">
        <v>36</v>
      </c>
      <c r="AX414" s="13" t="s">
        <v>82</v>
      </c>
      <c r="AY414" s="243" t="s">
        <v>122</v>
      </c>
    </row>
    <row r="415" spans="1:63" s="12" customFormat="1" ht="22.8" customHeight="1">
      <c r="A415" s="12"/>
      <c r="B415" s="199"/>
      <c r="C415" s="200"/>
      <c r="D415" s="201" t="s">
        <v>73</v>
      </c>
      <c r="E415" s="213" t="s">
        <v>608</v>
      </c>
      <c r="F415" s="213" t="s">
        <v>609</v>
      </c>
      <c r="G415" s="200"/>
      <c r="H415" s="200"/>
      <c r="I415" s="203"/>
      <c r="J415" s="214">
        <f>BK415</f>
        <v>0</v>
      </c>
      <c r="K415" s="200"/>
      <c r="L415" s="205"/>
      <c r="M415" s="206"/>
      <c r="N415" s="207"/>
      <c r="O415" s="207"/>
      <c r="P415" s="208">
        <f>SUM(P416:P426)</f>
        <v>0</v>
      </c>
      <c r="Q415" s="207"/>
      <c r="R415" s="208">
        <f>SUM(R416:R426)</f>
        <v>0</v>
      </c>
      <c r="S415" s="207"/>
      <c r="T415" s="209">
        <f>SUM(T416:T426)</f>
        <v>0</v>
      </c>
      <c r="U415" s="12"/>
      <c r="V415" s="12"/>
      <c r="W415" s="12"/>
      <c r="X415" s="12"/>
      <c r="Y415" s="12"/>
      <c r="Z415" s="12"/>
      <c r="AA415" s="12"/>
      <c r="AB415" s="12"/>
      <c r="AC415" s="12"/>
      <c r="AD415" s="12"/>
      <c r="AE415" s="12"/>
      <c r="AR415" s="210" t="s">
        <v>82</v>
      </c>
      <c r="AT415" s="211" t="s">
        <v>73</v>
      </c>
      <c r="AU415" s="211" t="s">
        <v>82</v>
      </c>
      <c r="AY415" s="210" t="s">
        <v>122</v>
      </c>
      <c r="BK415" s="212">
        <f>SUM(BK416:BK426)</f>
        <v>0</v>
      </c>
    </row>
    <row r="416" spans="1:65" s="2" customFormat="1" ht="16.5" customHeight="1">
      <c r="A416" s="39"/>
      <c r="B416" s="40"/>
      <c r="C416" s="215" t="s">
        <v>610</v>
      </c>
      <c r="D416" s="215" t="s">
        <v>124</v>
      </c>
      <c r="E416" s="216" t="s">
        <v>611</v>
      </c>
      <c r="F416" s="217" t="s">
        <v>612</v>
      </c>
      <c r="G416" s="218" t="s">
        <v>297</v>
      </c>
      <c r="H416" s="219">
        <v>18.06</v>
      </c>
      <c r="I416" s="220"/>
      <c r="J416" s="221">
        <f>ROUND(I416*H416,2)</f>
        <v>0</v>
      </c>
      <c r="K416" s="217" t="s">
        <v>128</v>
      </c>
      <c r="L416" s="45"/>
      <c r="M416" s="222" t="s">
        <v>19</v>
      </c>
      <c r="N416" s="223" t="s">
        <v>45</v>
      </c>
      <c r="O416" s="85"/>
      <c r="P416" s="224">
        <f>O416*H416</f>
        <v>0</v>
      </c>
      <c r="Q416" s="224">
        <v>0</v>
      </c>
      <c r="R416" s="224">
        <f>Q416*H416</f>
        <v>0</v>
      </c>
      <c r="S416" s="224">
        <v>0</v>
      </c>
      <c r="T416" s="225">
        <f>S416*H416</f>
        <v>0</v>
      </c>
      <c r="U416" s="39"/>
      <c r="V416" s="39"/>
      <c r="W416" s="39"/>
      <c r="X416" s="39"/>
      <c r="Y416" s="39"/>
      <c r="Z416" s="39"/>
      <c r="AA416" s="39"/>
      <c r="AB416" s="39"/>
      <c r="AC416" s="39"/>
      <c r="AD416" s="39"/>
      <c r="AE416" s="39"/>
      <c r="AR416" s="226" t="s">
        <v>129</v>
      </c>
      <c r="AT416" s="226" t="s">
        <v>124</v>
      </c>
      <c r="AU416" s="226" t="s">
        <v>85</v>
      </c>
      <c r="AY416" s="18" t="s">
        <v>122</v>
      </c>
      <c r="BE416" s="227">
        <f>IF(N416="základní",J416,0)</f>
        <v>0</v>
      </c>
      <c r="BF416" s="227">
        <f>IF(N416="snížená",J416,0)</f>
        <v>0</v>
      </c>
      <c r="BG416" s="227">
        <f>IF(N416="zákl. přenesená",J416,0)</f>
        <v>0</v>
      </c>
      <c r="BH416" s="227">
        <f>IF(N416="sníž. přenesená",J416,0)</f>
        <v>0</v>
      </c>
      <c r="BI416" s="227">
        <f>IF(N416="nulová",J416,0)</f>
        <v>0</v>
      </c>
      <c r="BJ416" s="18" t="s">
        <v>82</v>
      </c>
      <c r="BK416" s="227">
        <f>ROUND(I416*H416,2)</f>
        <v>0</v>
      </c>
      <c r="BL416" s="18" t="s">
        <v>129</v>
      </c>
      <c r="BM416" s="226" t="s">
        <v>613</v>
      </c>
    </row>
    <row r="417" spans="1:47" s="2" customFormat="1" ht="12">
      <c r="A417" s="39"/>
      <c r="B417" s="40"/>
      <c r="C417" s="41"/>
      <c r="D417" s="228" t="s">
        <v>131</v>
      </c>
      <c r="E417" s="41"/>
      <c r="F417" s="229" t="s">
        <v>614</v>
      </c>
      <c r="G417" s="41"/>
      <c r="H417" s="41"/>
      <c r="I417" s="133"/>
      <c r="J417" s="41"/>
      <c r="K417" s="41"/>
      <c r="L417" s="45"/>
      <c r="M417" s="230"/>
      <c r="N417" s="231"/>
      <c r="O417" s="85"/>
      <c r="P417" s="85"/>
      <c r="Q417" s="85"/>
      <c r="R417" s="85"/>
      <c r="S417" s="85"/>
      <c r="T417" s="86"/>
      <c r="U417" s="39"/>
      <c r="V417" s="39"/>
      <c r="W417" s="39"/>
      <c r="X417" s="39"/>
      <c r="Y417" s="39"/>
      <c r="Z417" s="39"/>
      <c r="AA417" s="39"/>
      <c r="AB417" s="39"/>
      <c r="AC417" s="39"/>
      <c r="AD417" s="39"/>
      <c r="AE417" s="39"/>
      <c r="AT417" s="18" t="s">
        <v>131</v>
      </c>
      <c r="AU417" s="18" t="s">
        <v>85</v>
      </c>
    </row>
    <row r="418" spans="1:47" s="2" customFormat="1" ht="12">
      <c r="A418" s="39"/>
      <c r="B418" s="40"/>
      <c r="C418" s="41"/>
      <c r="D418" s="228" t="s">
        <v>133</v>
      </c>
      <c r="E418" s="41"/>
      <c r="F418" s="232" t="s">
        <v>615</v>
      </c>
      <c r="G418" s="41"/>
      <c r="H418" s="41"/>
      <c r="I418" s="133"/>
      <c r="J418" s="41"/>
      <c r="K418" s="41"/>
      <c r="L418" s="45"/>
      <c r="M418" s="230"/>
      <c r="N418" s="231"/>
      <c r="O418" s="85"/>
      <c r="P418" s="85"/>
      <c r="Q418" s="85"/>
      <c r="R418" s="85"/>
      <c r="S418" s="85"/>
      <c r="T418" s="86"/>
      <c r="U418" s="39"/>
      <c r="V418" s="39"/>
      <c r="W418" s="39"/>
      <c r="X418" s="39"/>
      <c r="Y418" s="39"/>
      <c r="Z418" s="39"/>
      <c r="AA418" s="39"/>
      <c r="AB418" s="39"/>
      <c r="AC418" s="39"/>
      <c r="AD418" s="39"/>
      <c r="AE418" s="39"/>
      <c r="AT418" s="18" t="s">
        <v>133</v>
      </c>
      <c r="AU418" s="18" t="s">
        <v>85</v>
      </c>
    </row>
    <row r="419" spans="1:51" s="13" customFormat="1" ht="12">
      <c r="A419" s="13"/>
      <c r="B419" s="233"/>
      <c r="C419" s="234"/>
      <c r="D419" s="228" t="s">
        <v>137</v>
      </c>
      <c r="E419" s="235" t="s">
        <v>19</v>
      </c>
      <c r="F419" s="236" t="s">
        <v>616</v>
      </c>
      <c r="G419" s="234"/>
      <c r="H419" s="237">
        <v>18.06</v>
      </c>
      <c r="I419" s="238"/>
      <c r="J419" s="234"/>
      <c r="K419" s="234"/>
      <c r="L419" s="239"/>
      <c r="M419" s="240"/>
      <c r="N419" s="241"/>
      <c r="O419" s="241"/>
      <c r="P419" s="241"/>
      <c r="Q419" s="241"/>
      <c r="R419" s="241"/>
      <c r="S419" s="241"/>
      <c r="T419" s="242"/>
      <c r="U419" s="13"/>
      <c r="V419" s="13"/>
      <c r="W419" s="13"/>
      <c r="X419" s="13"/>
      <c r="Y419" s="13"/>
      <c r="Z419" s="13"/>
      <c r="AA419" s="13"/>
      <c r="AB419" s="13"/>
      <c r="AC419" s="13"/>
      <c r="AD419" s="13"/>
      <c r="AE419" s="13"/>
      <c r="AT419" s="243" t="s">
        <v>137</v>
      </c>
      <c r="AU419" s="243" t="s">
        <v>85</v>
      </c>
      <c r="AV419" s="13" t="s">
        <v>85</v>
      </c>
      <c r="AW419" s="13" t="s">
        <v>36</v>
      </c>
      <c r="AX419" s="13" t="s">
        <v>82</v>
      </c>
      <c r="AY419" s="243" t="s">
        <v>122</v>
      </c>
    </row>
    <row r="420" spans="1:65" s="2" customFormat="1" ht="16.5" customHeight="1">
      <c r="A420" s="39"/>
      <c r="B420" s="40"/>
      <c r="C420" s="215" t="s">
        <v>617</v>
      </c>
      <c r="D420" s="215" t="s">
        <v>124</v>
      </c>
      <c r="E420" s="216" t="s">
        <v>618</v>
      </c>
      <c r="F420" s="217" t="s">
        <v>619</v>
      </c>
      <c r="G420" s="218" t="s">
        <v>297</v>
      </c>
      <c r="H420" s="219">
        <v>270.9</v>
      </c>
      <c r="I420" s="220"/>
      <c r="J420" s="221">
        <f>ROUND(I420*H420,2)</f>
        <v>0</v>
      </c>
      <c r="K420" s="217" t="s">
        <v>128</v>
      </c>
      <c r="L420" s="45"/>
      <c r="M420" s="222" t="s">
        <v>19</v>
      </c>
      <c r="N420" s="223" t="s">
        <v>45</v>
      </c>
      <c r="O420" s="85"/>
      <c r="P420" s="224">
        <f>O420*H420</f>
        <v>0</v>
      </c>
      <c r="Q420" s="224">
        <v>0</v>
      </c>
      <c r="R420" s="224">
        <f>Q420*H420</f>
        <v>0</v>
      </c>
      <c r="S420" s="224">
        <v>0</v>
      </c>
      <c r="T420" s="225">
        <f>S420*H420</f>
        <v>0</v>
      </c>
      <c r="U420" s="39"/>
      <c r="V420" s="39"/>
      <c r="W420" s="39"/>
      <c r="X420" s="39"/>
      <c r="Y420" s="39"/>
      <c r="Z420" s="39"/>
      <c r="AA420" s="39"/>
      <c r="AB420" s="39"/>
      <c r="AC420" s="39"/>
      <c r="AD420" s="39"/>
      <c r="AE420" s="39"/>
      <c r="AR420" s="226" t="s">
        <v>129</v>
      </c>
      <c r="AT420" s="226" t="s">
        <v>124</v>
      </c>
      <c r="AU420" s="226" t="s">
        <v>85</v>
      </c>
      <c r="AY420" s="18" t="s">
        <v>122</v>
      </c>
      <c r="BE420" s="227">
        <f>IF(N420="základní",J420,0)</f>
        <v>0</v>
      </c>
      <c r="BF420" s="227">
        <f>IF(N420="snížená",J420,0)</f>
        <v>0</v>
      </c>
      <c r="BG420" s="227">
        <f>IF(N420="zákl. přenesená",J420,0)</f>
        <v>0</v>
      </c>
      <c r="BH420" s="227">
        <f>IF(N420="sníž. přenesená",J420,0)</f>
        <v>0</v>
      </c>
      <c r="BI420" s="227">
        <f>IF(N420="nulová",J420,0)</f>
        <v>0</v>
      </c>
      <c r="BJ420" s="18" t="s">
        <v>82</v>
      </c>
      <c r="BK420" s="227">
        <f>ROUND(I420*H420,2)</f>
        <v>0</v>
      </c>
      <c r="BL420" s="18" t="s">
        <v>129</v>
      </c>
      <c r="BM420" s="226" t="s">
        <v>620</v>
      </c>
    </row>
    <row r="421" spans="1:47" s="2" customFormat="1" ht="12">
      <c r="A421" s="39"/>
      <c r="B421" s="40"/>
      <c r="C421" s="41"/>
      <c r="D421" s="228" t="s">
        <v>131</v>
      </c>
      <c r="E421" s="41"/>
      <c r="F421" s="229" t="s">
        <v>621</v>
      </c>
      <c r="G421" s="41"/>
      <c r="H421" s="41"/>
      <c r="I421" s="133"/>
      <c r="J421" s="41"/>
      <c r="K421" s="41"/>
      <c r="L421" s="45"/>
      <c r="M421" s="230"/>
      <c r="N421" s="231"/>
      <c r="O421" s="85"/>
      <c r="P421" s="85"/>
      <c r="Q421" s="85"/>
      <c r="R421" s="85"/>
      <c r="S421" s="85"/>
      <c r="T421" s="86"/>
      <c r="U421" s="39"/>
      <c r="V421" s="39"/>
      <c r="W421" s="39"/>
      <c r="X421" s="39"/>
      <c r="Y421" s="39"/>
      <c r="Z421" s="39"/>
      <c r="AA421" s="39"/>
      <c r="AB421" s="39"/>
      <c r="AC421" s="39"/>
      <c r="AD421" s="39"/>
      <c r="AE421" s="39"/>
      <c r="AT421" s="18" t="s">
        <v>131</v>
      </c>
      <c r="AU421" s="18" t="s">
        <v>85</v>
      </c>
    </row>
    <row r="422" spans="1:47" s="2" customFormat="1" ht="12">
      <c r="A422" s="39"/>
      <c r="B422" s="40"/>
      <c r="C422" s="41"/>
      <c r="D422" s="228" t="s">
        <v>133</v>
      </c>
      <c r="E422" s="41"/>
      <c r="F422" s="232" t="s">
        <v>615</v>
      </c>
      <c r="G422" s="41"/>
      <c r="H422" s="41"/>
      <c r="I422" s="133"/>
      <c r="J422" s="41"/>
      <c r="K422" s="41"/>
      <c r="L422" s="45"/>
      <c r="M422" s="230"/>
      <c r="N422" s="231"/>
      <c r="O422" s="85"/>
      <c r="P422" s="85"/>
      <c r="Q422" s="85"/>
      <c r="R422" s="85"/>
      <c r="S422" s="85"/>
      <c r="T422" s="86"/>
      <c r="U422" s="39"/>
      <c r="V422" s="39"/>
      <c r="W422" s="39"/>
      <c r="X422" s="39"/>
      <c r="Y422" s="39"/>
      <c r="Z422" s="39"/>
      <c r="AA422" s="39"/>
      <c r="AB422" s="39"/>
      <c r="AC422" s="39"/>
      <c r="AD422" s="39"/>
      <c r="AE422" s="39"/>
      <c r="AT422" s="18" t="s">
        <v>133</v>
      </c>
      <c r="AU422" s="18" t="s">
        <v>85</v>
      </c>
    </row>
    <row r="423" spans="1:51" s="13" customFormat="1" ht="12">
      <c r="A423" s="13"/>
      <c r="B423" s="233"/>
      <c r="C423" s="234"/>
      <c r="D423" s="228" t="s">
        <v>137</v>
      </c>
      <c r="E423" s="234"/>
      <c r="F423" s="236" t="s">
        <v>622</v>
      </c>
      <c r="G423" s="234"/>
      <c r="H423" s="237">
        <v>270.9</v>
      </c>
      <c r="I423" s="238"/>
      <c r="J423" s="234"/>
      <c r="K423" s="234"/>
      <c r="L423" s="239"/>
      <c r="M423" s="240"/>
      <c r="N423" s="241"/>
      <c r="O423" s="241"/>
      <c r="P423" s="241"/>
      <c r="Q423" s="241"/>
      <c r="R423" s="241"/>
      <c r="S423" s="241"/>
      <c r="T423" s="242"/>
      <c r="U423" s="13"/>
      <c r="V423" s="13"/>
      <c r="W423" s="13"/>
      <c r="X423" s="13"/>
      <c r="Y423" s="13"/>
      <c r="Z423" s="13"/>
      <c r="AA423" s="13"/>
      <c r="AB423" s="13"/>
      <c r="AC423" s="13"/>
      <c r="AD423" s="13"/>
      <c r="AE423" s="13"/>
      <c r="AT423" s="243" t="s">
        <v>137</v>
      </c>
      <c r="AU423" s="243" t="s">
        <v>85</v>
      </c>
      <c r="AV423" s="13" t="s">
        <v>85</v>
      </c>
      <c r="AW423" s="13" t="s">
        <v>4</v>
      </c>
      <c r="AX423" s="13" t="s">
        <v>82</v>
      </c>
      <c r="AY423" s="243" t="s">
        <v>122</v>
      </c>
    </row>
    <row r="424" spans="1:65" s="2" customFormat="1" ht="16.5" customHeight="1">
      <c r="A424" s="39"/>
      <c r="B424" s="40"/>
      <c r="C424" s="215" t="s">
        <v>623</v>
      </c>
      <c r="D424" s="215" t="s">
        <v>124</v>
      </c>
      <c r="E424" s="216" t="s">
        <v>624</v>
      </c>
      <c r="F424" s="217" t="s">
        <v>625</v>
      </c>
      <c r="G424" s="218" t="s">
        <v>297</v>
      </c>
      <c r="H424" s="219">
        <v>18.06</v>
      </c>
      <c r="I424" s="220"/>
      <c r="J424" s="221">
        <f>ROUND(I424*H424,2)</f>
        <v>0</v>
      </c>
      <c r="K424" s="217" t="s">
        <v>128</v>
      </c>
      <c r="L424" s="45"/>
      <c r="M424" s="222" t="s">
        <v>19</v>
      </c>
      <c r="N424" s="223" t="s">
        <v>45</v>
      </c>
      <c r="O424" s="85"/>
      <c r="P424" s="224">
        <f>O424*H424</f>
        <v>0</v>
      </c>
      <c r="Q424" s="224">
        <v>0</v>
      </c>
      <c r="R424" s="224">
        <f>Q424*H424</f>
        <v>0</v>
      </c>
      <c r="S424" s="224">
        <v>0</v>
      </c>
      <c r="T424" s="225">
        <f>S424*H424</f>
        <v>0</v>
      </c>
      <c r="U424" s="39"/>
      <c r="V424" s="39"/>
      <c r="W424" s="39"/>
      <c r="X424" s="39"/>
      <c r="Y424" s="39"/>
      <c r="Z424" s="39"/>
      <c r="AA424" s="39"/>
      <c r="AB424" s="39"/>
      <c r="AC424" s="39"/>
      <c r="AD424" s="39"/>
      <c r="AE424" s="39"/>
      <c r="AR424" s="226" t="s">
        <v>129</v>
      </c>
      <c r="AT424" s="226" t="s">
        <v>124</v>
      </c>
      <c r="AU424" s="226" t="s">
        <v>85</v>
      </c>
      <c r="AY424" s="18" t="s">
        <v>122</v>
      </c>
      <c r="BE424" s="227">
        <f>IF(N424="základní",J424,0)</f>
        <v>0</v>
      </c>
      <c r="BF424" s="227">
        <f>IF(N424="snížená",J424,0)</f>
        <v>0</v>
      </c>
      <c r="BG424" s="227">
        <f>IF(N424="zákl. přenesená",J424,0)</f>
        <v>0</v>
      </c>
      <c r="BH424" s="227">
        <f>IF(N424="sníž. přenesená",J424,0)</f>
        <v>0</v>
      </c>
      <c r="BI424" s="227">
        <f>IF(N424="nulová",J424,0)</f>
        <v>0</v>
      </c>
      <c r="BJ424" s="18" t="s">
        <v>82</v>
      </c>
      <c r="BK424" s="227">
        <f>ROUND(I424*H424,2)</f>
        <v>0</v>
      </c>
      <c r="BL424" s="18" t="s">
        <v>129</v>
      </c>
      <c r="BM424" s="226" t="s">
        <v>626</v>
      </c>
    </row>
    <row r="425" spans="1:47" s="2" customFormat="1" ht="12">
      <c r="A425" s="39"/>
      <c r="B425" s="40"/>
      <c r="C425" s="41"/>
      <c r="D425" s="228" t="s">
        <v>131</v>
      </c>
      <c r="E425" s="41"/>
      <c r="F425" s="229" t="s">
        <v>627</v>
      </c>
      <c r="G425" s="41"/>
      <c r="H425" s="41"/>
      <c r="I425" s="133"/>
      <c r="J425" s="41"/>
      <c r="K425" s="41"/>
      <c r="L425" s="45"/>
      <c r="M425" s="230"/>
      <c r="N425" s="231"/>
      <c r="O425" s="85"/>
      <c r="P425" s="85"/>
      <c r="Q425" s="85"/>
      <c r="R425" s="85"/>
      <c r="S425" s="85"/>
      <c r="T425" s="86"/>
      <c r="U425" s="39"/>
      <c r="V425" s="39"/>
      <c r="W425" s="39"/>
      <c r="X425" s="39"/>
      <c r="Y425" s="39"/>
      <c r="Z425" s="39"/>
      <c r="AA425" s="39"/>
      <c r="AB425" s="39"/>
      <c r="AC425" s="39"/>
      <c r="AD425" s="39"/>
      <c r="AE425" s="39"/>
      <c r="AT425" s="18" t="s">
        <v>131</v>
      </c>
      <c r="AU425" s="18" t="s">
        <v>85</v>
      </c>
    </row>
    <row r="426" spans="1:47" s="2" customFormat="1" ht="12">
      <c r="A426" s="39"/>
      <c r="B426" s="40"/>
      <c r="C426" s="41"/>
      <c r="D426" s="228" t="s">
        <v>133</v>
      </c>
      <c r="E426" s="41"/>
      <c r="F426" s="232" t="s">
        <v>628</v>
      </c>
      <c r="G426" s="41"/>
      <c r="H426" s="41"/>
      <c r="I426" s="133"/>
      <c r="J426" s="41"/>
      <c r="K426" s="41"/>
      <c r="L426" s="45"/>
      <c r="M426" s="230"/>
      <c r="N426" s="231"/>
      <c r="O426" s="85"/>
      <c r="P426" s="85"/>
      <c r="Q426" s="85"/>
      <c r="R426" s="85"/>
      <c r="S426" s="85"/>
      <c r="T426" s="86"/>
      <c r="U426" s="39"/>
      <c r="V426" s="39"/>
      <c r="W426" s="39"/>
      <c r="X426" s="39"/>
      <c r="Y426" s="39"/>
      <c r="Z426" s="39"/>
      <c r="AA426" s="39"/>
      <c r="AB426" s="39"/>
      <c r="AC426" s="39"/>
      <c r="AD426" s="39"/>
      <c r="AE426" s="39"/>
      <c r="AT426" s="18" t="s">
        <v>133</v>
      </c>
      <c r="AU426" s="18" t="s">
        <v>85</v>
      </c>
    </row>
    <row r="427" spans="1:63" s="12" customFormat="1" ht="22.8" customHeight="1">
      <c r="A427" s="12"/>
      <c r="B427" s="199"/>
      <c r="C427" s="200"/>
      <c r="D427" s="201" t="s">
        <v>73</v>
      </c>
      <c r="E427" s="213" t="s">
        <v>629</v>
      </c>
      <c r="F427" s="213" t="s">
        <v>630</v>
      </c>
      <c r="G427" s="200"/>
      <c r="H427" s="200"/>
      <c r="I427" s="203"/>
      <c r="J427" s="214">
        <f>BK427</f>
        <v>0</v>
      </c>
      <c r="K427" s="200"/>
      <c r="L427" s="205"/>
      <c r="M427" s="206"/>
      <c r="N427" s="207"/>
      <c r="O427" s="207"/>
      <c r="P427" s="208">
        <f>SUM(P428:P433)</f>
        <v>0</v>
      </c>
      <c r="Q427" s="207"/>
      <c r="R427" s="208">
        <f>SUM(R428:R433)</f>
        <v>0</v>
      </c>
      <c r="S427" s="207"/>
      <c r="T427" s="209">
        <f>SUM(T428:T433)</f>
        <v>0</v>
      </c>
      <c r="U427" s="12"/>
      <c r="V427" s="12"/>
      <c r="W427" s="12"/>
      <c r="X427" s="12"/>
      <c r="Y427" s="12"/>
      <c r="Z427" s="12"/>
      <c r="AA427" s="12"/>
      <c r="AB427" s="12"/>
      <c r="AC427" s="12"/>
      <c r="AD427" s="12"/>
      <c r="AE427" s="12"/>
      <c r="AR427" s="210" t="s">
        <v>82</v>
      </c>
      <c r="AT427" s="211" t="s">
        <v>73</v>
      </c>
      <c r="AU427" s="211" t="s">
        <v>82</v>
      </c>
      <c r="AY427" s="210" t="s">
        <v>122</v>
      </c>
      <c r="BK427" s="212">
        <f>SUM(BK428:BK433)</f>
        <v>0</v>
      </c>
    </row>
    <row r="428" spans="1:65" s="2" customFormat="1" ht="16.5" customHeight="1">
      <c r="A428" s="39"/>
      <c r="B428" s="40"/>
      <c r="C428" s="215" t="s">
        <v>631</v>
      </c>
      <c r="D428" s="215" t="s">
        <v>124</v>
      </c>
      <c r="E428" s="216" t="s">
        <v>632</v>
      </c>
      <c r="F428" s="217" t="s">
        <v>633</v>
      </c>
      <c r="G428" s="218" t="s">
        <v>297</v>
      </c>
      <c r="H428" s="219">
        <v>17216.657</v>
      </c>
      <c r="I428" s="220"/>
      <c r="J428" s="221">
        <f>ROUND(I428*H428,2)</f>
        <v>0</v>
      </c>
      <c r="K428" s="217" t="s">
        <v>128</v>
      </c>
      <c r="L428" s="45"/>
      <c r="M428" s="222" t="s">
        <v>19</v>
      </c>
      <c r="N428" s="223" t="s">
        <v>45</v>
      </c>
      <c r="O428" s="85"/>
      <c r="P428" s="224">
        <f>O428*H428</f>
        <v>0</v>
      </c>
      <c r="Q428" s="224">
        <v>0</v>
      </c>
      <c r="R428" s="224">
        <f>Q428*H428</f>
        <v>0</v>
      </c>
      <c r="S428" s="224">
        <v>0</v>
      </c>
      <c r="T428" s="225">
        <f>S428*H428</f>
        <v>0</v>
      </c>
      <c r="U428" s="39"/>
      <c r="V428" s="39"/>
      <c r="W428" s="39"/>
      <c r="X428" s="39"/>
      <c r="Y428" s="39"/>
      <c r="Z428" s="39"/>
      <c r="AA428" s="39"/>
      <c r="AB428" s="39"/>
      <c r="AC428" s="39"/>
      <c r="AD428" s="39"/>
      <c r="AE428" s="39"/>
      <c r="AR428" s="226" t="s">
        <v>129</v>
      </c>
      <c r="AT428" s="226" t="s">
        <v>124</v>
      </c>
      <c r="AU428" s="226" t="s">
        <v>85</v>
      </c>
      <c r="AY428" s="18" t="s">
        <v>122</v>
      </c>
      <c r="BE428" s="227">
        <f>IF(N428="základní",J428,0)</f>
        <v>0</v>
      </c>
      <c r="BF428" s="227">
        <f>IF(N428="snížená",J428,0)</f>
        <v>0</v>
      </c>
      <c r="BG428" s="227">
        <f>IF(N428="zákl. přenesená",J428,0)</f>
        <v>0</v>
      </c>
      <c r="BH428" s="227">
        <f>IF(N428="sníž. přenesená",J428,0)</f>
        <v>0</v>
      </c>
      <c r="BI428" s="227">
        <f>IF(N428="nulová",J428,0)</f>
        <v>0</v>
      </c>
      <c r="BJ428" s="18" t="s">
        <v>82</v>
      </c>
      <c r="BK428" s="227">
        <f>ROUND(I428*H428,2)</f>
        <v>0</v>
      </c>
      <c r="BL428" s="18" t="s">
        <v>129</v>
      </c>
      <c r="BM428" s="226" t="s">
        <v>634</v>
      </c>
    </row>
    <row r="429" spans="1:47" s="2" customFormat="1" ht="12">
      <c r="A429" s="39"/>
      <c r="B429" s="40"/>
      <c r="C429" s="41"/>
      <c r="D429" s="228" t="s">
        <v>131</v>
      </c>
      <c r="E429" s="41"/>
      <c r="F429" s="229" t="s">
        <v>635</v>
      </c>
      <c r="G429" s="41"/>
      <c r="H429" s="41"/>
      <c r="I429" s="133"/>
      <c r="J429" s="41"/>
      <c r="K429" s="41"/>
      <c r="L429" s="45"/>
      <c r="M429" s="230"/>
      <c r="N429" s="231"/>
      <c r="O429" s="85"/>
      <c r="P429" s="85"/>
      <c r="Q429" s="85"/>
      <c r="R429" s="85"/>
      <c r="S429" s="85"/>
      <c r="T429" s="86"/>
      <c r="U429" s="39"/>
      <c r="V429" s="39"/>
      <c r="W429" s="39"/>
      <c r="X429" s="39"/>
      <c r="Y429" s="39"/>
      <c r="Z429" s="39"/>
      <c r="AA429" s="39"/>
      <c r="AB429" s="39"/>
      <c r="AC429" s="39"/>
      <c r="AD429" s="39"/>
      <c r="AE429" s="39"/>
      <c r="AT429" s="18" t="s">
        <v>131</v>
      </c>
      <c r="AU429" s="18" t="s">
        <v>85</v>
      </c>
    </row>
    <row r="430" spans="1:47" s="2" customFormat="1" ht="12">
      <c r="A430" s="39"/>
      <c r="B430" s="40"/>
      <c r="C430" s="41"/>
      <c r="D430" s="228" t="s">
        <v>133</v>
      </c>
      <c r="E430" s="41"/>
      <c r="F430" s="232" t="s">
        <v>636</v>
      </c>
      <c r="G430" s="41"/>
      <c r="H430" s="41"/>
      <c r="I430" s="133"/>
      <c r="J430" s="41"/>
      <c r="K430" s="41"/>
      <c r="L430" s="45"/>
      <c r="M430" s="230"/>
      <c r="N430" s="231"/>
      <c r="O430" s="85"/>
      <c r="P430" s="85"/>
      <c r="Q430" s="85"/>
      <c r="R430" s="85"/>
      <c r="S430" s="85"/>
      <c r="T430" s="86"/>
      <c r="U430" s="39"/>
      <c r="V430" s="39"/>
      <c r="W430" s="39"/>
      <c r="X430" s="39"/>
      <c r="Y430" s="39"/>
      <c r="Z430" s="39"/>
      <c r="AA430" s="39"/>
      <c r="AB430" s="39"/>
      <c r="AC430" s="39"/>
      <c r="AD430" s="39"/>
      <c r="AE430" s="39"/>
      <c r="AT430" s="18" t="s">
        <v>133</v>
      </c>
      <c r="AU430" s="18" t="s">
        <v>85</v>
      </c>
    </row>
    <row r="431" spans="1:65" s="2" customFormat="1" ht="16.5" customHeight="1">
      <c r="A431" s="39"/>
      <c r="B431" s="40"/>
      <c r="C431" s="215" t="s">
        <v>637</v>
      </c>
      <c r="D431" s="215" t="s">
        <v>124</v>
      </c>
      <c r="E431" s="216" t="s">
        <v>638</v>
      </c>
      <c r="F431" s="217" t="s">
        <v>639</v>
      </c>
      <c r="G431" s="218" t="s">
        <v>297</v>
      </c>
      <c r="H431" s="219">
        <v>17216.657</v>
      </c>
      <c r="I431" s="220"/>
      <c r="J431" s="221">
        <f>ROUND(I431*H431,2)</f>
        <v>0</v>
      </c>
      <c r="K431" s="217" t="s">
        <v>128</v>
      </c>
      <c r="L431" s="45"/>
      <c r="M431" s="222" t="s">
        <v>19</v>
      </c>
      <c r="N431" s="223" t="s">
        <v>45</v>
      </c>
      <c r="O431" s="85"/>
      <c r="P431" s="224">
        <f>O431*H431</f>
        <v>0</v>
      </c>
      <c r="Q431" s="224">
        <v>0</v>
      </c>
      <c r="R431" s="224">
        <f>Q431*H431</f>
        <v>0</v>
      </c>
      <c r="S431" s="224">
        <v>0</v>
      </c>
      <c r="T431" s="225">
        <f>S431*H431</f>
        <v>0</v>
      </c>
      <c r="U431" s="39"/>
      <c r="V431" s="39"/>
      <c r="W431" s="39"/>
      <c r="X431" s="39"/>
      <c r="Y431" s="39"/>
      <c r="Z431" s="39"/>
      <c r="AA431" s="39"/>
      <c r="AB431" s="39"/>
      <c r="AC431" s="39"/>
      <c r="AD431" s="39"/>
      <c r="AE431" s="39"/>
      <c r="AR431" s="226" t="s">
        <v>129</v>
      </c>
      <c r="AT431" s="226" t="s">
        <v>124</v>
      </c>
      <c r="AU431" s="226" t="s">
        <v>85</v>
      </c>
      <c r="AY431" s="18" t="s">
        <v>122</v>
      </c>
      <c r="BE431" s="227">
        <f>IF(N431="základní",J431,0)</f>
        <v>0</v>
      </c>
      <c r="BF431" s="227">
        <f>IF(N431="snížená",J431,0)</f>
        <v>0</v>
      </c>
      <c r="BG431" s="227">
        <f>IF(N431="zákl. přenesená",J431,0)</f>
        <v>0</v>
      </c>
      <c r="BH431" s="227">
        <f>IF(N431="sníž. přenesená",J431,0)</f>
        <v>0</v>
      </c>
      <c r="BI431" s="227">
        <f>IF(N431="nulová",J431,0)</f>
        <v>0</v>
      </c>
      <c r="BJ431" s="18" t="s">
        <v>82</v>
      </c>
      <c r="BK431" s="227">
        <f>ROUND(I431*H431,2)</f>
        <v>0</v>
      </c>
      <c r="BL431" s="18" t="s">
        <v>129</v>
      </c>
      <c r="BM431" s="226" t="s">
        <v>640</v>
      </c>
    </row>
    <row r="432" spans="1:47" s="2" customFormat="1" ht="12">
      <c r="A432" s="39"/>
      <c r="B432" s="40"/>
      <c r="C432" s="41"/>
      <c r="D432" s="228" t="s">
        <v>131</v>
      </c>
      <c r="E432" s="41"/>
      <c r="F432" s="229" t="s">
        <v>641</v>
      </c>
      <c r="G432" s="41"/>
      <c r="H432" s="41"/>
      <c r="I432" s="133"/>
      <c r="J432" s="41"/>
      <c r="K432" s="41"/>
      <c r="L432" s="45"/>
      <c r="M432" s="230"/>
      <c r="N432" s="231"/>
      <c r="O432" s="85"/>
      <c r="P432" s="85"/>
      <c r="Q432" s="85"/>
      <c r="R432" s="85"/>
      <c r="S432" s="85"/>
      <c r="T432" s="86"/>
      <c r="U432" s="39"/>
      <c r="V432" s="39"/>
      <c r="W432" s="39"/>
      <c r="X432" s="39"/>
      <c r="Y432" s="39"/>
      <c r="Z432" s="39"/>
      <c r="AA432" s="39"/>
      <c r="AB432" s="39"/>
      <c r="AC432" s="39"/>
      <c r="AD432" s="39"/>
      <c r="AE432" s="39"/>
      <c r="AT432" s="18" t="s">
        <v>131</v>
      </c>
      <c r="AU432" s="18" t="s">
        <v>85</v>
      </c>
    </row>
    <row r="433" spans="1:47" s="2" customFormat="1" ht="12">
      <c r="A433" s="39"/>
      <c r="B433" s="40"/>
      <c r="C433" s="41"/>
      <c r="D433" s="228" t="s">
        <v>133</v>
      </c>
      <c r="E433" s="41"/>
      <c r="F433" s="232" t="s">
        <v>636</v>
      </c>
      <c r="G433" s="41"/>
      <c r="H433" s="41"/>
      <c r="I433" s="133"/>
      <c r="J433" s="41"/>
      <c r="K433" s="41"/>
      <c r="L433" s="45"/>
      <c r="M433" s="230"/>
      <c r="N433" s="231"/>
      <c r="O433" s="85"/>
      <c r="P433" s="85"/>
      <c r="Q433" s="85"/>
      <c r="R433" s="85"/>
      <c r="S433" s="85"/>
      <c r="T433" s="86"/>
      <c r="U433" s="39"/>
      <c r="V433" s="39"/>
      <c r="W433" s="39"/>
      <c r="X433" s="39"/>
      <c r="Y433" s="39"/>
      <c r="Z433" s="39"/>
      <c r="AA433" s="39"/>
      <c r="AB433" s="39"/>
      <c r="AC433" s="39"/>
      <c r="AD433" s="39"/>
      <c r="AE433" s="39"/>
      <c r="AT433" s="18" t="s">
        <v>133</v>
      </c>
      <c r="AU433" s="18" t="s">
        <v>85</v>
      </c>
    </row>
    <row r="434" spans="1:63" s="12" customFormat="1" ht="25.9" customHeight="1">
      <c r="A434" s="12"/>
      <c r="B434" s="199"/>
      <c r="C434" s="200"/>
      <c r="D434" s="201" t="s">
        <v>73</v>
      </c>
      <c r="E434" s="202" t="s">
        <v>642</v>
      </c>
      <c r="F434" s="202" t="s">
        <v>643</v>
      </c>
      <c r="G434" s="200"/>
      <c r="H434" s="200"/>
      <c r="I434" s="203"/>
      <c r="J434" s="204">
        <f>BK434</f>
        <v>0</v>
      </c>
      <c r="K434" s="200"/>
      <c r="L434" s="205"/>
      <c r="M434" s="206"/>
      <c r="N434" s="207"/>
      <c r="O434" s="207"/>
      <c r="P434" s="208">
        <f>P435+P455+P458+P465+P469</f>
        <v>0</v>
      </c>
      <c r="Q434" s="207"/>
      <c r="R434" s="208">
        <f>R435+R455+R458+R465+R469</f>
        <v>0</v>
      </c>
      <c r="S434" s="207"/>
      <c r="T434" s="209">
        <f>T435+T455+T458+T465+T469</f>
        <v>0</v>
      </c>
      <c r="U434" s="12"/>
      <c r="V434" s="12"/>
      <c r="W434" s="12"/>
      <c r="X434" s="12"/>
      <c r="Y434" s="12"/>
      <c r="Z434" s="12"/>
      <c r="AA434" s="12"/>
      <c r="AB434" s="12"/>
      <c r="AC434" s="12"/>
      <c r="AD434" s="12"/>
      <c r="AE434" s="12"/>
      <c r="AR434" s="210" t="s">
        <v>157</v>
      </c>
      <c r="AT434" s="211" t="s">
        <v>73</v>
      </c>
      <c r="AU434" s="211" t="s">
        <v>74</v>
      </c>
      <c r="AY434" s="210" t="s">
        <v>122</v>
      </c>
      <c r="BK434" s="212">
        <f>BK435+BK455+BK458+BK465+BK469</f>
        <v>0</v>
      </c>
    </row>
    <row r="435" spans="1:63" s="12" customFormat="1" ht="22.8" customHeight="1">
      <c r="A435" s="12"/>
      <c r="B435" s="199"/>
      <c r="C435" s="200"/>
      <c r="D435" s="201" t="s">
        <v>73</v>
      </c>
      <c r="E435" s="213" t="s">
        <v>644</v>
      </c>
      <c r="F435" s="213" t="s">
        <v>645</v>
      </c>
      <c r="G435" s="200"/>
      <c r="H435" s="200"/>
      <c r="I435" s="203"/>
      <c r="J435" s="214">
        <f>BK435</f>
        <v>0</v>
      </c>
      <c r="K435" s="200"/>
      <c r="L435" s="205"/>
      <c r="M435" s="206"/>
      <c r="N435" s="207"/>
      <c r="O435" s="207"/>
      <c r="P435" s="208">
        <f>SUM(P436:P454)</f>
        <v>0</v>
      </c>
      <c r="Q435" s="207"/>
      <c r="R435" s="208">
        <f>SUM(R436:R454)</f>
        <v>0</v>
      </c>
      <c r="S435" s="207"/>
      <c r="T435" s="209">
        <f>SUM(T436:T454)</f>
        <v>0</v>
      </c>
      <c r="U435" s="12"/>
      <c r="V435" s="12"/>
      <c r="W435" s="12"/>
      <c r="X435" s="12"/>
      <c r="Y435" s="12"/>
      <c r="Z435" s="12"/>
      <c r="AA435" s="12"/>
      <c r="AB435" s="12"/>
      <c r="AC435" s="12"/>
      <c r="AD435" s="12"/>
      <c r="AE435" s="12"/>
      <c r="AR435" s="210" t="s">
        <v>157</v>
      </c>
      <c r="AT435" s="211" t="s">
        <v>73</v>
      </c>
      <c r="AU435" s="211" t="s">
        <v>82</v>
      </c>
      <c r="AY435" s="210" t="s">
        <v>122</v>
      </c>
      <c r="BK435" s="212">
        <f>SUM(BK436:BK454)</f>
        <v>0</v>
      </c>
    </row>
    <row r="436" spans="1:65" s="2" customFormat="1" ht="16.5" customHeight="1">
      <c r="A436" s="39"/>
      <c r="B436" s="40"/>
      <c r="C436" s="215" t="s">
        <v>646</v>
      </c>
      <c r="D436" s="215" t="s">
        <v>124</v>
      </c>
      <c r="E436" s="216" t="s">
        <v>647</v>
      </c>
      <c r="F436" s="217" t="s">
        <v>648</v>
      </c>
      <c r="G436" s="218" t="s">
        <v>649</v>
      </c>
      <c r="H436" s="219">
        <v>1</v>
      </c>
      <c r="I436" s="220"/>
      <c r="J436" s="221">
        <f>ROUND(I436*H436,2)</f>
        <v>0</v>
      </c>
      <c r="K436" s="217" t="s">
        <v>128</v>
      </c>
      <c r="L436" s="45"/>
      <c r="M436" s="222" t="s">
        <v>19</v>
      </c>
      <c r="N436" s="223" t="s">
        <v>45</v>
      </c>
      <c r="O436" s="85"/>
      <c r="P436" s="224">
        <f>O436*H436</f>
        <v>0</v>
      </c>
      <c r="Q436" s="224">
        <v>0</v>
      </c>
      <c r="R436" s="224">
        <f>Q436*H436</f>
        <v>0</v>
      </c>
      <c r="S436" s="224">
        <v>0</v>
      </c>
      <c r="T436" s="225">
        <f>S436*H436</f>
        <v>0</v>
      </c>
      <c r="U436" s="39"/>
      <c r="V436" s="39"/>
      <c r="W436" s="39"/>
      <c r="X436" s="39"/>
      <c r="Y436" s="39"/>
      <c r="Z436" s="39"/>
      <c r="AA436" s="39"/>
      <c r="AB436" s="39"/>
      <c r="AC436" s="39"/>
      <c r="AD436" s="39"/>
      <c r="AE436" s="39"/>
      <c r="AR436" s="226" t="s">
        <v>650</v>
      </c>
      <c r="AT436" s="226" t="s">
        <v>124</v>
      </c>
      <c r="AU436" s="226" t="s">
        <v>85</v>
      </c>
      <c r="AY436" s="18" t="s">
        <v>122</v>
      </c>
      <c r="BE436" s="227">
        <f>IF(N436="základní",J436,0)</f>
        <v>0</v>
      </c>
      <c r="BF436" s="227">
        <f>IF(N436="snížená",J436,0)</f>
        <v>0</v>
      </c>
      <c r="BG436" s="227">
        <f>IF(N436="zákl. přenesená",J436,0)</f>
        <v>0</v>
      </c>
      <c r="BH436" s="227">
        <f>IF(N436="sníž. přenesená",J436,0)</f>
        <v>0</v>
      </c>
      <c r="BI436" s="227">
        <f>IF(N436="nulová",J436,0)</f>
        <v>0</v>
      </c>
      <c r="BJ436" s="18" t="s">
        <v>82</v>
      </c>
      <c r="BK436" s="227">
        <f>ROUND(I436*H436,2)</f>
        <v>0</v>
      </c>
      <c r="BL436" s="18" t="s">
        <v>650</v>
      </c>
      <c r="BM436" s="226" t="s">
        <v>651</v>
      </c>
    </row>
    <row r="437" spans="1:47" s="2" customFormat="1" ht="12">
      <c r="A437" s="39"/>
      <c r="B437" s="40"/>
      <c r="C437" s="41"/>
      <c r="D437" s="228" t="s">
        <v>131</v>
      </c>
      <c r="E437" s="41"/>
      <c r="F437" s="229" t="s">
        <v>648</v>
      </c>
      <c r="G437" s="41"/>
      <c r="H437" s="41"/>
      <c r="I437" s="133"/>
      <c r="J437" s="41"/>
      <c r="K437" s="41"/>
      <c r="L437" s="45"/>
      <c r="M437" s="230"/>
      <c r="N437" s="231"/>
      <c r="O437" s="85"/>
      <c r="P437" s="85"/>
      <c r="Q437" s="85"/>
      <c r="R437" s="85"/>
      <c r="S437" s="85"/>
      <c r="T437" s="86"/>
      <c r="U437" s="39"/>
      <c r="V437" s="39"/>
      <c r="W437" s="39"/>
      <c r="X437" s="39"/>
      <c r="Y437" s="39"/>
      <c r="Z437" s="39"/>
      <c r="AA437" s="39"/>
      <c r="AB437" s="39"/>
      <c r="AC437" s="39"/>
      <c r="AD437" s="39"/>
      <c r="AE437" s="39"/>
      <c r="AT437" s="18" t="s">
        <v>131</v>
      </c>
      <c r="AU437" s="18" t="s">
        <v>85</v>
      </c>
    </row>
    <row r="438" spans="1:65" s="2" customFormat="1" ht="16.5" customHeight="1">
      <c r="A438" s="39"/>
      <c r="B438" s="40"/>
      <c r="C438" s="215" t="s">
        <v>652</v>
      </c>
      <c r="D438" s="215" t="s">
        <v>124</v>
      </c>
      <c r="E438" s="216" t="s">
        <v>653</v>
      </c>
      <c r="F438" s="217" t="s">
        <v>654</v>
      </c>
      <c r="G438" s="218" t="s">
        <v>649</v>
      </c>
      <c r="H438" s="219">
        <v>1</v>
      </c>
      <c r="I438" s="220"/>
      <c r="J438" s="221">
        <f>ROUND(I438*H438,2)</f>
        <v>0</v>
      </c>
      <c r="K438" s="217" t="s">
        <v>128</v>
      </c>
      <c r="L438" s="45"/>
      <c r="M438" s="222" t="s">
        <v>19</v>
      </c>
      <c r="N438" s="223" t="s">
        <v>45</v>
      </c>
      <c r="O438" s="85"/>
      <c r="P438" s="224">
        <f>O438*H438</f>
        <v>0</v>
      </c>
      <c r="Q438" s="224">
        <v>0</v>
      </c>
      <c r="R438" s="224">
        <f>Q438*H438</f>
        <v>0</v>
      </c>
      <c r="S438" s="224">
        <v>0</v>
      </c>
      <c r="T438" s="225">
        <f>S438*H438</f>
        <v>0</v>
      </c>
      <c r="U438" s="39"/>
      <c r="V438" s="39"/>
      <c r="W438" s="39"/>
      <c r="X438" s="39"/>
      <c r="Y438" s="39"/>
      <c r="Z438" s="39"/>
      <c r="AA438" s="39"/>
      <c r="AB438" s="39"/>
      <c r="AC438" s="39"/>
      <c r="AD438" s="39"/>
      <c r="AE438" s="39"/>
      <c r="AR438" s="226" t="s">
        <v>650</v>
      </c>
      <c r="AT438" s="226" t="s">
        <v>124</v>
      </c>
      <c r="AU438" s="226" t="s">
        <v>85</v>
      </c>
      <c r="AY438" s="18" t="s">
        <v>122</v>
      </c>
      <c r="BE438" s="227">
        <f>IF(N438="základní",J438,0)</f>
        <v>0</v>
      </c>
      <c r="BF438" s="227">
        <f>IF(N438="snížená",J438,0)</f>
        <v>0</v>
      </c>
      <c r="BG438" s="227">
        <f>IF(N438="zákl. přenesená",J438,0)</f>
        <v>0</v>
      </c>
      <c r="BH438" s="227">
        <f>IF(N438="sníž. přenesená",J438,0)</f>
        <v>0</v>
      </c>
      <c r="BI438" s="227">
        <f>IF(N438="nulová",J438,0)</f>
        <v>0</v>
      </c>
      <c r="BJ438" s="18" t="s">
        <v>82</v>
      </c>
      <c r="BK438" s="227">
        <f>ROUND(I438*H438,2)</f>
        <v>0</v>
      </c>
      <c r="BL438" s="18" t="s">
        <v>650</v>
      </c>
      <c r="BM438" s="226" t="s">
        <v>655</v>
      </c>
    </row>
    <row r="439" spans="1:47" s="2" customFormat="1" ht="12">
      <c r="A439" s="39"/>
      <c r="B439" s="40"/>
      <c r="C439" s="41"/>
      <c r="D439" s="228" t="s">
        <v>131</v>
      </c>
      <c r="E439" s="41"/>
      <c r="F439" s="229" t="s">
        <v>654</v>
      </c>
      <c r="G439" s="41"/>
      <c r="H439" s="41"/>
      <c r="I439" s="133"/>
      <c r="J439" s="41"/>
      <c r="K439" s="41"/>
      <c r="L439" s="45"/>
      <c r="M439" s="230"/>
      <c r="N439" s="231"/>
      <c r="O439" s="85"/>
      <c r="P439" s="85"/>
      <c r="Q439" s="85"/>
      <c r="R439" s="85"/>
      <c r="S439" s="85"/>
      <c r="T439" s="86"/>
      <c r="U439" s="39"/>
      <c r="V439" s="39"/>
      <c r="W439" s="39"/>
      <c r="X439" s="39"/>
      <c r="Y439" s="39"/>
      <c r="Z439" s="39"/>
      <c r="AA439" s="39"/>
      <c r="AB439" s="39"/>
      <c r="AC439" s="39"/>
      <c r="AD439" s="39"/>
      <c r="AE439" s="39"/>
      <c r="AT439" s="18" t="s">
        <v>131</v>
      </c>
      <c r="AU439" s="18" t="s">
        <v>85</v>
      </c>
    </row>
    <row r="440" spans="1:65" s="2" customFormat="1" ht="16.5" customHeight="1">
      <c r="A440" s="39"/>
      <c r="B440" s="40"/>
      <c r="C440" s="215" t="s">
        <v>656</v>
      </c>
      <c r="D440" s="215" t="s">
        <v>124</v>
      </c>
      <c r="E440" s="216" t="s">
        <v>657</v>
      </c>
      <c r="F440" s="217" t="s">
        <v>658</v>
      </c>
      <c r="G440" s="218" t="s">
        <v>649</v>
      </c>
      <c r="H440" s="219">
        <v>1</v>
      </c>
      <c r="I440" s="220"/>
      <c r="J440" s="221">
        <f>ROUND(I440*H440,2)</f>
        <v>0</v>
      </c>
      <c r="K440" s="217" t="s">
        <v>128</v>
      </c>
      <c r="L440" s="45"/>
      <c r="M440" s="222" t="s">
        <v>19</v>
      </c>
      <c r="N440" s="223" t="s">
        <v>45</v>
      </c>
      <c r="O440" s="85"/>
      <c r="P440" s="224">
        <f>O440*H440</f>
        <v>0</v>
      </c>
      <c r="Q440" s="224">
        <v>0</v>
      </c>
      <c r="R440" s="224">
        <f>Q440*H440</f>
        <v>0</v>
      </c>
      <c r="S440" s="224">
        <v>0</v>
      </c>
      <c r="T440" s="225">
        <f>S440*H440</f>
        <v>0</v>
      </c>
      <c r="U440" s="39"/>
      <c r="V440" s="39"/>
      <c r="W440" s="39"/>
      <c r="X440" s="39"/>
      <c r="Y440" s="39"/>
      <c r="Z440" s="39"/>
      <c r="AA440" s="39"/>
      <c r="AB440" s="39"/>
      <c r="AC440" s="39"/>
      <c r="AD440" s="39"/>
      <c r="AE440" s="39"/>
      <c r="AR440" s="226" t="s">
        <v>650</v>
      </c>
      <c r="AT440" s="226" t="s">
        <v>124</v>
      </c>
      <c r="AU440" s="226" t="s">
        <v>85</v>
      </c>
      <c r="AY440" s="18" t="s">
        <v>122</v>
      </c>
      <c r="BE440" s="227">
        <f>IF(N440="základní",J440,0)</f>
        <v>0</v>
      </c>
      <c r="BF440" s="227">
        <f>IF(N440="snížená",J440,0)</f>
        <v>0</v>
      </c>
      <c r="BG440" s="227">
        <f>IF(N440="zákl. přenesená",J440,0)</f>
        <v>0</v>
      </c>
      <c r="BH440" s="227">
        <f>IF(N440="sníž. přenesená",J440,0)</f>
        <v>0</v>
      </c>
      <c r="BI440" s="227">
        <f>IF(N440="nulová",J440,0)</f>
        <v>0</v>
      </c>
      <c r="BJ440" s="18" t="s">
        <v>82</v>
      </c>
      <c r="BK440" s="227">
        <f>ROUND(I440*H440,2)</f>
        <v>0</v>
      </c>
      <c r="BL440" s="18" t="s">
        <v>650</v>
      </c>
      <c r="BM440" s="226" t="s">
        <v>659</v>
      </c>
    </row>
    <row r="441" spans="1:47" s="2" customFormat="1" ht="12">
      <c r="A441" s="39"/>
      <c r="B441" s="40"/>
      <c r="C441" s="41"/>
      <c r="D441" s="228" t="s">
        <v>131</v>
      </c>
      <c r="E441" s="41"/>
      <c r="F441" s="229" t="s">
        <v>658</v>
      </c>
      <c r="G441" s="41"/>
      <c r="H441" s="41"/>
      <c r="I441" s="133"/>
      <c r="J441" s="41"/>
      <c r="K441" s="41"/>
      <c r="L441" s="45"/>
      <c r="M441" s="230"/>
      <c r="N441" s="231"/>
      <c r="O441" s="85"/>
      <c r="P441" s="85"/>
      <c r="Q441" s="85"/>
      <c r="R441" s="85"/>
      <c r="S441" s="85"/>
      <c r="T441" s="86"/>
      <c r="U441" s="39"/>
      <c r="V441" s="39"/>
      <c r="W441" s="39"/>
      <c r="X441" s="39"/>
      <c r="Y441" s="39"/>
      <c r="Z441" s="39"/>
      <c r="AA441" s="39"/>
      <c r="AB441" s="39"/>
      <c r="AC441" s="39"/>
      <c r="AD441" s="39"/>
      <c r="AE441" s="39"/>
      <c r="AT441" s="18" t="s">
        <v>131</v>
      </c>
      <c r="AU441" s="18" t="s">
        <v>85</v>
      </c>
    </row>
    <row r="442" spans="1:47" s="2" customFormat="1" ht="12">
      <c r="A442" s="39"/>
      <c r="B442" s="40"/>
      <c r="C442" s="41"/>
      <c r="D442" s="228" t="s">
        <v>135</v>
      </c>
      <c r="E442" s="41"/>
      <c r="F442" s="232" t="s">
        <v>660</v>
      </c>
      <c r="G442" s="41"/>
      <c r="H442" s="41"/>
      <c r="I442" s="133"/>
      <c r="J442" s="41"/>
      <c r="K442" s="41"/>
      <c r="L442" s="45"/>
      <c r="M442" s="230"/>
      <c r="N442" s="231"/>
      <c r="O442" s="85"/>
      <c r="P442" s="85"/>
      <c r="Q442" s="85"/>
      <c r="R442" s="85"/>
      <c r="S442" s="85"/>
      <c r="T442" s="86"/>
      <c r="U442" s="39"/>
      <c r="V442" s="39"/>
      <c r="W442" s="39"/>
      <c r="X442" s="39"/>
      <c r="Y442" s="39"/>
      <c r="Z442" s="39"/>
      <c r="AA442" s="39"/>
      <c r="AB442" s="39"/>
      <c r="AC442" s="39"/>
      <c r="AD442" s="39"/>
      <c r="AE442" s="39"/>
      <c r="AT442" s="18" t="s">
        <v>135</v>
      </c>
      <c r="AU442" s="18" t="s">
        <v>85</v>
      </c>
    </row>
    <row r="443" spans="1:65" s="2" customFormat="1" ht="16.5" customHeight="1">
      <c r="A443" s="39"/>
      <c r="B443" s="40"/>
      <c r="C443" s="215" t="s">
        <v>661</v>
      </c>
      <c r="D443" s="215" t="s">
        <v>124</v>
      </c>
      <c r="E443" s="216" t="s">
        <v>662</v>
      </c>
      <c r="F443" s="217" t="s">
        <v>663</v>
      </c>
      <c r="G443" s="218" t="s">
        <v>649</v>
      </c>
      <c r="H443" s="219">
        <v>1</v>
      </c>
      <c r="I443" s="220"/>
      <c r="J443" s="221">
        <f>ROUND(I443*H443,2)</f>
        <v>0</v>
      </c>
      <c r="K443" s="217" t="s">
        <v>128</v>
      </c>
      <c r="L443" s="45"/>
      <c r="M443" s="222" t="s">
        <v>19</v>
      </c>
      <c r="N443" s="223" t="s">
        <v>45</v>
      </c>
      <c r="O443" s="85"/>
      <c r="P443" s="224">
        <f>O443*H443</f>
        <v>0</v>
      </c>
      <c r="Q443" s="224">
        <v>0</v>
      </c>
      <c r="R443" s="224">
        <f>Q443*H443</f>
        <v>0</v>
      </c>
      <c r="S443" s="224">
        <v>0</v>
      </c>
      <c r="T443" s="225">
        <f>S443*H443</f>
        <v>0</v>
      </c>
      <c r="U443" s="39"/>
      <c r="V443" s="39"/>
      <c r="W443" s="39"/>
      <c r="X443" s="39"/>
      <c r="Y443" s="39"/>
      <c r="Z443" s="39"/>
      <c r="AA443" s="39"/>
      <c r="AB443" s="39"/>
      <c r="AC443" s="39"/>
      <c r="AD443" s="39"/>
      <c r="AE443" s="39"/>
      <c r="AR443" s="226" t="s">
        <v>650</v>
      </c>
      <c r="AT443" s="226" t="s">
        <v>124</v>
      </c>
      <c r="AU443" s="226" t="s">
        <v>85</v>
      </c>
      <c r="AY443" s="18" t="s">
        <v>122</v>
      </c>
      <c r="BE443" s="227">
        <f>IF(N443="základní",J443,0)</f>
        <v>0</v>
      </c>
      <c r="BF443" s="227">
        <f>IF(N443="snížená",J443,0)</f>
        <v>0</v>
      </c>
      <c r="BG443" s="227">
        <f>IF(N443="zákl. přenesená",J443,0)</f>
        <v>0</v>
      </c>
      <c r="BH443" s="227">
        <f>IF(N443="sníž. přenesená",J443,0)</f>
        <v>0</v>
      </c>
      <c r="BI443" s="227">
        <f>IF(N443="nulová",J443,0)</f>
        <v>0</v>
      </c>
      <c r="BJ443" s="18" t="s">
        <v>82</v>
      </c>
      <c r="BK443" s="227">
        <f>ROUND(I443*H443,2)</f>
        <v>0</v>
      </c>
      <c r="BL443" s="18" t="s">
        <v>650</v>
      </c>
      <c r="BM443" s="226" t="s">
        <v>664</v>
      </c>
    </row>
    <row r="444" spans="1:47" s="2" customFormat="1" ht="12">
      <c r="A444" s="39"/>
      <c r="B444" s="40"/>
      <c r="C444" s="41"/>
      <c r="D444" s="228" t="s">
        <v>131</v>
      </c>
      <c r="E444" s="41"/>
      <c r="F444" s="229" t="s">
        <v>663</v>
      </c>
      <c r="G444" s="41"/>
      <c r="H444" s="41"/>
      <c r="I444" s="133"/>
      <c r="J444" s="41"/>
      <c r="K444" s="41"/>
      <c r="L444" s="45"/>
      <c r="M444" s="230"/>
      <c r="N444" s="231"/>
      <c r="O444" s="85"/>
      <c r="P444" s="85"/>
      <c r="Q444" s="85"/>
      <c r="R444" s="85"/>
      <c r="S444" s="85"/>
      <c r="T444" s="86"/>
      <c r="U444" s="39"/>
      <c r="V444" s="39"/>
      <c r="W444" s="39"/>
      <c r="X444" s="39"/>
      <c r="Y444" s="39"/>
      <c r="Z444" s="39"/>
      <c r="AA444" s="39"/>
      <c r="AB444" s="39"/>
      <c r="AC444" s="39"/>
      <c r="AD444" s="39"/>
      <c r="AE444" s="39"/>
      <c r="AT444" s="18" t="s">
        <v>131</v>
      </c>
      <c r="AU444" s="18" t="s">
        <v>85</v>
      </c>
    </row>
    <row r="445" spans="1:47" s="2" customFormat="1" ht="12">
      <c r="A445" s="39"/>
      <c r="B445" s="40"/>
      <c r="C445" s="41"/>
      <c r="D445" s="228" t="s">
        <v>135</v>
      </c>
      <c r="E445" s="41"/>
      <c r="F445" s="232" t="s">
        <v>665</v>
      </c>
      <c r="G445" s="41"/>
      <c r="H445" s="41"/>
      <c r="I445" s="133"/>
      <c r="J445" s="41"/>
      <c r="K445" s="41"/>
      <c r="L445" s="45"/>
      <c r="M445" s="230"/>
      <c r="N445" s="231"/>
      <c r="O445" s="85"/>
      <c r="P445" s="85"/>
      <c r="Q445" s="85"/>
      <c r="R445" s="85"/>
      <c r="S445" s="85"/>
      <c r="T445" s="86"/>
      <c r="U445" s="39"/>
      <c r="V445" s="39"/>
      <c r="W445" s="39"/>
      <c r="X445" s="39"/>
      <c r="Y445" s="39"/>
      <c r="Z445" s="39"/>
      <c r="AA445" s="39"/>
      <c r="AB445" s="39"/>
      <c r="AC445" s="39"/>
      <c r="AD445" s="39"/>
      <c r="AE445" s="39"/>
      <c r="AT445" s="18" t="s">
        <v>135</v>
      </c>
      <c r="AU445" s="18" t="s">
        <v>85</v>
      </c>
    </row>
    <row r="446" spans="1:65" s="2" customFormat="1" ht="16.5" customHeight="1">
      <c r="A446" s="39"/>
      <c r="B446" s="40"/>
      <c r="C446" s="215" t="s">
        <v>666</v>
      </c>
      <c r="D446" s="215" t="s">
        <v>124</v>
      </c>
      <c r="E446" s="216" t="s">
        <v>667</v>
      </c>
      <c r="F446" s="217" t="s">
        <v>668</v>
      </c>
      <c r="G446" s="218" t="s">
        <v>649</v>
      </c>
      <c r="H446" s="219">
        <v>1</v>
      </c>
      <c r="I446" s="220"/>
      <c r="J446" s="221">
        <f>ROUND(I446*H446,2)</f>
        <v>0</v>
      </c>
      <c r="K446" s="217" t="s">
        <v>128</v>
      </c>
      <c r="L446" s="45"/>
      <c r="M446" s="222" t="s">
        <v>19</v>
      </c>
      <c r="N446" s="223" t="s">
        <v>45</v>
      </c>
      <c r="O446" s="85"/>
      <c r="P446" s="224">
        <f>O446*H446</f>
        <v>0</v>
      </c>
      <c r="Q446" s="224">
        <v>0</v>
      </c>
      <c r="R446" s="224">
        <f>Q446*H446</f>
        <v>0</v>
      </c>
      <c r="S446" s="224">
        <v>0</v>
      </c>
      <c r="T446" s="225">
        <f>S446*H446</f>
        <v>0</v>
      </c>
      <c r="U446" s="39"/>
      <c r="V446" s="39"/>
      <c r="W446" s="39"/>
      <c r="X446" s="39"/>
      <c r="Y446" s="39"/>
      <c r="Z446" s="39"/>
      <c r="AA446" s="39"/>
      <c r="AB446" s="39"/>
      <c r="AC446" s="39"/>
      <c r="AD446" s="39"/>
      <c r="AE446" s="39"/>
      <c r="AR446" s="226" t="s">
        <v>650</v>
      </c>
      <c r="AT446" s="226" t="s">
        <v>124</v>
      </c>
      <c r="AU446" s="226" t="s">
        <v>85</v>
      </c>
      <c r="AY446" s="18" t="s">
        <v>122</v>
      </c>
      <c r="BE446" s="227">
        <f>IF(N446="základní",J446,0)</f>
        <v>0</v>
      </c>
      <c r="BF446" s="227">
        <f>IF(N446="snížená",J446,0)</f>
        <v>0</v>
      </c>
      <c r="BG446" s="227">
        <f>IF(N446="zákl. přenesená",J446,0)</f>
        <v>0</v>
      </c>
      <c r="BH446" s="227">
        <f>IF(N446="sníž. přenesená",J446,0)</f>
        <v>0</v>
      </c>
      <c r="BI446" s="227">
        <f>IF(N446="nulová",J446,0)</f>
        <v>0</v>
      </c>
      <c r="BJ446" s="18" t="s">
        <v>82</v>
      </c>
      <c r="BK446" s="227">
        <f>ROUND(I446*H446,2)</f>
        <v>0</v>
      </c>
      <c r="BL446" s="18" t="s">
        <v>650</v>
      </c>
      <c r="BM446" s="226" t="s">
        <v>669</v>
      </c>
    </row>
    <row r="447" spans="1:47" s="2" customFormat="1" ht="12">
      <c r="A447" s="39"/>
      <c r="B447" s="40"/>
      <c r="C447" s="41"/>
      <c r="D447" s="228" t="s">
        <v>131</v>
      </c>
      <c r="E447" s="41"/>
      <c r="F447" s="229" t="s">
        <v>668</v>
      </c>
      <c r="G447" s="41"/>
      <c r="H447" s="41"/>
      <c r="I447" s="133"/>
      <c r="J447" s="41"/>
      <c r="K447" s="41"/>
      <c r="L447" s="45"/>
      <c r="M447" s="230"/>
      <c r="N447" s="231"/>
      <c r="O447" s="85"/>
      <c r="P447" s="85"/>
      <c r="Q447" s="85"/>
      <c r="R447" s="85"/>
      <c r="S447" s="85"/>
      <c r="T447" s="86"/>
      <c r="U447" s="39"/>
      <c r="V447" s="39"/>
      <c r="W447" s="39"/>
      <c r="X447" s="39"/>
      <c r="Y447" s="39"/>
      <c r="Z447" s="39"/>
      <c r="AA447" s="39"/>
      <c r="AB447" s="39"/>
      <c r="AC447" s="39"/>
      <c r="AD447" s="39"/>
      <c r="AE447" s="39"/>
      <c r="AT447" s="18" t="s">
        <v>131</v>
      </c>
      <c r="AU447" s="18" t="s">
        <v>85</v>
      </c>
    </row>
    <row r="448" spans="1:47" s="2" customFormat="1" ht="12">
      <c r="A448" s="39"/>
      <c r="B448" s="40"/>
      <c r="C448" s="41"/>
      <c r="D448" s="228" t="s">
        <v>135</v>
      </c>
      <c r="E448" s="41"/>
      <c r="F448" s="232" t="s">
        <v>670</v>
      </c>
      <c r="G448" s="41"/>
      <c r="H448" s="41"/>
      <c r="I448" s="133"/>
      <c r="J448" s="41"/>
      <c r="K448" s="41"/>
      <c r="L448" s="45"/>
      <c r="M448" s="230"/>
      <c r="N448" s="231"/>
      <c r="O448" s="85"/>
      <c r="P448" s="85"/>
      <c r="Q448" s="85"/>
      <c r="R448" s="85"/>
      <c r="S448" s="85"/>
      <c r="T448" s="86"/>
      <c r="U448" s="39"/>
      <c r="V448" s="39"/>
      <c r="W448" s="39"/>
      <c r="X448" s="39"/>
      <c r="Y448" s="39"/>
      <c r="Z448" s="39"/>
      <c r="AA448" s="39"/>
      <c r="AB448" s="39"/>
      <c r="AC448" s="39"/>
      <c r="AD448" s="39"/>
      <c r="AE448" s="39"/>
      <c r="AT448" s="18" t="s">
        <v>135</v>
      </c>
      <c r="AU448" s="18" t="s">
        <v>85</v>
      </c>
    </row>
    <row r="449" spans="1:65" s="2" customFormat="1" ht="16.5" customHeight="1">
      <c r="A449" s="39"/>
      <c r="B449" s="40"/>
      <c r="C449" s="215" t="s">
        <v>671</v>
      </c>
      <c r="D449" s="215" t="s">
        <v>124</v>
      </c>
      <c r="E449" s="216" t="s">
        <v>672</v>
      </c>
      <c r="F449" s="217" t="s">
        <v>673</v>
      </c>
      <c r="G449" s="218" t="s">
        <v>649</v>
      </c>
      <c r="H449" s="219">
        <v>1</v>
      </c>
      <c r="I449" s="220"/>
      <c r="J449" s="221">
        <f>ROUND(I449*H449,2)</f>
        <v>0</v>
      </c>
      <c r="K449" s="217" t="s">
        <v>128</v>
      </c>
      <c r="L449" s="45"/>
      <c r="M449" s="222" t="s">
        <v>19</v>
      </c>
      <c r="N449" s="223" t="s">
        <v>45</v>
      </c>
      <c r="O449" s="85"/>
      <c r="P449" s="224">
        <f>O449*H449</f>
        <v>0</v>
      </c>
      <c r="Q449" s="224">
        <v>0</v>
      </c>
      <c r="R449" s="224">
        <f>Q449*H449</f>
        <v>0</v>
      </c>
      <c r="S449" s="224">
        <v>0</v>
      </c>
      <c r="T449" s="225">
        <f>S449*H449</f>
        <v>0</v>
      </c>
      <c r="U449" s="39"/>
      <c r="V449" s="39"/>
      <c r="W449" s="39"/>
      <c r="X449" s="39"/>
      <c r="Y449" s="39"/>
      <c r="Z449" s="39"/>
      <c r="AA449" s="39"/>
      <c r="AB449" s="39"/>
      <c r="AC449" s="39"/>
      <c r="AD449" s="39"/>
      <c r="AE449" s="39"/>
      <c r="AR449" s="226" t="s">
        <v>650</v>
      </c>
      <c r="AT449" s="226" t="s">
        <v>124</v>
      </c>
      <c r="AU449" s="226" t="s">
        <v>85</v>
      </c>
      <c r="AY449" s="18" t="s">
        <v>122</v>
      </c>
      <c r="BE449" s="227">
        <f>IF(N449="základní",J449,0)</f>
        <v>0</v>
      </c>
      <c r="BF449" s="227">
        <f>IF(N449="snížená",J449,0)</f>
        <v>0</v>
      </c>
      <c r="BG449" s="227">
        <f>IF(N449="zákl. přenesená",J449,0)</f>
        <v>0</v>
      </c>
      <c r="BH449" s="227">
        <f>IF(N449="sníž. přenesená",J449,0)</f>
        <v>0</v>
      </c>
      <c r="BI449" s="227">
        <f>IF(N449="nulová",J449,0)</f>
        <v>0</v>
      </c>
      <c r="BJ449" s="18" t="s">
        <v>82</v>
      </c>
      <c r="BK449" s="227">
        <f>ROUND(I449*H449,2)</f>
        <v>0</v>
      </c>
      <c r="BL449" s="18" t="s">
        <v>650</v>
      </c>
      <c r="BM449" s="226" t="s">
        <v>674</v>
      </c>
    </row>
    <row r="450" spans="1:47" s="2" customFormat="1" ht="12">
      <c r="A450" s="39"/>
      <c r="B450" s="40"/>
      <c r="C450" s="41"/>
      <c r="D450" s="228" t="s">
        <v>131</v>
      </c>
      <c r="E450" s="41"/>
      <c r="F450" s="229" t="s">
        <v>673</v>
      </c>
      <c r="G450" s="41"/>
      <c r="H450" s="41"/>
      <c r="I450" s="133"/>
      <c r="J450" s="41"/>
      <c r="K450" s="41"/>
      <c r="L450" s="45"/>
      <c r="M450" s="230"/>
      <c r="N450" s="231"/>
      <c r="O450" s="85"/>
      <c r="P450" s="85"/>
      <c r="Q450" s="85"/>
      <c r="R450" s="85"/>
      <c r="S450" s="85"/>
      <c r="T450" s="86"/>
      <c r="U450" s="39"/>
      <c r="V450" s="39"/>
      <c r="W450" s="39"/>
      <c r="X450" s="39"/>
      <c r="Y450" s="39"/>
      <c r="Z450" s="39"/>
      <c r="AA450" s="39"/>
      <c r="AB450" s="39"/>
      <c r="AC450" s="39"/>
      <c r="AD450" s="39"/>
      <c r="AE450" s="39"/>
      <c r="AT450" s="18" t="s">
        <v>131</v>
      </c>
      <c r="AU450" s="18" t="s">
        <v>85</v>
      </c>
    </row>
    <row r="451" spans="1:47" s="2" customFormat="1" ht="12">
      <c r="A451" s="39"/>
      <c r="B451" s="40"/>
      <c r="C451" s="41"/>
      <c r="D451" s="228" t="s">
        <v>135</v>
      </c>
      <c r="E451" s="41"/>
      <c r="F451" s="232" t="s">
        <v>675</v>
      </c>
      <c r="G451" s="41"/>
      <c r="H451" s="41"/>
      <c r="I451" s="133"/>
      <c r="J451" s="41"/>
      <c r="K451" s="41"/>
      <c r="L451" s="45"/>
      <c r="M451" s="230"/>
      <c r="N451" s="231"/>
      <c r="O451" s="85"/>
      <c r="P451" s="85"/>
      <c r="Q451" s="85"/>
      <c r="R451" s="85"/>
      <c r="S451" s="85"/>
      <c r="T451" s="86"/>
      <c r="U451" s="39"/>
      <c r="V451" s="39"/>
      <c r="W451" s="39"/>
      <c r="X451" s="39"/>
      <c r="Y451" s="39"/>
      <c r="Z451" s="39"/>
      <c r="AA451" s="39"/>
      <c r="AB451" s="39"/>
      <c r="AC451" s="39"/>
      <c r="AD451" s="39"/>
      <c r="AE451" s="39"/>
      <c r="AT451" s="18" t="s">
        <v>135</v>
      </c>
      <c r="AU451" s="18" t="s">
        <v>85</v>
      </c>
    </row>
    <row r="452" spans="1:65" s="2" customFormat="1" ht="16.5" customHeight="1">
      <c r="A452" s="39"/>
      <c r="B452" s="40"/>
      <c r="C452" s="215" t="s">
        <v>676</v>
      </c>
      <c r="D452" s="215" t="s">
        <v>124</v>
      </c>
      <c r="E452" s="216" t="s">
        <v>677</v>
      </c>
      <c r="F452" s="217" t="s">
        <v>678</v>
      </c>
      <c r="G452" s="218" t="s">
        <v>649</v>
      </c>
      <c r="H452" s="219">
        <v>1</v>
      </c>
      <c r="I452" s="220"/>
      <c r="J452" s="221">
        <f>ROUND(I452*H452,2)</f>
        <v>0</v>
      </c>
      <c r="K452" s="217" t="s">
        <v>128</v>
      </c>
      <c r="L452" s="45"/>
      <c r="M452" s="222" t="s">
        <v>19</v>
      </c>
      <c r="N452" s="223" t="s">
        <v>45</v>
      </c>
      <c r="O452" s="85"/>
      <c r="P452" s="224">
        <f>O452*H452</f>
        <v>0</v>
      </c>
      <c r="Q452" s="224">
        <v>0</v>
      </c>
      <c r="R452" s="224">
        <f>Q452*H452</f>
        <v>0</v>
      </c>
      <c r="S452" s="224">
        <v>0</v>
      </c>
      <c r="T452" s="225">
        <f>S452*H452</f>
        <v>0</v>
      </c>
      <c r="U452" s="39"/>
      <c r="V452" s="39"/>
      <c r="W452" s="39"/>
      <c r="X452" s="39"/>
      <c r="Y452" s="39"/>
      <c r="Z452" s="39"/>
      <c r="AA452" s="39"/>
      <c r="AB452" s="39"/>
      <c r="AC452" s="39"/>
      <c r="AD452" s="39"/>
      <c r="AE452" s="39"/>
      <c r="AR452" s="226" t="s">
        <v>650</v>
      </c>
      <c r="AT452" s="226" t="s">
        <v>124</v>
      </c>
      <c r="AU452" s="226" t="s">
        <v>85</v>
      </c>
      <c r="AY452" s="18" t="s">
        <v>122</v>
      </c>
      <c r="BE452" s="227">
        <f>IF(N452="základní",J452,0)</f>
        <v>0</v>
      </c>
      <c r="BF452" s="227">
        <f>IF(N452="snížená",J452,0)</f>
        <v>0</v>
      </c>
      <c r="BG452" s="227">
        <f>IF(N452="zákl. přenesená",J452,0)</f>
        <v>0</v>
      </c>
      <c r="BH452" s="227">
        <f>IF(N452="sníž. přenesená",J452,0)</f>
        <v>0</v>
      </c>
      <c r="BI452" s="227">
        <f>IF(N452="nulová",J452,0)</f>
        <v>0</v>
      </c>
      <c r="BJ452" s="18" t="s">
        <v>82</v>
      </c>
      <c r="BK452" s="227">
        <f>ROUND(I452*H452,2)</f>
        <v>0</v>
      </c>
      <c r="BL452" s="18" t="s">
        <v>650</v>
      </c>
      <c r="BM452" s="226" t="s">
        <v>679</v>
      </c>
    </row>
    <row r="453" spans="1:47" s="2" customFormat="1" ht="12">
      <c r="A453" s="39"/>
      <c r="B453" s="40"/>
      <c r="C453" s="41"/>
      <c r="D453" s="228" t="s">
        <v>131</v>
      </c>
      <c r="E453" s="41"/>
      <c r="F453" s="229" t="s">
        <v>678</v>
      </c>
      <c r="G453" s="41"/>
      <c r="H453" s="41"/>
      <c r="I453" s="133"/>
      <c r="J453" s="41"/>
      <c r="K453" s="41"/>
      <c r="L453" s="45"/>
      <c r="M453" s="230"/>
      <c r="N453" s="231"/>
      <c r="O453" s="85"/>
      <c r="P453" s="85"/>
      <c r="Q453" s="85"/>
      <c r="R453" s="85"/>
      <c r="S453" s="85"/>
      <c r="T453" s="86"/>
      <c r="U453" s="39"/>
      <c r="V453" s="39"/>
      <c r="W453" s="39"/>
      <c r="X453" s="39"/>
      <c r="Y453" s="39"/>
      <c r="Z453" s="39"/>
      <c r="AA453" s="39"/>
      <c r="AB453" s="39"/>
      <c r="AC453" s="39"/>
      <c r="AD453" s="39"/>
      <c r="AE453" s="39"/>
      <c r="AT453" s="18" t="s">
        <v>131</v>
      </c>
      <c r="AU453" s="18" t="s">
        <v>85</v>
      </c>
    </row>
    <row r="454" spans="1:47" s="2" customFormat="1" ht="12">
      <c r="A454" s="39"/>
      <c r="B454" s="40"/>
      <c r="C454" s="41"/>
      <c r="D454" s="228" t="s">
        <v>135</v>
      </c>
      <c r="E454" s="41"/>
      <c r="F454" s="232" t="s">
        <v>680</v>
      </c>
      <c r="G454" s="41"/>
      <c r="H454" s="41"/>
      <c r="I454" s="133"/>
      <c r="J454" s="41"/>
      <c r="K454" s="41"/>
      <c r="L454" s="45"/>
      <c r="M454" s="230"/>
      <c r="N454" s="231"/>
      <c r="O454" s="85"/>
      <c r="P454" s="85"/>
      <c r="Q454" s="85"/>
      <c r="R454" s="85"/>
      <c r="S454" s="85"/>
      <c r="T454" s="86"/>
      <c r="U454" s="39"/>
      <c r="V454" s="39"/>
      <c r="W454" s="39"/>
      <c r="X454" s="39"/>
      <c r="Y454" s="39"/>
      <c r="Z454" s="39"/>
      <c r="AA454" s="39"/>
      <c r="AB454" s="39"/>
      <c r="AC454" s="39"/>
      <c r="AD454" s="39"/>
      <c r="AE454" s="39"/>
      <c r="AT454" s="18" t="s">
        <v>135</v>
      </c>
      <c r="AU454" s="18" t="s">
        <v>85</v>
      </c>
    </row>
    <row r="455" spans="1:63" s="12" customFormat="1" ht="22.8" customHeight="1">
      <c r="A455" s="12"/>
      <c r="B455" s="199"/>
      <c r="C455" s="200"/>
      <c r="D455" s="201" t="s">
        <v>73</v>
      </c>
      <c r="E455" s="213" t="s">
        <v>681</v>
      </c>
      <c r="F455" s="213" t="s">
        <v>682</v>
      </c>
      <c r="G455" s="200"/>
      <c r="H455" s="200"/>
      <c r="I455" s="203"/>
      <c r="J455" s="214">
        <f>BK455</f>
        <v>0</v>
      </c>
      <c r="K455" s="200"/>
      <c r="L455" s="205"/>
      <c r="M455" s="206"/>
      <c r="N455" s="207"/>
      <c r="O455" s="207"/>
      <c r="P455" s="208">
        <f>SUM(P456:P457)</f>
        <v>0</v>
      </c>
      <c r="Q455" s="207"/>
      <c r="R455" s="208">
        <f>SUM(R456:R457)</f>
        <v>0</v>
      </c>
      <c r="S455" s="207"/>
      <c r="T455" s="209">
        <f>SUM(T456:T457)</f>
        <v>0</v>
      </c>
      <c r="U455" s="12"/>
      <c r="V455" s="12"/>
      <c r="W455" s="12"/>
      <c r="X455" s="12"/>
      <c r="Y455" s="12"/>
      <c r="Z455" s="12"/>
      <c r="AA455" s="12"/>
      <c r="AB455" s="12"/>
      <c r="AC455" s="12"/>
      <c r="AD455" s="12"/>
      <c r="AE455" s="12"/>
      <c r="AR455" s="210" t="s">
        <v>157</v>
      </c>
      <c r="AT455" s="211" t="s">
        <v>73</v>
      </c>
      <c r="AU455" s="211" t="s">
        <v>82</v>
      </c>
      <c r="AY455" s="210" t="s">
        <v>122</v>
      </c>
      <c r="BK455" s="212">
        <f>SUM(BK456:BK457)</f>
        <v>0</v>
      </c>
    </row>
    <row r="456" spans="1:65" s="2" customFormat="1" ht="16.5" customHeight="1">
      <c r="A456" s="39"/>
      <c r="B456" s="40"/>
      <c r="C456" s="215" t="s">
        <v>683</v>
      </c>
      <c r="D456" s="215" t="s">
        <v>124</v>
      </c>
      <c r="E456" s="216" t="s">
        <v>684</v>
      </c>
      <c r="F456" s="217" t="s">
        <v>682</v>
      </c>
      <c r="G456" s="218" t="s">
        <v>649</v>
      </c>
      <c r="H456" s="219">
        <v>1</v>
      </c>
      <c r="I456" s="220"/>
      <c r="J456" s="221">
        <f>ROUND(I456*H456,2)</f>
        <v>0</v>
      </c>
      <c r="K456" s="217" t="s">
        <v>128</v>
      </c>
      <c r="L456" s="45"/>
      <c r="M456" s="222" t="s">
        <v>19</v>
      </c>
      <c r="N456" s="223" t="s">
        <v>45</v>
      </c>
      <c r="O456" s="85"/>
      <c r="P456" s="224">
        <f>O456*H456</f>
        <v>0</v>
      </c>
      <c r="Q456" s="224">
        <v>0</v>
      </c>
      <c r="R456" s="224">
        <f>Q456*H456</f>
        <v>0</v>
      </c>
      <c r="S456" s="224">
        <v>0</v>
      </c>
      <c r="T456" s="225">
        <f>S456*H456</f>
        <v>0</v>
      </c>
      <c r="U456" s="39"/>
      <c r="V456" s="39"/>
      <c r="W456" s="39"/>
      <c r="X456" s="39"/>
      <c r="Y456" s="39"/>
      <c r="Z456" s="39"/>
      <c r="AA456" s="39"/>
      <c r="AB456" s="39"/>
      <c r="AC456" s="39"/>
      <c r="AD456" s="39"/>
      <c r="AE456" s="39"/>
      <c r="AR456" s="226" t="s">
        <v>650</v>
      </c>
      <c r="AT456" s="226" t="s">
        <v>124</v>
      </c>
      <c r="AU456" s="226" t="s">
        <v>85</v>
      </c>
      <c r="AY456" s="18" t="s">
        <v>122</v>
      </c>
      <c r="BE456" s="227">
        <f>IF(N456="základní",J456,0)</f>
        <v>0</v>
      </c>
      <c r="BF456" s="227">
        <f>IF(N456="snížená",J456,0)</f>
        <v>0</v>
      </c>
      <c r="BG456" s="227">
        <f>IF(N456="zákl. přenesená",J456,0)</f>
        <v>0</v>
      </c>
      <c r="BH456" s="227">
        <f>IF(N456="sníž. přenesená",J456,0)</f>
        <v>0</v>
      </c>
      <c r="BI456" s="227">
        <f>IF(N456="nulová",J456,0)</f>
        <v>0</v>
      </c>
      <c r="BJ456" s="18" t="s">
        <v>82</v>
      </c>
      <c r="BK456" s="227">
        <f>ROUND(I456*H456,2)</f>
        <v>0</v>
      </c>
      <c r="BL456" s="18" t="s">
        <v>650</v>
      </c>
      <c r="BM456" s="226" t="s">
        <v>685</v>
      </c>
    </row>
    <row r="457" spans="1:47" s="2" customFormat="1" ht="12">
      <c r="A457" s="39"/>
      <c r="B457" s="40"/>
      <c r="C457" s="41"/>
      <c r="D457" s="228" t="s">
        <v>131</v>
      </c>
      <c r="E457" s="41"/>
      <c r="F457" s="229" t="s">
        <v>682</v>
      </c>
      <c r="G457" s="41"/>
      <c r="H457" s="41"/>
      <c r="I457" s="133"/>
      <c r="J457" s="41"/>
      <c r="K457" s="41"/>
      <c r="L457" s="45"/>
      <c r="M457" s="230"/>
      <c r="N457" s="231"/>
      <c r="O457" s="85"/>
      <c r="P457" s="85"/>
      <c r="Q457" s="85"/>
      <c r="R457" s="85"/>
      <c r="S457" s="85"/>
      <c r="T457" s="86"/>
      <c r="U457" s="39"/>
      <c r="V457" s="39"/>
      <c r="W457" s="39"/>
      <c r="X457" s="39"/>
      <c r="Y457" s="39"/>
      <c r="Z457" s="39"/>
      <c r="AA457" s="39"/>
      <c r="AB457" s="39"/>
      <c r="AC457" s="39"/>
      <c r="AD457" s="39"/>
      <c r="AE457" s="39"/>
      <c r="AT457" s="18" t="s">
        <v>131</v>
      </c>
      <c r="AU457" s="18" t="s">
        <v>85</v>
      </c>
    </row>
    <row r="458" spans="1:63" s="12" customFormat="1" ht="22.8" customHeight="1">
      <c r="A458" s="12"/>
      <c r="B458" s="199"/>
      <c r="C458" s="200"/>
      <c r="D458" s="201" t="s">
        <v>73</v>
      </c>
      <c r="E458" s="213" t="s">
        <v>686</v>
      </c>
      <c r="F458" s="213" t="s">
        <v>687</v>
      </c>
      <c r="G458" s="200"/>
      <c r="H458" s="200"/>
      <c r="I458" s="203"/>
      <c r="J458" s="214">
        <f>BK458</f>
        <v>0</v>
      </c>
      <c r="K458" s="200"/>
      <c r="L458" s="205"/>
      <c r="M458" s="206"/>
      <c r="N458" s="207"/>
      <c r="O458" s="207"/>
      <c r="P458" s="208">
        <f>SUM(P459:P464)</f>
        <v>0</v>
      </c>
      <c r="Q458" s="207"/>
      <c r="R458" s="208">
        <f>SUM(R459:R464)</f>
        <v>0</v>
      </c>
      <c r="S458" s="207"/>
      <c r="T458" s="209">
        <f>SUM(T459:T464)</f>
        <v>0</v>
      </c>
      <c r="U458" s="12"/>
      <c r="V458" s="12"/>
      <c r="W458" s="12"/>
      <c r="X458" s="12"/>
      <c r="Y458" s="12"/>
      <c r="Z458" s="12"/>
      <c r="AA458" s="12"/>
      <c r="AB458" s="12"/>
      <c r="AC458" s="12"/>
      <c r="AD458" s="12"/>
      <c r="AE458" s="12"/>
      <c r="AR458" s="210" t="s">
        <v>157</v>
      </c>
      <c r="AT458" s="211" t="s">
        <v>73</v>
      </c>
      <c r="AU458" s="211" t="s">
        <v>82</v>
      </c>
      <c r="AY458" s="210" t="s">
        <v>122</v>
      </c>
      <c r="BK458" s="212">
        <f>SUM(BK459:BK464)</f>
        <v>0</v>
      </c>
    </row>
    <row r="459" spans="1:65" s="2" customFormat="1" ht="16.5" customHeight="1">
      <c r="A459" s="39"/>
      <c r="B459" s="40"/>
      <c r="C459" s="215" t="s">
        <v>688</v>
      </c>
      <c r="D459" s="215" t="s">
        <v>124</v>
      </c>
      <c r="E459" s="216" t="s">
        <v>689</v>
      </c>
      <c r="F459" s="217" t="s">
        <v>690</v>
      </c>
      <c r="G459" s="218" t="s">
        <v>649</v>
      </c>
      <c r="H459" s="219">
        <v>1</v>
      </c>
      <c r="I459" s="220"/>
      <c r="J459" s="221">
        <f>ROUND(I459*H459,2)</f>
        <v>0</v>
      </c>
      <c r="K459" s="217" t="s">
        <v>128</v>
      </c>
      <c r="L459" s="45"/>
      <c r="M459" s="222" t="s">
        <v>19</v>
      </c>
      <c r="N459" s="223" t="s">
        <v>45</v>
      </c>
      <c r="O459" s="85"/>
      <c r="P459" s="224">
        <f>O459*H459</f>
        <v>0</v>
      </c>
      <c r="Q459" s="224">
        <v>0</v>
      </c>
      <c r="R459" s="224">
        <f>Q459*H459</f>
        <v>0</v>
      </c>
      <c r="S459" s="224">
        <v>0</v>
      </c>
      <c r="T459" s="225">
        <f>S459*H459</f>
        <v>0</v>
      </c>
      <c r="U459" s="39"/>
      <c r="V459" s="39"/>
      <c r="W459" s="39"/>
      <c r="X459" s="39"/>
      <c r="Y459" s="39"/>
      <c r="Z459" s="39"/>
      <c r="AA459" s="39"/>
      <c r="AB459" s="39"/>
      <c r="AC459" s="39"/>
      <c r="AD459" s="39"/>
      <c r="AE459" s="39"/>
      <c r="AR459" s="226" t="s">
        <v>650</v>
      </c>
      <c r="AT459" s="226" t="s">
        <v>124</v>
      </c>
      <c r="AU459" s="226" t="s">
        <v>85</v>
      </c>
      <c r="AY459" s="18" t="s">
        <v>122</v>
      </c>
      <c r="BE459" s="227">
        <f>IF(N459="základní",J459,0)</f>
        <v>0</v>
      </c>
      <c r="BF459" s="227">
        <f>IF(N459="snížená",J459,0)</f>
        <v>0</v>
      </c>
      <c r="BG459" s="227">
        <f>IF(N459="zákl. přenesená",J459,0)</f>
        <v>0</v>
      </c>
      <c r="BH459" s="227">
        <f>IF(N459="sníž. přenesená",J459,0)</f>
        <v>0</v>
      </c>
      <c r="BI459" s="227">
        <f>IF(N459="nulová",J459,0)</f>
        <v>0</v>
      </c>
      <c r="BJ459" s="18" t="s">
        <v>82</v>
      </c>
      <c r="BK459" s="227">
        <f>ROUND(I459*H459,2)</f>
        <v>0</v>
      </c>
      <c r="BL459" s="18" t="s">
        <v>650</v>
      </c>
      <c r="BM459" s="226" t="s">
        <v>691</v>
      </c>
    </row>
    <row r="460" spans="1:47" s="2" customFormat="1" ht="12">
      <c r="A460" s="39"/>
      <c r="B460" s="40"/>
      <c r="C460" s="41"/>
      <c r="D460" s="228" t="s">
        <v>131</v>
      </c>
      <c r="E460" s="41"/>
      <c r="F460" s="229" t="s">
        <v>690</v>
      </c>
      <c r="G460" s="41"/>
      <c r="H460" s="41"/>
      <c r="I460" s="133"/>
      <c r="J460" s="41"/>
      <c r="K460" s="41"/>
      <c r="L460" s="45"/>
      <c r="M460" s="230"/>
      <c r="N460" s="231"/>
      <c r="O460" s="85"/>
      <c r="P460" s="85"/>
      <c r="Q460" s="85"/>
      <c r="R460" s="85"/>
      <c r="S460" s="85"/>
      <c r="T460" s="86"/>
      <c r="U460" s="39"/>
      <c r="V460" s="39"/>
      <c r="W460" s="39"/>
      <c r="X460" s="39"/>
      <c r="Y460" s="39"/>
      <c r="Z460" s="39"/>
      <c r="AA460" s="39"/>
      <c r="AB460" s="39"/>
      <c r="AC460" s="39"/>
      <c r="AD460" s="39"/>
      <c r="AE460" s="39"/>
      <c r="AT460" s="18" t="s">
        <v>131</v>
      </c>
      <c r="AU460" s="18" t="s">
        <v>85</v>
      </c>
    </row>
    <row r="461" spans="1:47" s="2" customFormat="1" ht="12">
      <c r="A461" s="39"/>
      <c r="B461" s="40"/>
      <c r="C461" s="41"/>
      <c r="D461" s="228" t="s">
        <v>135</v>
      </c>
      <c r="E461" s="41"/>
      <c r="F461" s="232" t="s">
        <v>692</v>
      </c>
      <c r="G461" s="41"/>
      <c r="H461" s="41"/>
      <c r="I461" s="133"/>
      <c r="J461" s="41"/>
      <c r="K461" s="41"/>
      <c r="L461" s="45"/>
      <c r="M461" s="230"/>
      <c r="N461" s="231"/>
      <c r="O461" s="85"/>
      <c r="P461" s="85"/>
      <c r="Q461" s="85"/>
      <c r="R461" s="85"/>
      <c r="S461" s="85"/>
      <c r="T461" s="86"/>
      <c r="U461" s="39"/>
      <c r="V461" s="39"/>
      <c r="W461" s="39"/>
      <c r="X461" s="39"/>
      <c r="Y461" s="39"/>
      <c r="Z461" s="39"/>
      <c r="AA461" s="39"/>
      <c r="AB461" s="39"/>
      <c r="AC461" s="39"/>
      <c r="AD461" s="39"/>
      <c r="AE461" s="39"/>
      <c r="AT461" s="18" t="s">
        <v>135</v>
      </c>
      <c r="AU461" s="18" t="s">
        <v>85</v>
      </c>
    </row>
    <row r="462" spans="1:65" s="2" customFormat="1" ht="16.5" customHeight="1">
      <c r="A462" s="39"/>
      <c r="B462" s="40"/>
      <c r="C462" s="215" t="s">
        <v>693</v>
      </c>
      <c r="D462" s="215" t="s">
        <v>124</v>
      </c>
      <c r="E462" s="216" t="s">
        <v>694</v>
      </c>
      <c r="F462" s="217" t="s">
        <v>695</v>
      </c>
      <c r="G462" s="218" t="s">
        <v>649</v>
      </c>
      <c r="H462" s="219">
        <v>1</v>
      </c>
      <c r="I462" s="220"/>
      <c r="J462" s="221">
        <f>ROUND(I462*H462,2)</f>
        <v>0</v>
      </c>
      <c r="K462" s="217" t="s">
        <v>128</v>
      </c>
      <c r="L462" s="45"/>
      <c r="M462" s="222" t="s">
        <v>19</v>
      </c>
      <c r="N462" s="223" t="s">
        <v>45</v>
      </c>
      <c r="O462" s="85"/>
      <c r="P462" s="224">
        <f>O462*H462</f>
        <v>0</v>
      </c>
      <c r="Q462" s="224">
        <v>0</v>
      </c>
      <c r="R462" s="224">
        <f>Q462*H462</f>
        <v>0</v>
      </c>
      <c r="S462" s="224">
        <v>0</v>
      </c>
      <c r="T462" s="225">
        <f>S462*H462</f>
        <v>0</v>
      </c>
      <c r="U462" s="39"/>
      <c r="V462" s="39"/>
      <c r="W462" s="39"/>
      <c r="X462" s="39"/>
      <c r="Y462" s="39"/>
      <c r="Z462" s="39"/>
      <c r="AA462" s="39"/>
      <c r="AB462" s="39"/>
      <c r="AC462" s="39"/>
      <c r="AD462" s="39"/>
      <c r="AE462" s="39"/>
      <c r="AR462" s="226" t="s">
        <v>650</v>
      </c>
      <c r="AT462" s="226" t="s">
        <v>124</v>
      </c>
      <c r="AU462" s="226" t="s">
        <v>85</v>
      </c>
      <c r="AY462" s="18" t="s">
        <v>122</v>
      </c>
      <c r="BE462" s="227">
        <f>IF(N462="základní",J462,0)</f>
        <v>0</v>
      </c>
      <c r="BF462" s="227">
        <f>IF(N462="snížená",J462,0)</f>
        <v>0</v>
      </c>
      <c r="BG462" s="227">
        <f>IF(N462="zákl. přenesená",J462,0)</f>
        <v>0</v>
      </c>
      <c r="BH462" s="227">
        <f>IF(N462="sníž. přenesená",J462,0)</f>
        <v>0</v>
      </c>
      <c r="BI462" s="227">
        <f>IF(N462="nulová",J462,0)</f>
        <v>0</v>
      </c>
      <c r="BJ462" s="18" t="s">
        <v>82</v>
      </c>
      <c r="BK462" s="227">
        <f>ROUND(I462*H462,2)</f>
        <v>0</v>
      </c>
      <c r="BL462" s="18" t="s">
        <v>650</v>
      </c>
      <c r="BM462" s="226" t="s">
        <v>696</v>
      </c>
    </row>
    <row r="463" spans="1:47" s="2" customFormat="1" ht="12">
      <c r="A463" s="39"/>
      <c r="B463" s="40"/>
      <c r="C463" s="41"/>
      <c r="D463" s="228" t="s">
        <v>131</v>
      </c>
      <c r="E463" s="41"/>
      <c r="F463" s="229" t="s">
        <v>695</v>
      </c>
      <c r="G463" s="41"/>
      <c r="H463" s="41"/>
      <c r="I463" s="133"/>
      <c r="J463" s="41"/>
      <c r="K463" s="41"/>
      <c r="L463" s="45"/>
      <c r="M463" s="230"/>
      <c r="N463" s="231"/>
      <c r="O463" s="85"/>
      <c r="P463" s="85"/>
      <c r="Q463" s="85"/>
      <c r="R463" s="85"/>
      <c r="S463" s="85"/>
      <c r="T463" s="86"/>
      <c r="U463" s="39"/>
      <c r="V463" s="39"/>
      <c r="W463" s="39"/>
      <c r="X463" s="39"/>
      <c r="Y463" s="39"/>
      <c r="Z463" s="39"/>
      <c r="AA463" s="39"/>
      <c r="AB463" s="39"/>
      <c r="AC463" s="39"/>
      <c r="AD463" s="39"/>
      <c r="AE463" s="39"/>
      <c r="AT463" s="18" t="s">
        <v>131</v>
      </c>
      <c r="AU463" s="18" t="s">
        <v>85</v>
      </c>
    </row>
    <row r="464" spans="1:47" s="2" customFormat="1" ht="12">
      <c r="A464" s="39"/>
      <c r="B464" s="40"/>
      <c r="C464" s="41"/>
      <c r="D464" s="228" t="s">
        <v>135</v>
      </c>
      <c r="E464" s="41"/>
      <c r="F464" s="232" t="s">
        <v>697</v>
      </c>
      <c r="G464" s="41"/>
      <c r="H464" s="41"/>
      <c r="I464" s="133"/>
      <c r="J464" s="41"/>
      <c r="K464" s="41"/>
      <c r="L464" s="45"/>
      <c r="M464" s="230"/>
      <c r="N464" s="231"/>
      <c r="O464" s="85"/>
      <c r="P464" s="85"/>
      <c r="Q464" s="85"/>
      <c r="R464" s="85"/>
      <c r="S464" s="85"/>
      <c r="T464" s="86"/>
      <c r="U464" s="39"/>
      <c r="V464" s="39"/>
      <c r="W464" s="39"/>
      <c r="X464" s="39"/>
      <c r="Y464" s="39"/>
      <c r="Z464" s="39"/>
      <c r="AA464" s="39"/>
      <c r="AB464" s="39"/>
      <c r="AC464" s="39"/>
      <c r="AD464" s="39"/>
      <c r="AE464" s="39"/>
      <c r="AT464" s="18" t="s">
        <v>135</v>
      </c>
      <c r="AU464" s="18" t="s">
        <v>85</v>
      </c>
    </row>
    <row r="465" spans="1:63" s="12" customFormat="1" ht="22.8" customHeight="1">
      <c r="A465" s="12"/>
      <c r="B465" s="199"/>
      <c r="C465" s="200"/>
      <c r="D465" s="201" t="s">
        <v>73</v>
      </c>
      <c r="E465" s="213" t="s">
        <v>698</v>
      </c>
      <c r="F465" s="213" t="s">
        <v>699</v>
      </c>
      <c r="G465" s="200"/>
      <c r="H465" s="200"/>
      <c r="I465" s="203"/>
      <c r="J465" s="214">
        <f>BK465</f>
        <v>0</v>
      </c>
      <c r="K465" s="200"/>
      <c r="L465" s="205"/>
      <c r="M465" s="206"/>
      <c r="N465" s="207"/>
      <c r="O465" s="207"/>
      <c r="P465" s="208">
        <f>SUM(P466:P468)</f>
        <v>0</v>
      </c>
      <c r="Q465" s="207"/>
      <c r="R465" s="208">
        <f>SUM(R466:R468)</f>
        <v>0</v>
      </c>
      <c r="S465" s="207"/>
      <c r="T465" s="209">
        <f>SUM(T466:T468)</f>
        <v>0</v>
      </c>
      <c r="U465" s="12"/>
      <c r="V465" s="12"/>
      <c r="W465" s="12"/>
      <c r="X465" s="12"/>
      <c r="Y465" s="12"/>
      <c r="Z465" s="12"/>
      <c r="AA465" s="12"/>
      <c r="AB465" s="12"/>
      <c r="AC465" s="12"/>
      <c r="AD465" s="12"/>
      <c r="AE465" s="12"/>
      <c r="AR465" s="210" t="s">
        <v>157</v>
      </c>
      <c r="AT465" s="211" t="s">
        <v>73</v>
      </c>
      <c r="AU465" s="211" t="s">
        <v>82</v>
      </c>
      <c r="AY465" s="210" t="s">
        <v>122</v>
      </c>
      <c r="BK465" s="212">
        <f>SUM(BK466:BK468)</f>
        <v>0</v>
      </c>
    </row>
    <row r="466" spans="1:65" s="2" customFormat="1" ht="16.5" customHeight="1">
      <c r="A466" s="39"/>
      <c r="B466" s="40"/>
      <c r="C466" s="215" t="s">
        <v>700</v>
      </c>
      <c r="D466" s="215" t="s">
        <v>124</v>
      </c>
      <c r="E466" s="216" t="s">
        <v>701</v>
      </c>
      <c r="F466" s="217" t="s">
        <v>699</v>
      </c>
      <c r="G466" s="218" t="s">
        <v>649</v>
      </c>
      <c r="H466" s="219">
        <v>1</v>
      </c>
      <c r="I466" s="220"/>
      <c r="J466" s="221">
        <f>ROUND(I466*H466,2)</f>
        <v>0</v>
      </c>
      <c r="K466" s="217" t="s">
        <v>128</v>
      </c>
      <c r="L466" s="45"/>
      <c r="M466" s="222" t="s">
        <v>19</v>
      </c>
      <c r="N466" s="223" t="s">
        <v>45</v>
      </c>
      <c r="O466" s="85"/>
      <c r="P466" s="224">
        <f>O466*H466</f>
        <v>0</v>
      </c>
      <c r="Q466" s="224">
        <v>0</v>
      </c>
      <c r="R466" s="224">
        <f>Q466*H466</f>
        <v>0</v>
      </c>
      <c r="S466" s="224">
        <v>0</v>
      </c>
      <c r="T466" s="225">
        <f>S466*H466</f>
        <v>0</v>
      </c>
      <c r="U466" s="39"/>
      <c r="V466" s="39"/>
      <c r="W466" s="39"/>
      <c r="X466" s="39"/>
      <c r="Y466" s="39"/>
      <c r="Z466" s="39"/>
      <c r="AA466" s="39"/>
      <c r="AB466" s="39"/>
      <c r="AC466" s="39"/>
      <c r="AD466" s="39"/>
      <c r="AE466" s="39"/>
      <c r="AR466" s="226" t="s">
        <v>650</v>
      </c>
      <c r="AT466" s="226" t="s">
        <v>124</v>
      </c>
      <c r="AU466" s="226" t="s">
        <v>85</v>
      </c>
      <c r="AY466" s="18" t="s">
        <v>122</v>
      </c>
      <c r="BE466" s="227">
        <f>IF(N466="základní",J466,0)</f>
        <v>0</v>
      </c>
      <c r="BF466" s="227">
        <f>IF(N466="snížená",J466,0)</f>
        <v>0</v>
      </c>
      <c r="BG466" s="227">
        <f>IF(N466="zákl. přenesená",J466,0)</f>
        <v>0</v>
      </c>
      <c r="BH466" s="227">
        <f>IF(N466="sníž. přenesená",J466,0)</f>
        <v>0</v>
      </c>
      <c r="BI466" s="227">
        <f>IF(N466="nulová",J466,0)</f>
        <v>0</v>
      </c>
      <c r="BJ466" s="18" t="s">
        <v>82</v>
      </c>
      <c r="BK466" s="227">
        <f>ROUND(I466*H466,2)</f>
        <v>0</v>
      </c>
      <c r="BL466" s="18" t="s">
        <v>650</v>
      </c>
      <c r="BM466" s="226" t="s">
        <v>702</v>
      </c>
    </row>
    <row r="467" spans="1:47" s="2" customFormat="1" ht="12">
      <c r="A467" s="39"/>
      <c r="B467" s="40"/>
      <c r="C467" s="41"/>
      <c r="D467" s="228" t="s">
        <v>131</v>
      </c>
      <c r="E467" s="41"/>
      <c r="F467" s="229" t="s">
        <v>699</v>
      </c>
      <c r="G467" s="41"/>
      <c r="H467" s="41"/>
      <c r="I467" s="133"/>
      <c r="J467" s="41"/>
      <c r="K467" s="41"/>
      <c r="L467" s="45"/>
      <c r="M467" s="230"/>
      <c r="N467" s="231"/>
      <c r="O467" s="85"/>
      <c r="P467" s="85"/>
      <c r="Q467" s="85"/>
      <c r="R467" s="85"/>
      <c r="S467" s="85"/>
      <c r="T467" s="86"/>
      <c r="U467" s="39"/>
      <c r="V467" s="39"/>
      <c r="W467" s="39"/>
      <c r="X467" s="39"/>
      <c r="Y467" s="39"/>
      <c r="Z467" s="39"/>
      <c r="AA467" s="39"/>
      <c r="AB467" s="39"/>
      <c r="AC467" s="39"/>
      <c r="AD467" s="39"/>
      <c r="AE467" s="39"/>
      <c r="AT467" s="18" t="s">
        <v>131</v>
      </c>
      <c r="AU467" s="18" t="s">
        <v>85</v>
      </c>
    </row>
    <row r="468" spans="1:47" s="2" customFormat="1" ht="12">
      <c r="A468" s="39"/>
      <c r="B468" s="40"/>
      <c r="C468" s="41"/>
      <c r="D468" s="228" t="s">
        <v>135</v>
      </c>
      <c r="E468" s="41"/>
      <c r="F468" s="232" t="s">
        <v>703</v>
      </c>
      <c r="G468" s="41"/>
      <c r="H468" s="41"/>
      <c r="I468" s="133"/>
      <c r="J468" s="41"/>
      <c r="K468" s="41"/>
      <c r="L468" s="45"/>
      <c r="M468" s="230"/>
      <c r="N468" s="231"/>
      <c r="O468" s="85"/>
      <c r="P468" s="85"/>
      <c r="Q468" s="85"/>
      <c r="R468" s="85"/>
      <c r="S468" s="85"/>
      <c r="T468" s="86"/>
      <c r="U468" s="39"/>
      <c r="V468" s="39"/>
      <c r="W468" s="39"/>
      <c r="X468" s="39"/>
      <c r="Y468" s="39"/>
      <c r="Z468" s="39"/>
      <c r="AA468" s="39"/>
      <c r="AB468" s="39"/>
      <c r="AC468" s="39"/>
      <c r="AD468" s="39"/>
      <c r="AE468" s="39"/>
      <c r="AT468" s="18" t="s">
        <v>135</v>
      </c>
      <c r="AU468" s="18" t="s">
        <v>85</v>
      </c>
    </row>
    <row r="469" spans="1:63" s="12" customFormat="1" ht="22.8" customHeight="1">
      <c r="A469" s="12"/>
      <c r="B469" s="199"/>
      <c r="C469" s="200"/>
      <c r="D469" s="201" t="s">
        <v>73</v>
      </c>
      <c r="E469" s="213" t="s">
        <v>704</v>
      </c>
      <c r="F469" s="213" t="s">
        <v>705</v>
      </c>
      <c r="G469" s="200"/>
      <c r="H469" s="200"/>
      <c r="I469" s="203"/>
      <c r="J469" s="214">
        <f>BK469</f>
        <v>0</v>
      </c>
      <c r="K469" s="200"/>
      <c r="L469" s="205"/>
      <c r="M469" s="206"/>
      <c r="N469" s="207"/>
      <c r="O469" s="207"/>
      <c r="P469" s="208">
        <f>SUM(P470:P475)</f>
        <v>0</v>
      </c>
      <c r="Q469" s="207"/>
      <c r="R469" s="208">
        <f>SUM(R470:R475)</f>
        <v>0</v>
      </c>
      <c r="S469" s="207"/>
      <c r="T469" s="209">
        <f>SUM(T470:T475)</f>
        <v>0</v>
      </c>
      <c r="U469" s="12"/>
      <c r="V469" s="12"/>
      <c r="W469" s="12"/>
      <c r="X469" s="12"/>
      <c r="Y469" s="12"/>
      <c r="Z469" s="12"/>
      <c r="AA469" s="12"/>
      <c r="AB469" s="12"/>
      <c r="AC469" s="12"/>
      <c r="AD469" s="12"/>
      <c r="AE469" s="12"/>
      <c r="AR469" s="210" t="s">
        <v>157</v>
      </c>
      <c r="AT469" s="211" t="s">
        <v>73</v>
      </c>
      <c r="AU469" s="211" t="s">
        <v>82</v>
      </c>
      <c r="AY469" s="210" t="s">
        <v>122</v>
      </c>
      <c r="BK469" s="212">
        <f>SUM(BK470:BK475)</f>
        <v>0</v>
      </c>
    </row>
    <row r="470" spans="1:65" s="2" customFormat="1" ht="16.5" customHeight="1">
      <c r="A470" s="39"/>
      <c r="B470" s="40"/>
      <c r="C470" s="215" t="s">
        <v>706</v>
      </c>
      <c r="D470" s="215" t="s">
        <v>124</v>
      </c>
      <c r="E470" s="216" t="s">
        <v>707</v>
      </c>
      <c r="F470" s="217" t="s">
        <v>708</v>
      </c>
      <c r="G470" s="218" t="s">
        <v>649</v>
      </c>
      <c r="H470" s="219">
        <v>1</v>
      </c>
      <c r="I470" s="220"/>
      <c r="J470" s="221">
        <f>ROUND(I470*H470,2)</f>
        <v>0</v>
      </c>
      <c r="K470" s="217" t="s">
        <v>128</v>
      </c>
      <c r="L470" s="45"/>
      <c r="M470" s="222" t="s">
        <v>19</v>
      </c>
      <c r="N470" s="223" t="s">
        <v>45</v>
      </c>
      <c r="O470" s="85"/>
      <c r="P470" s="224">
        <f>O470*H470</f>
        <v>0</v>
      </c>
      <c r="Q470" s="224">
        <v>0</v>
      </c>
      <c r="R470" s="224">
        <f>Q470*H470</f>
        <v>0</v>
      </c>
      <c r="S470" s="224">
        <v>0</v>
      </c>
      <c r="T470" s="225">
        <f>S470*H470</f>
        <v>0</v>
      </c>
      <c r="U470" s="39"/>
      <c r="V470" s="39"/>
      <c r="W470" s="39"/>
      <c r="X470" s="39"/>
      <c r="Y470" s="39"/>
      <c r="Z470" s="39"/>
      <c r="AA470" s="39"/>
      <c r="AB470" s="39"/>
      <c r="AC470" s="39"/>
      <c r="AD470" s="39"/>
      <c r="AE470" s="39"/>
      <c r="AR470" s="226" t="s">
        <v>650</v>
      </c>
      <c r="AT470" s="226" t="s">
        <v>124</v>
      </c>
      <c r="AU470" s="226" t="s">
        <v>85</v>
      </c>
      <c r="AY470" s="18" t="s">
        <v>122</v>
      </c>
      <c r="BE470" s="227">
        <f>IF(N470="základní",J470,0)</f>
        <v>0</v>
      </c>
      <c r="BF470" s="227">
        <f>IF(N470="snížená",J470,0)</f>
        <v>0</v>
      </c>
      <c r="BG470" s="227">
        <f>IF(N470="zákl. přenesená",J470,0)</f>
        <v>0</v>
      </c>
      <c r="BH470" s="227">
        <f>IF(N470="sníž. přenesená",J470,0)</f>
        <v>0</v>
      </c>
      <c r="BI470" s="227">
        <f>IF(N470="nulová",J470,0)</f>
        <v>0</v>
      </c>
      <c r="BJ470" s="18" t="s">
        <v>82</v>
      </c>
      <c r="BK470" s="227">
        <f>ROUND(I470*H470,2)</f>
        <v>0</v>
      </c>
      <c r="BL470" s="18" t="s">
        <v>650</v>
      </c>
      <c r="BM470" s="226" t="s">
        <v>709</v>
      </c>
    </row>
    <row r="471" spans="1:47" s="2" customFormat="1" ht="12">
      <c r="A471" s="39"/>
      <c r="B471" s="40"/>
      <c r="C471" s="41"/>
      <c r="D471" s="228" t="s">
        <v>131</v>
      </c>
      <c r="E471" s="41"/>
      <c r="F471" s="229" t="s">
        <v>708</v>
      </c>
      <c r="G471" s="41"/>
      <c r="H471" s="41"/>
      <c r="I471" s="133"/>
      <c r="J471" s="41"/>
      <c r="K471" s="41"/>
      <c r="L471" s="45"/>
      <c r="M471" s="230"/>
      <c r="N471" s="231"/>
      <c r="O471" s="85"/>
      <c r="P471" s="85"/>
      <c r="Q471" s="85"/>
      <c r="R471" s="85"/>
      <c r="S471" s="85"/>
      <c r="T471" s="86"/>
      <c r="U471" s="39"/>
      <c r="V471" s="39"/>
      <c r="W471" s="39"/>
      <c r="X471" s="39"/>
      <c r="Y471" s="39"/>
      <c r="Z471" s="39"/>
      <c r="AA471" s="39"/>
      <c r="AB471" s="39"/>
      <c r="AC471" s="39"/>
      <c r="AD471" s="39"/>
      <c r="AE471" s="39"/>
      <c r="AT471" s="18" t="s">
        <v>131</v>
      </c>
      <c r="AU471" s="18" t="s">
        <v>85</v>
      </c>
    </row>
    <row r="472" spans="1:47" s="2" customFormat="1" ht="12">
      <c r="A472" s="39"/>
      <c r="B472" s="40"/>
      <c r="C472" s="41"/>
      <c r="D472" s="228" t="s">
        <v>135</v>
      </c>
      <c r="E472" s="41"/>
      <c r="F472" s="232" t="s">
        <v>710</v>
      </c>
      <c r="G472" s="41"/>
      <c r="H472" s="41"/>
      <c r="I472" s="133"/>
      <c r="J472" s="41"/>
      <c r="K472" s="41"/>
      <c r="L472" s="45"/>
      <c r="M472" s="230"/>
      <c r="N472" s="231"/>
      <c r="O472" s="85"/>
      <c r="P472" s="85"/>
      <c r="Q472" s="85"/>
      <c r="R472" s="85"/>
      <c r="S472" s="85"/>
      <c r="T472" s="86"/>
      <c r="U472" s="39"/>
      <c r="V472" s="39"/>
      <c r="W472" s="39"/>
      <c r="X472" s="39"/>
      <c r="Y472" s="39"/>
      <c r="Z472" s="39"/>
      <c r="AA472" s="39"/>
      <c r="AB472" s="39"/>
      <c r="AC472" s="39"/>
      <c r="AD472" s="39"/>
      <c r="AE472" s="39"/>
      <c r="AT472" s="18" t="s">
        <v>135</v>
      </c>
      <c r="AU472" s="18" t="s">
        <v>85</v>
      </c>
    </row>
    <row r="473" spans="1:65" s="2" customFormat="1" ht="16.5" customHeight="1">
      <c r="A473" s="39"/>
      <c r="B473" s="40"/>
      <c r="C473" s="215" t="s">
        <v>711</v>
      </c>
      <c r="D473" s="215" t="s">
        <v>124</v>
      </c>
      <c r="E473" s="216" t="s">
        <v>712</v>
      </c>
      <c r="F473" s="217" t="s">
        <v>713</v>
      </c>
      <c r="G473" s="218" t="s">
        <v>649</v>
      </c>
      <c r="H473" s="219">
        <v>1</v>
      </c>
      <c r="I473" s="220"/>
      <c r="J473" s="221">
        <f>ROUND(I473*H473,2)</f>
        <v>0</v>
      </c>
      <c r="K473" s="217" t="s">
        <v>128</v>
      </c>
      <c r="L473" s="45"/>
      <c r="M473" s="222" t="s">
        <v>19</v>
      </c>
      <c r="N473" s="223" t="s">
        <v>45</v>
      </c>
      <c r="O473" s="85"/>
      <c r="P473" s="224">
        <f>O473*H473</f>
        <v>0</v>
      </c>
      <c r="Q473" s="224">
        <v>0</v>
      </c>
      <c r="R473" s="224">
        <f>Q473*H473</f>
        <v>0</v>
      </c>
      <c r="S473" s="224">
        <v>0</v>
      </c>
      <c r="T473" s="225">
        <f>S473*H473</f>
        <v>0</v>
      </c>
      <c r="U473" s="39"/>
      <c r="V473" s="39"/>
      <c r="W473" s="39"/>
      <c r="X473" s="39"/>
      <c r="Y473" s="39"/>
      <c r="Z473" s="39"/>
      <c r="AA473" s="39"/>
      <c r="AB473" s="39"/>
      <c r="AC473" s="39"/>
      <c r="AD473" s="39"/>
      <c r="AE473" s="39"/>
      <c r="AR473" s="226" t="s">
        <v>650</v>
      </c>
      <c r="AT473" s="226" t="s">
        <v>124</v>
      </c>
      <c r="AU473" s="226" t="s">
        <v>85</v>
      </c>
      <c r="AY473" s="18" t="s">
        <v>122</v>
      </c>
      <c r="BE473" s="227">
        <f>IF(N473="základní",J473,0)</f>
        <v>0</v>
      </c>
      <c r="BF473" s="227">
        <f>IF(N473="snížená",J473,0)</f>
        <v>0</v>
      </c>
      <c r="BG473" s="227">
        <f>IF(N473="zákl. přenesená",J473,0)</f>
        <v>0</v>
      </c>
      <c r="BH473" s="227">
        <f>IF(N473="sníž. přenesená",J473,0)</f>
        <v>0</v>
      </c>
      <c r="BI473" s="227">
        <f>IF(N473="nulová",J473,0)</f>
        <v>0</v>
      </c>
      <c r="BJ473" s="18" t="s">
        <v>82</v>
      </c>
      <c r="BK473" s="227">
        <f>ROUND(I473*H473,2)</f>
        <v>0</v>
      </c>
      <c r="BL473" s="18" t="s">
        <v>650</v>
      </c>
      <c r="BM473" s="226" t="s">
        <v>714</v>
      </c>
    </row>
    <row r="474" spans="1:47" s="2" customFormat="1" ht="12">
      <c r="A474" s="39"/>
      <c r="B474" s="40"/>
      <c r="C474" s="41"/>
      <c r="D474" s="228" t="s">
        <v>131</v>
      </c>
      <c r="E474" s="41"/>
      <c r="F474" s="229" t="s">
        <v>713</v>
      </c>
      <c r="G474" s="41"/>
      <c r="H474" s="41"/>
      <c r="I474" s="133"/>
      <c r="J474" s="41"/>
      <c r="K474" s="41"/>
      <c r="L474" s="45"/>
      <c r="M474" s="230"/>
      <c r="N474" s="231"/>
      <c r="O474" s="85"/>
      <c r="P474" s="85"/>
      <c r="Q474" s="85"/>
      <c r="R474" s="85"/>
      <c r="S474" s="85"/>
      <c r="T474" s="86"/>
      <c r="U474" s="39"/>
      <c r="V474" s="39"/>
      <c r="W474" s="39"/>
      <c r="X474" s="39"/>
      <c r="Y474" s="39"/>
      <c r="Z474" s="39"/>
      <c r="AA474" s="39"/>
      <c r="AB474" s="39"/>
      <c r="AC474" s="39"/>
      <c r="AD474" s="39"/>
      <c r="AE474" s="39"/>
      <c r="AT474" s="18" t="s">
        <v>131</v>
      </c>
      <c r="AU474" s="18" t="s">
        <v>85</v>
      </c>
    </row>
    <row r="475" spans="1:47" s="2" customFormat="1" ht="12">
      <c r="A475" s="39"/>
      <c r="B475" s="40"/>
      <c r="C475" s="41"/>
      <c r="D475" s="228" t="s">
        <v>135</v>
      </c>
      <c r="E475" s="41"/>
      <c r="F475" s="232" t="s">
        <v>715</v>
      </c>
      <c r="G475" s="41"/>
      <c r="H475" s="41"/>
      <c r="I475" s="133"/>
      <c r="J475" s="41"/>
      <c r="K475" s="41"/>
      <c r="L475" s="45"/>
      <c r="M475" s="275"/>
      <c r="N475" s="276"/>
      <c r="O475" s="277"/>
      <c r="P475" s="277"/>
      <c r="Q475" s="277"/>
      <c r="R475" s="277"/>
      <c r="S475" s="277"/>
      <c r="T475" s="278"/>
      <c r="U475" s="39"/>
      <c r="V475" s="39"/>
      <c r="W475" s="39"/>
      <c r="X475" s="39"/>
      <c r="Y475" s="39"/>
      <c r="Z475" s="39"/>
      <c r="AA475" s="39"/>
      <c r="AB475" s="39"/>
      <c r="AC475" s="39"/>
      <c r="AD475" s="39"/>
      <c r="AE475" s="39"/>
      <c r="AT475" s="18" t="s">
        <v>135</v>
      </c>
      <c r="AU475" s="18" t="s">
        <v>85</v>
      </c>
    </row>
    <row r="476" spans="1:31" s="2" customFormat="1" ht="6.95" customHeight="1">
      <c r="A476" s="39"/>
      <c r="B476" s="60"/>
      <c r="C476" s="61"/>
      <c r="D476" s="61"/>
      <c r="E476" s="61"/>
      <c r="F476" s="61"/>
      <c r="G476" s="61"/>
      <c r="H476" s="61"/>
      <c r="I476" s="163"/>
      <c r="J476" s="61"/>
      <c r="K476" s="61"/>
      <c r="L476" s="45"/>
      <c r="M476" s="39"/>
      <c r="O476" s="39"/>
      <c r="P476" s="39"/>
      <c r="Q476" s="39"/>
      <c r="R476" s="39"/>
      <c r="S476" s="39"/>
      <c r="T476" s="39"/>
      <c r="U476" s="39"/>
      <c r="V476" s="39"/>
      <c r="W476" s="39"/>
      <c r="X476" s="39"/>
      <c r="Y476" s="39"/>
      <c r="Z476" s="39"/>
      <c r="AA476" s="39"/>
      <c r="AB476" s="39"/>
      <c r="AC476" s="39"/>
      <c r="AD476" s="39"/>
      <c r="AE476" s="39"/>
    </row>
  </sheetData>
  <sheetProtection password="CCAC" sheet="1" objects="1" scenarios="1" formatColumns="0" formatRows="0" autoFilter="0"/>
  <autoFilter ref="C92:K475"/>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716</v>
      </c>
      <c r="D3" s="284"/>
      <c r="E3" s="284"/>
      <c r="F3" s="284"/>
      <c r="G3" s="284"/>
      <c r="H3" s="284"/>
      <c r="I3" s="284"/>
      <c r="J3" s="284"/>
      <c r="K3" s="285"/>
    </row>
    <row r="4" spans="2:11" s="1" customFormat="1" ht="25.5" customHeight="1">
      <c r="B4" s="286"/>
      <c r="C4" s="287" t="s">
        <v>717</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718</v>
      </c>
      <c r="D6" s="290"/>
      <c r="E6" s="290"/>
      <c r="F6" s="290"/>
      <c r="G6" s="290"/>
      <c r="H6" s="290"/>
      <c r="I6" s="290"/>
      <c r="J6" s="290"/>
      <c r="K6" s="288"/>
    </row>
    <row r="7" spans="2:11" s="1" customFormat="1" ht="15" customHeight="1">
      <c r="B7" s="291"/>
      <c r="C7" s="290" t="s">
        <v>719</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720</v>
      </c>
      <c r="D9" s="290"/>
      <c r="E9" s="290"/>
      <c r="F9" s="290"/>
      <c r="G9" s="290"/>
      <c r="H9" s="290"/>
      <c r="I9" s="290"/>
      <c r="J9" s="290"/>
      <c r="K9" s="288"/>
    </row>
    <row r="10" spans="2:11" s="1" customFormat="1" ht="15" customHeight="1">
      <c r="B10" s="291"/>
      <c r="C10" s="290"/>
      <c r="D10" s="290" t="s">
        <v>721</v>
      </c>
      <c r="E10" s="290"/>
      <c r="F10" s="290"/>
      <c r="G10" s="290"/>
      <c r="H10" s="290"/>
      <c r="I10" s="290"/>
      <c r="J10" s="290"/>
      <c r="K10" s="288"/>
    </row>
    <row r="11" spans="2:11" s="1" customFormat="1" ht="15" customHeight="1">
      <c r="B11" s="291"/>
      <c r="C11" s="292"/>
      <c r="D11" s="290" t="s">
        <v>722</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723</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724</v>
      </c>
      <c r="E15" s="290"/>
      <c r="F15" s="290"/>
      <c r="G15" s="290"/>
      <c r="H15" s="290"/>
      <c r="I15" s="290"/>
      <c r="J15" s="290"/>
      <c r="K15" s="288"/>
    </row>
    <row r="16" spans="2:11" s="1" customFormat="1" ht="15" customHeight="1">
      <c r="B16" s="291"/>
      <c r="C16" s="292"/>
      <c r="D16" s="290" t="s">
        <v>725</v>
      </c>
      <c r="E16" s="290"/>
      <c r="F16" s="290"/>
      <c r="G16" s="290"/>
      <c r="H16" s="290"/>
      <c r="I16" s="290"/>
      <c r="J16" s="290"/>
      <c r="K16" s="288"/>
    </row>
    <row r="17" spans="2:11" s="1" customFormat="1" ht="15" customHeight="1">
      <c r="B17" s="291"/>
      <c r="C17" s="292"/>
      <c r="D17" s="290" t="s">
        <v>726</v>
      </c>
      <c r="E17" s="290"/>
      <c r="F17" s="290"/>
      <c r="G17" s="290"/>
      <c r="H17" s="290"/>
      <c r="I17" s="290"/>
      <c r="J17" s="290"/>
      <c r="K17" s="288"/>
    </row>
    <row r="18" spans="2:11" s="1" customFormat="1" ht="15" customHeight="1">
      <c r="B18" s="291"/>
      <c r="C18" s="292"/>
      <c r="D18" s="292"/>
      <c r="E18" s="294" t="s">
        <v>81</v>
      </c>
      <c r="F18" s="290" t="s">
        <v>727</v>
      </c>
      <c r="G18" s="290"/>
      <c r="H18" s="290"/>
      <c r="I18" s="290"/>
      <c r="J18" s="290"/>
      <c r="K18" s="288"/>
    </row>
    <row r="19" spans="2:11" s="1" customFormat="1" ht="15" customHeight="1">
      <c r="B19" s="291"/>
      <c r="C19" s="292"/>
      <c r="D19" s="292"/>
      <c r="E19" s="294" t="s">
        <v>728</v>
      </c>
      <c r="F19" s="290" t="s">
        <v>729</v>
      </c>
      <c r="G19" s="290"/>
      <c r="H19" s="290"/>
      <c r="I19" s="290"/>
      <c r="J19" s="290"/>
      <c r="K19" s="288"/>
    </row>
    <row r="20" spans="2:11" s="1" customFormat="1" ht="15" customHeight="1">
      <c r="B20" s="291"/>
      <c r="C20" s="292"/>
      <c r="D20" s="292"/>
      <c r="E20" s="294" t="s">
        <v>730</v>
      </c>
      <c r="F20" s="290" t="s">
        <v>731</v>
      </c>
      <c r="G20" s="290"/>
      <c r="H20" s="290"/>
      <c r="I20" s="290"/>
      <c r="J20" s="290"/>
      <c r="K20" s="288"/>
    </row>
    <row r="21" spans="2:11" s="1" customFormat="1" ht="15" customHeight="1">
      <c r="B21" s="291"/>
      <c r="C21" s="292"/>
      <c r="D21" s="292"/>
      <c r="E21" s="294" t="s">
        <v>732</v>
      </c>
      <c r="F21" s="290" t="s">
        <v>733</v>
      </c>
      <c r="G21" s="290"/>
      <c r="H21" s="290"/>
      <c r="I21" s="290"/>
      <c r="J21" s="290"/>
      <c r="K21" s="288"/>
    </row>
    <row r="22" spans="2:11" s="1" customFormat="1" ht="15" customHeight="1">
      <c r="B22" s="291"/>
      <c r="C22" s="292"/>
      <c r="D22" s="292"/>
      <c r="E22" s="294" t="s">
        <v>734</v>
      </c>
      <c r="F22" s="290" t="s">
        <v>735</v>
      </c>
      <c r="G22" s="290"/>
      <c r="H22" s="290"/>
      <c r="I22" s="290"/>
      <c r="J22" s="290"/>
      <c r="K22" s="288"/>
    </row>
    <row r="23" spans="2:11" s="1" customFormat="1" ht="15" customHeight="1">
      <c r="B23" s="291"/>
      <c r="C23" s="292"/>
      <c r="D23" s="292"/>
      <c r="E23" s="294" t="s">
        <v>736</v>
      </c>
      <c r="F23" s="290" t="s">
        <v>737</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738</v>
      </c>
      <c r="D25" s="290"/>
      <c r="E25" s="290"/>
      <c r="F25" s="290"/>
      <c r="G25" s="290"/>
      <c r="H25" s="290"/>
      <c r="I25" s="290"/>
      <c r="J25" s="290"/>
      <c r="K25" s="288"/>
    </row>
    <row r="26" spans="2:11" s="1" customFormat="1" ht="15" customHeight="1">
      <c r="B26" s="291"/>
      <c r="C26" s="290" t="s">
        <v>739</v>
      </c>
      <c r="D26" s="290"/>
      <c r="E26" s="290"/>
      <c r="F26" s="290"/>
      <c r="G26" s="290"/>
      <c r="H26" s="290"/>
      <c r="I26" s="290"/>
      <c r="J26" s="290"/>
      <c r="K26" s="288"/>
    </row>
    <row r="27" spans="2:11" s="1" customFormat="1" ht="15" customHeight="1">
      <c r="B27" s="291"/>
      <c r="C27" s="290"/>
      <c r="D27" s="290" t="s">
        <v>740</v>
      </c>
      <c r="E27" s="290"/>
      <c r="F27" s="290"/>
      <c r="G27" s="290"/>
      <c r="H27" s="290"/>
      <c r="I27" s="290"/>
      <c r="J27" s="290"/>
      <c r="K27" s="288"/>
    </row>
    <row r="28" spans="2:11" s="1" customFormat="1" ht="15" customHeight="1">
      <c r="B28" s="291"/>
      <c r="C28" s="292"/>
      <c r="D28" s="290" t="s">
        <v>741</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742</v>
      </c>
      <c r="E30" s="290"/>
      <c r="F30" s="290"/>
      <c r="G30" s="290"/>
      <c r="H30" s="290"/>
      <c r="I30" s="290"/>
      <c r="J30" s="290"/>
      <c r="K30" s="288"/>
    </row>
    <row r="31" spans="2:11" s="1" customFormat="1" ht="15" customHeight="1">
      <c r="B31" s="291"/>
      <c r="C31" s="292"/>
      <c r="D31" s="290" t="s">
        <v>743</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744</v>
      </c>
      <c r="E33" s="290"/>
      <c r="F33" s="290"/>
      <c r="G33" s="290"/>
      <c r="H33" s="290"/>
      <c r="I33" s="290"/>
      <c r="J33" s="290"/>
      <c r="K33" s="288"/>
    </row>
    <row r="34" spans="2:11" s="1" customFormat="1" ht="15" customHeight="1">
      <c r="B34" s="291"/>
      <c r="C34" s="292"/>
      <c r="D34" s="290" t="s">
        <v>745</v>
      </c>
      <c r="E34" s="290"/>
      <c r="F34" s="290"/>
      <c r="G34" s="290"/>
      <c r="H34" s="290"/>
      <c r="I34" s="290"/>
      <c r="J34" s="290"/>
      <c r="K34" s="288"/>
    </row>
    <row r="35" spans="2:11" s="1" customFormat="1" ht="15" customHeight="1">
      <c r="B35" s="291"/>
      <c r="C35" s="292"/>
      <c r="D35" s="290" t="s">
        <v>746</v>
      </c>
      <c r="E35" s="290"/>
      <c r="F35" s="290"/>
      <c r="G35" s="290"/>
      <c r="H35" s="290"/>
      <c r="I35" s="290"/>
      <c r="J35" s="290"/>
      <c r="K35" s="288"/>
    </row>
    <row r="36" spans="2:11" s="1" customFormat="1" ht="15" customHeight="1">
      <c r="B36" s="291"/>
      <c r="C36" s="292"/>
      <c r="D36" s="290"/>
      <c r="E36" s="293" t="s">
        <v>108</v>
      </c>
      <c r="F36" s="290"/>
      <c r="G36" s="290" t="s">
        <v>747</v>
      </c>
      <c r="H36" s="290"/>
      <c r="I36" s="290"/>
      <c r="J36" s="290"/>
      <c r="K36" s="288"/>
    </row>
    <row r="37" spans="2:11" s="1" customFormat="1" ht="30.75" customHeight="1">
      <c r="B37" s="291"/>
      <c r="C37" s="292"/>
      <c r="D37" s="290"/>
      <c r="E37" s="293" t="s">
        <v>748</v>
      </c>
      <c r="F37" s="290"/>
      <c r="G37" s="290" t="s">
        <v>749</v>
      </c>
      <c r="H37" s="290"/>
      <c r="I37" s="290"/>
      <c r="J37" s="290"/>
      <c r="K37" s="288"/>
    </row>
    <row r="38" spans="2:11" s="1" customFormat="1" ht="15" customHeight="1">
      <c r="B38" s="291"/>
      <c r="C38" s="292"/>
      <c r="D38" s="290"/>
      <c r="E38" s="293" t="s">
        <v>55</v>
      </c>
      <c r="F38" s="290"/>
      <c r="G38" s="290" t="s">
        <v>750</v>
      </c>
      <c r="H38" s="290"/>
      <c r="I38" s="290"/>
      <c r="J38" s="290"/>
      <c r="K38" s="288"/>
    </row>
    <row r="39" spans="2:11" s="1" customFormat="1" ht="15" customHeight="1">
      <c r="B39" s="291"/>
      <c r="C39" s="292"/>
      <c r="D39" s="290"/>
      <c r="E39" s="293" t="s">
        <v>56</v>
      </c>
      <c r="F39" s="290"/>
      <c r="G39" s="290" t="s">
        <v>751</v>
      </c>
      <c r="H39" s="290"/>
      <c r="I39" s="290"/>
      <c r="J39" s="290"/>
      <c r="K39" s="288"/>
    </row>
    <row r="40" spans="2:11" s="1" customFormat="1" ht="15" customHeight="1">
      <c r="B40" s="291"/>
      <c r="C40" s="292"/>
      <c r="D40" s="290"/>
      <c r="E40" s="293" t="s">
        <v>109</v>
      </c>
      <c r="F40" s="290"/>
      <c r="G40" s="290" t="s">
        <v>752</v>
      </c>
      <c r="H40" s="290"/>
      <c r="I40" s="290"/>
      <c r="J40" s="290"/>
      <c r="K40" s="288"/>
    </row>
    <row r="41" spans="2:11" s="1" customFormat="1" ht="15" customHeight="1">
      <c r="B41" s="291"/>
      <c r="C41" s="292"/>
      <c r="D41" s="290"/>
      <c r="E41" s="293" t="s">
        <v>110</v>
      </c>
      <c r="F41" s="290"/>
      <c r="G41" s="290" t="s">
        <v>753</v>
      </c>
      <c r="H41" s="290"/>
      <c r="I41" s="290"/>
      <c r="J41" s="290"/>
      <c r="K41" s="288"/>
    </row>
    <row r="42" spans="2:11" s="1" customFormat="1" ht="15" customHeight="1">
      <c r="B42" s="291"/>
      <c r="C42" s="292"/>
      <c r="D42" s="290"/>
      <c r="E42" s="293" t="s">
        <v>754</v>
      </c>
      <c r="F42" s="290"/>
      <c r="G42" s="290" t="s">
        <v>755</v>
      </c>
      <c r="H42" s="290"/>
      <c r="I42" s="290"/>
      <c r="J42" s="290"/>
      <c r="K42" s="288"/>
    </row>
    <row r="43" spans="2:11" s="1" customFormat="1" ht="15" customHeight="1">
      <c r="B43" s="291"/>
      <c r="C43" s="292"/>
      <c r="D43" s="290"/>
      <c r="E43" s="293"/>
      <c r="F43" s="290"/>
      <c r="G43" s="290" t="s">
        <v>756</v>
      </c>
      <c r="H43" s="290"/>
      <c r="I43" s="290"/>
      <c r="J43" s="290"/>
      <c r="K43" s="288"/>
    </row>
    <row r="44" spans="2:11" s="1" customFormat="1" ht="15" customHeight="1">
      <c r="B44" s="291"/>
      <c r="C44" s="292"/>
      <c r="D44" s="290"/>
      <c r="E44" s="293" t="s">
        <v>757</v>
      </c>
      <c r="F44" s="290"/>
      <c r="G44" s="290" t="s">
        <v>758</v>
      </c>
      <c r="H44" s="290"/>
      <c r="I44" s="290"/>
      <c r="J44" s="290"/>
      <c r="K44" s="288"/>
    </row>
    <row r="45" spans="2:11" s="1" customFormat="1" ht="15" customHeight="1">
      <c r="B45" s="291"/>
      <c r="C45" s="292"/>
      <c r="D45" s="290"/>
      <c r="E45" s="293" t="s">
        <v>112</v>
      </c>
      <c r="F45" s="290"/>
      <c r="G45" s="290" t="s">
        <v>759</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760</v>
      </c>
      <c r="E47" s="290"/>
      <c r="F47" s="290"/>
      <c r="G47" s="290"/>
      <c r="H47" s="290"/>
      <c r="I47" s="290"/>
      <c r="J47" s="290"/>
      <c r="K47" s="288"/>
    </row>
    <row r="48" spans="2:11" s="1" customFormat="1" ht="15" customHeight="1">
      <c r="B48" s="291"/>
      <c r="C48" s="292"/>
      <c r="D48" s="292"/>
      <c r="E48" s="290" t="s">
        <v>761</v>
      </c>
      <c r="F48" s="290"/>
      <c r="G48" s="290"/>
      <c r="H48" s="290"/>
      <c r="I48" s="290"/>
      <c r="J48" s="290"/>
      <c r="K48" s="288"/>
    </row>
    <row r="49" spans="2:11" s="1" customFormat="1" ht="15" customHeight="1">
      <c r="B49" s="291"/>
      <c r="C49" s="292"/>
      <c r="D49" s="292"/>
      <c r="E49" s="290" t="s">
        <v>762</v>
      </c>
      <c r="F49" s="290"/>
      <c r="G49" s="290"/>
      <c r="H49" s="290"/>
      <c r="I49" s="290"/>
      <c r="J49" s="290"/>
      <c r="K49" s="288"/>
    </row>
    <row r="50" spans="2:11" s="1" customFormat="1" ht="15" customHeight="1">
      <c r="B50" s="291"/>
      <c r="C50" s="292"/>
      <c r="D50" s="292"/>
      <c r="E50" s="290" t="s">
        <v>763</v>
      </c>
      <c r="F50" s="290"/>
      <c r="G50" s="290"/>
      <c r="H50" s="290"/>
      <c r="I50" s="290"/>
      <c r="J50" s="290"/>
      <c r="K50" s="288"/>
    </row>
    <row r="51" spans="2:11" s="1" customFormat="1" ht="15" customHeight="1">
      <c r="B51" s="291"/>
      <c r="C51" s="292"/>
      <c r="D51" s="290" t="s">
        <v>764</v>
      </c>
      <c r="E51" s="290"/>
      <c r="F51" s="290"/>
      <c r="G51" s="290"/>
      <c r="H51" s="290"/>
      <c r="I51" s="290"/>
      <c r="J51" s="290"/>
      <c r="K51" s="288"/>
    </row>
    <row r="52" spans="2:11" s="1" customFormat="1" ht="25.5" customHeight="1">
      <c r="B52" s="286"/>
      <c r="C52" s="287" t="s">
        <v>765</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766</v>
      </c>
      <c r="D54" s="290"/>
      <c r="E54" s="290"/>
      <c r="F54" s="290"/>
      <c r="G54" s="290"/>
      <c r="H54" s="290"/>
      <c r="I54" s="290"/>
      <c r="J54" s="290"/>
      <c r="K54" s="288"/>
    </row>
    <row r="55" spans="2:11" s="1" customFormat="1" ht="15" customHeight="1">
      <c r="B55" s="286"/>
      <c r="C55" s="290" t="s">
        <v>767</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768</v>
      </c>
      <c r="D57" s="290"/>
      <c r="E57" s="290"/>
      <c r="F57" s="290"/>
      <c r="G57" s="290"/>
      <c r="H57" s="290"/>
      <c r="I57" s="290"/>
      <c r="J57" s="290"/>
      <c r="K57" s="288"/>
    </row>
    <row r="58" spans="2:11" s="1" customFormat="1" ht="15" customHeight="1">
      <c r="B58" s="286"/>
      <c r="C58" s="292"/>
      <c r="D58" s="290" t="s">
        <v>769</v>
      </c>
      <c r="E58" s="290"/>
      <c r="F58" s="290"/>
      <c r="G58" s="290"/>
      <c r="H58" s="290"/>
      <c r="I58" s="290"/>
      <c r="J58" s="290"/>
      <c r="K58" s="288"/>
    </row>
    <row r="59" spans="2:11" s="1" customFormat="1" ht="15" customHeight="1">
      <c r="B59" s="286"/>
      <c r="C59" s="292"/>
      <c r="D59" s="290" t="s">
        <v>770</v>
      </c>
      <c r="E59" s="290"/>
      <c r="F59" s="290"/>
      <c r="G59" s="290"/>
      <c r="H59" s="290"/>
      <c r="I59" s="290"/>
      <c r="J59" s="290"/>
      <c r="K59" s="288"/>
    </row>
    <row r="60" spans="2:11" s="1" customFormat="1" ht="15" customHeight="1">
      <c r="B60" s="286"/>
      <c r="C60" s="292"/>
      <c r="D60" s="290" t="s">
        <v>771</v>
      </c>
      <c r="E60" s="290"/>
      <c r="F60" s="290"/>
      <c r="G60" s="290"/>
      <c r="H60" s="290"/>
      <c r="I60" s="290"/>
      <c r="J60" s="290"/>
      <c r="K60" s="288"/>
    </row>
    <row r="61" spans="2:11" s="1" customFormat="1" ht="15" customHeight="1">
      <c r="B61" s="286"/>
      <c r="C61" s="292"/>
      <c r="D61" s="290" t="s">
        <v>772</v>
      </c>
      <c r="E61" s="290"/>
      <c r="F61" s="290"/>
      <c r="G61" s="290"/>
      <c r="H61" s="290"/>
      <c r="I61" s="290"/>
      <c r="J61" s="290"/>
      <c r="K61" s="288"/>
    </row>
    <row r="62" spans="2:11" s="1" customFormat="1" ht="15" customHeight="1">
      <c r="B62" s="286"/>
      <c r="C62" s="292"/>
      <c r="D62" s="295" t="s">
        <v>773</v>
      </c>
      <c r="E62" s="295"/>
      <c r="F62" s="295"/>
      <c r="G62" s="295"/>
      <c r="H62" s="295"/>
      <c r="I62" s="295"/>
      <c r="J62" s="295"/>
      <c r="K62" s="288"/>
    </row>
    <row r="63" spans="2:11" s="1" customFormat="1" ht="15" customHeight="1">
      <c r="B63" s="286"/>
      <c r="C63" s="292"/>
      <c r="D63" s="290" t="s">
        <v>774</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775</v>
      </c>
      <c r="E65" s="290"/>
      <c r="F65" s="290"/>
      <c r="G65" s="290"/>
      <c r="H65" s="290"/>
      <c r="I65" s="290"/>
      <c r="J65" s="290"/>
      <c r="K65" s="288"/>
    </row>
    <row r="66" spans="2:11" s="1" customFormat="1" ht="15" customHeight="1">
      <c r="B66" s="286"/>
      <c r="C66" s="292"/>
      <c r="D66" s="295" t="s">
        <v>776</v>
      </c>
      <c r="E66" s="295"/>
      <c r="F66" s="295"/>
      <c r="G66" s="295"/>
      <c r="H66" s="295"/>
      <c r="I66" s="295"/>
      <c r="J66" s="295"/>
      <c r="K66" s="288"/>
    </row>
    <row r="67" spans="2:11" s="1" customFormat="1" ht="15" customHeight="1">
      <c r="B67" s="286"/>
      <c r="C67" s="292"/>
      <c r="D67" s="290" t="s">
        <v>777</v>
      </c>
      <c r="E67" s="290"/>
      <c r="F67" s="290"/>
      <c r="G67" s="290"/>
      <c r="H67" s="290"/>
      <c r="I67" s="290"/>
      <c r="J67" s="290"/>
      <c r="K67" s="288"/>
    </row>
    <row r="68" spans="2:11" s="1" customFormat="1" ht="15" customHeight="1">
      <c r="B68" s="286"/>
      <c r="C68" s="292"/>
      <c r="D68" s="290" t="s">
        <v>778</v>
      </c>
      <c r="E68" s="290"/>
      <c r="F68" s="290"/>
      <c r="G68" s="290"/>
      <c r="H68" s="290"/>
      <c r="I68" s="290"/>
      <c r="J68" s="290"/>
      <c r="K68" s="288"/>
    </row>
    <row r="69" spans="2:11" s="1" customFormat="1" ht="15" customHeight="1">
      <c r="B69" s="286"/>
      <c r="C69" s="292"/>
      <c r="D69" s="290" t="s">
        <v>779</v>
      </c>
      <c r="E69" s="290"/>
      <c r="F69" s="290"/>
      <c r="G69" s="290"/>
      <c r="H69" s="290"/>
      <c r="I69" s="290"/>
      <c r="J69" s="290"/>
      <c r="K69" s="288"/>
    </row>
    <row r="70" spans="2:11" s="1" customFormat="1" ht="15" customHeight="1">
      <c r="B70" s="286"/>
      <c r="C70" s="292"/>
      <c r="D70" s="290" t="s">
        <v>780</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781</v>
      </c>
      <c r="D75" s="306"/>
      <c r="E75" s="306"/>
      <c r="F75" s="306"/>
      <c r="G75" s="306"/>
      <c r="H75" s="306"/>
      <c r="I75" s="306"/>
      <c r="J75" s="306"/>
      <c r="K75" s="307"/>
    </row>
    <row r="76" spans="2:11" s="1" customFormat="1" ht="17.25" customHeight="1">
      <c r="B76" s="305"/>
      <c r="C76" s="308" t="s">
        <v>782</v>
      </c>
      <c r="D76" s="308"/>
      <c r="E76" s="308"/>
      <c r="F76" s="308" t="s">
        <v>783</v>
      </c>
      <c r="G76" s="309"/>
      <c r="H76" s="308" t="s">
        <v>56</v>
      </c>
      <c r="I76" s="308" t="s">
        <v>59</v>
      </c>
      <c r="J76" s="308" t="s">
        <v>784</v>
      </c>
      <c r="K76" s="307"/>
    </row>
    <row r="77" spans="2:11" s="1" customFormat="1" ht="17.25" customHeight="1">
      <c r="B77" s="305"/>
      <c r="C77" s="310" t="s">
        <v>785</v>
      </c>
      <c r="D77" s="310"/>
      <c r="E77" s="310"/>
      <c r="F77" s="311" t="s">
        <v>786</v>
      </c>
      <c r="G77" s="312"/>
      <c r="H77" s="310"/>
      <c r="I77" s="310"/>
      <c r="J77" s="310" t="s">
        <v>787</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55</v>
      </c>
      <c r="D79" s="313"/>
      <c r="E79" s="313"/>
      <c r="F79" s="315" t="s">
        <v>788</v>
      </c>
      <c r="G79" s="314"/>
      <c r="H79" s="293" t="s">
        <v>789</v>
      </c>
      <c r="I79" s="293" t="s">
        <v>790</v>
      </c>
      <c r="J79" s="293">
        <v>20</v>
      </c>
      <c r="K79" s="307"/>
    </row>
    <row r="80" spans="2:11" s="1" customFormat="1" ht="15" customHeight="1">
      <c r="B80" s="305"/>
      <c r="C80" s="293" t="s">
        <v>791</v>
      </c>
      <c r="D80" s="293"/>
      <c r="E80" s="293"/>
      <c r="F80" s="315" t="s">
        <v>788</v>
      </c>
      <c r="G80" s="314"/>
      <c r="H80" s="293" t="s">
        <v>792</v>
      </c>
      <c r="I80" s="293" t="s">
        <v>790</v>
      </c>
      <c r="J80" s="293">
        <v>120</v>
      </c>
      <c r="K80" s="307"/>
    </row>
    <row r="81" spans="2:11" s="1" customFormat="1" ht="15" customHeight="1">
      <c r="B81" s="316"/>
      <c r="C81" s="293" t="s">
        <v>793</v>
      </c>
      <c r="D81" s="293"/>
      <c r="E81" s="293"/>
      <c r="F81" s="315" t="s">
        <v>794</v>
      </c>
      <c r="G81" s="314"/>
      <c r="H81" s="293" t="s">
        <v>795</v>
      </c>
      <c r="I81" s="293" t="s">
        <v>790</v>
      </c>
      <c r="J81" s="293">
        <v>50</v>
      </c>
      <c r="K81" s="307"/>
    </row>
    <row r="82" spans="2:11" s="1" customFormat="1" ht="15" customHeight="1">
      <c r="B82" s="316"/>
      <c r="C82" s="293" t="s">
        <v>796</v>
      </c>
      <c r="D82" s="293"/>
      <c r="E82" s="293"/>
      <c r="F82" s="315" t="s">
        <v>788</v>
      </c>
      <c r="G82" s="314"/>
      <c r="H82" s="293" t="s">
        <v>797</v>
      </c>
      <c r="I82" s="293" t="s">
        <v>798</v>
      </c>
      <c r="J82" s="293"/>
      <c r="K82" s="307"/>
    </row>
    <row r="83" spans="2:11" s="1" customFormat="1" ht="15" customHeight="1">
      <c r="B83" s="316"/>
      <c r="C83" s="317" t="s">
        <v>799</v>
      </c>
      <c r="D83" s="317"/>
      <c r="E83" s="317"/>
      <c r="F83" s="318" t="s">
        <v>794</v>
      </c>
      <c r="G83" s="317"/>
      <c r="H83" s="317" t="s">
        <v>800</v>
      </c>
      <c r="I83" s="317" t="s">
        <v>790</v>
      </c>
      <c r="J83" s="317">
        <v>15</v>
      </c>
      <c r="K83" s="307"/>
    </row>
    <row r="84" spans="2:11" s="1" customFormat="1" ht="15" customHeight="1">
      <c r="B84" s="316"/>
      <c r="C84" s="317" t="s">
        <v>801</v>
      </c>
      <c r="D84" s="317"/>
      <c r="E84" s="317"/>
      <c r="F84" s="318" t="s">
        <v>794</v>
      </c>
      <c r="G84" s="317"/>
      <c r="H84" s="317" t="s">
        <v>802</v>
      </c>
      <c r="I84" s="317" t="s">
        <v>790</v>
      </c>
      <c r="J84" s="317">
        <v>15</v>
      </c>
      <c r="K84" s="307"/>
    </row>
    <row r="85" spans="2:11" s="1" customFormat="1" ht="15" customHeight="1">
      <c r="B85" s="316"/>
      <c r="C85" s="317" t="s">
        <v>803</v>
      </c>
      <c r="D85" s="317"/>
      <c r="E85" s="317"/>
      <c r="F85" s="318" t="s">
        <v>794</v>
      </c>
      <c r="G85" s="317"/>
      <c r="H85" s="317" t="s">
        <v>804</v>
      </c>
      <c r="I85" s="317" t="s">
        <v>790</v>
      </c>
      <c r="J85" s="317">
        <v>20</v>
      </c>
      <c r="K85" s="307"/>
    </row>
    <row r="86" spans="2:11" s="1" customFormat="1" ht="15" customHeight="1">
      <c r="B86" s="316"/>
      <c r="C86" s="317" t="s">
        <v>805</v>
      </c>
      <c r="D86" s="317"/>
      <c r="E86" s="317"/>
      <c r="F86" s="318" t="s">
        <v>794</v>
      </c>
      <c r="G86" s="317"/>
      <c r="H86" s="317" t="s">
        <v>806</v>
      </c>
      <c r="I86" s="317" t="s">
        <v>790</v>
      </c>
      <c r="J86" s="317">
        <v>20</v>
      </c>
      <c r="K86" s="307"/>
    </row>
    <row r="87" spans="2:11" s="1" customFormat="1" ht="15" customHeight="1">
      <c r="B87" s="316"/>
      <c r="C87" s="293" t="s">
        <v>807</v>
      </c>
      <c r="D87" s="293"/>
      <c r="E87" s="293"/>
      <c r="F87" s="315" t="s">
        <v>794</v>
      </c>
      <c r="G87" s="314"/>
      <c r="H87" s="293" t="s">
        <v>808</v>
      </c>
      <c r="I87" s="293" t="s">
        <v>790</v>
      </c>
      <c r="J87" s="293">
        <v>50</v>
      </c>
      <c r="K87" s="307"/>
    </row>
    <row r="88" spans="2:11" s="1" customFormat="1" ht="15" customHeight="1">
      <c r="B88" s="316"/>
      <c r="C88" s="293" t="s">
        <v>809</v>
      </c>
      <c r="D88" s="293"/>
      <c r="E88" s="293"/>
      <c r="F88" s="315" t="s">
        <v>794</v>
      </c>
      <c r="G88" s="314"/>
      <c r="H88" s="293" t="s">
        <v>810</v>
      </c>
      <c r="I88" s="293" t="s">
        <v>790</v>
      </c>
      <c r="J88" s="293">
        <v>20</v>
      </c>
      <c r="K88" s="307"/>
    </row>
    <row r="89" spans="2:11" s="1" customFormat="1" ht="15" customHeight="1">
      <c r="B89" s="316"/>
      <c r="C89" s="293" t="s">
        <v>811</v>
      </c>
      <c r="D89" s="293"/>
      <c r="E89" s="293"/>
      <c r="F89" s="315" t="s">
        <v>794</v>
      </c>
      <c r="G89" s="314"/>
      <c r="H89" s="293" t="s">
        <v>812</v>
      </c>
      <c r="I89" s="293" t="s">
        <v>790</v>
      </c>
      <c r="J89" s="293">
        <v>20</v>
      </c>
      <c r="K89" s="307"/>
    </row>
    <row r="90" spans="2:11" s="1" customFormat="1" ht="15" customHeight="1">
      <c r="B90" s="316"/>
      <c r="C90" s="293" t="s">
        <v>813</v>
      </c>
      <c r="D90" s="293"/>
      <c r="E90" s="293"/>
      <c r="F90" s="315" t="s">
        <v>794</v>
      </c>
      <c r="G90" s="314"/>
      <c r="H90" s="293" t="s">
        <v>814</v>
      </c>
      <c r="I90" s="293" t="s">
        <v>790</v>
      </c>
      <c r="J90" s="293">
        <v>50</v>
      </c>
      <c r="K90" s="307"/>
    </row>
    <row r="91" spans="2:11" s="1" customFormat="1" ht="15" customHeight="1">
      <c r="B91" s="316"/>
      <c r="C91" s="293" t="s">
        <v>815</v>
      </c>
      <c r="D91" s="293"/>
      <c r="E91" s="293"/>
      <c r="F91" s="315" t="s">
        <v>794</v>
      </c>
      <c r="G91" s="314"/>
      <c r="H91" s="293" t="s">
        <v>815</v>
      </c>
      <c r="I91" s="293" t="s">
        <v>790</v>
      </c>
      <c r="J91" s="293">
        <v>50</v>
      </c>
      <c r="K91" s="307"/>
    </row>
    <row r="92" spans="2:11" s="1" customFormat="1" ht="15" customHeight="1">
      <c r="B92" s="316"/>
      <c r="C92" s="293" t="s">
        <v>816</v>
      </c>
      <c r="D92" s="293"/>
      <c r="E92" s="293"/>
      <c r="F92" s="315" t="s">
        <v>794</v>
      </c>
      <c r="G92" s="314"/>
      <c r="H92" s="293" t="s">
        <v>817</v>
      </c>
      <c r="I92" s="293" t="s">
        <v>790</v>
      </c>
      <c r="J92" s="293">
        <v>255</v>
      </c>
      <c r="K92" s="307"/>
    </row>
    <row r="93" spans="2:11" s="1" customFormat="1" ht="15" customHeight="1">
      <c r="B93" s="316"/>
      <c r="C93" s="293" t="s">
        <v>818</v>
      </c>
      <c r="D93" s="293"/>
      <c r="E93" s="293"/>
      <c r="F93" s="315" t="s">
        <v>788</v>
      </c>
      <c r="G93" s="314"/>
      <c r="H93" s="293" t="s">
        <v>819</v>
      </c>
      <c r="I93" s="293" t="s">
        <v>820</v>
      </c>
      <c r="J93" s="293"/>
      <c r="K93" s="307"/>
    </row>
    <row r="94" spans="2:11" s="1" customFormat="1" ht="15" customHeight="1">
      <c r="B94" s="316"/>
      <c r="C94" s="293" t="s">
        <v>821</v>
      </c>
      <c r="D94" s="293"/>
      <c r="E94" s="293"/>
      <c r="F94" s="315" t="s">
        <v>788</v>
      </c>
      <c r="G94" s="314"/>
      <c r="H94" s="293" t="s">
        <v>822</v>
      </c>
      <c r="I94" s="293" t="s">
        <v>823</v>
      </c>
      <c r="J94" s="293"/>
      <c r="K94" s="307"/>
    </row>
    <row r="95" spans="2:11" s="1" customFormat="1" ht="15" customHeight="1">
      <c r="B95" s="316"/>
      <c r="C95" s="293" t="s">
        <v>824</v>
      </c>
      <c r="D95" s="293"/>
      <c r="E95" s="293"/>
      <c r="F95" s="315" t="s">
        <v>788</v>
      </c>
      <c r="G95" s="314"/>
      <c r="H95" s="293" t="s">
        <v>824</v>
      </c>
      <c r="I95" s="293" t="s">
        <v>823</v>
      </c>
      <c r="J95" s="293"/>
      <c r="K95" s="307"/>
    </row>
    <row r="96" spans="2:11" s="1" customFormat="1" ht="15" customHeight="1">
      <c r="B96" s="316"/>
      <c r="C96" s="293" t="s">
        <v>40</v>
      </c>
      <c r="D96" s="293"/>
      <c r="E96" s="293"/>
      <c r="F96" s="315" t="s">
        <v>788</v>
      </c>
      <c r="G96" s="314"/>
      <c r="H96" s="293" t="s">
        <v>825</v>
      </c>
      <c r="I96" s="293" t="s">
        <v>823</v>
      </c>
      <c r="J96" s="293"/>
      <c r="K96" s="307"/>
    </row>
    <row r="97" spans="2:11" s="1" customFormat="1" ht="15" customHeight="1">
      <c r="B97" s="316"/>
      <c r="C97" s="293" t="s">
        <v>50</v>
      </c>
      <c r="D97" s="293"/>
      <c r="E97" s="293"/>
      <c r="F97" s="315" t="s">
        <v>788</v>
      </c>
      <c r="G97" s="314"/>
      <c r="H97" s="293" t="s">
        <v>826</v>
      </c>
      <c r="I97" s="293" t="s">
        <v>823</v>
      </c>
      <c r="J97" s="293"/>
      <c r="K97" s="307"/>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827</v>
      </c>
      <c r="D102" s="306"/>
      <c r="E102" s="306"/>
      <c r="F102" s="306"/>
      <c r="G102" s="306"/>
      <c r="H102" s="306"/>
      <c r="I102" s="306"/>
      <c r="J102" s="306"/>
      <c r="K102" s="307"/>
    </row>
    <row r="103" spans="2:11" s="1" customFormat="1" ht="17.25" customHeight="1">
      <c r="B103" s="305"/>
      <c r="C103" s="308" t="s">
        <v>782</v>
      </c>
      <c r="D103" s="308"/>
      <c r="E103" s="308"/>
      <c r="F103" s="308" t="s">
        <v>783</v>
      </c>
      <c r="G103" s="309"/>
      <c r="H103" s="308" t="s">
        <v>56</v>
      </c>
      <c r="I103" s="308" t="s">
        <v>59</v>
      </c>
      <c r="J103" s="308" t="s">
        <v>784</v>
      </c>
      <c r="K103" s="307"/>
    </row>
    <row r="104" spans="2:11" s="1" customFormat="1" ht="17.25" customHeight="1">
      <c r="B104" s="305"/>
      <c r="C104" s="310" t="s">
        <v>785</v>
      </c>
      <c r="D104" s="310"/>
      <c r="E104" s="310"/>
      <c r="F104" s="311" t="s">
        <v>786</v>
      </c>
      <c r="G104" s="312"/>
      <c r="H104" s="310"/>
      <c r="I104" s="310"/>
      <c r="J104" s="310" t="s">
        <v>787</v>
      </c>
      <c r="K104" s="307"/>
    </row>
    <row r="105" spans="2:11" s="1" customFormat="1" ht="5.25" customHeight="1">
      <c r="B105" s="305"/>
      <c r="C105" s="308"/>
      <c r="D105" s="308"/>
      <c r="E105" s="308"/>
      <c r="F105" s="308"/>
      <c r="G105" s="324"/>
      <c r="H105" s="308"/>
      <c r="I105" s="308"/>
      <c r="J105" s="308"/>
      <c r="K105" s="307"/>
    </row>
    <row r="106" spans="2:11" s="1" customFormat="1" ht="15" customHeight="1">
      <c r="B106" s="305"/>
      <c r="C106" s="293" t="s">
        <v>55</v>
      </c>
      <c r="D106" s="313"/>
      <c r="E106" s="313"/>
      <c r="F106" s="315" t="s">
        <v>788</v>
      </c>
      <c r="G106" s="324"/>
      <c r="H106" s="293" t="s">
        <v>828</v>
      </c>
      <c r="I106" s="293" t="s">
        <v>790</v>
      </c>
      <c r="J106" s="293">
        <v>20</v>
      </c>
      <c r="K106" s="307"/>
    </row>
    <row r="107" spans="2:11" s="1" customFormat="1" ht="15" customHeight="1">
      <c r="B107" s="305"/>
      <c r="C107" s="293" t="s">
        <v>791</v>
      </c>
      <c r="D107" s="293"/>
      <c r="E107" s="293"/>
      <c r="F107" s="315" t="s">
        <v>788</v>
      </c>
      <c r="G107" s="293"/>
      <c r="H107" s="293" t="s">
        <v>828</v>
      </c>
      <c r="I107" s="293" t="s">
        <v>790</v>
      </c>
      <c r="J107" s="293">
        <v>120</v>
      </c>
      <c r="K107" s="307"/>
    </row>
    <row r="108" spans="2:11" s="1" customFormat="1" ht="15" customHeight="1">
      <c r="B108" s="316"/>
      <c r="C108" s="293" t="s">
        <v>793</v>
      </c>
      <c r="D108" s="293"/>
      <c r="E108" s="293"/>
      <c r="F108" s="315" t="s">
        <v>794</v>
      </c>
      <c r="G108" s="293"/>
      <c r="H108" s="293" t="s">
        <v>828</v>
      </c>
      <c r="I108" s="293" t="s">
        <v>790</v>
      </c>
      <c r="J108" s="293">
        <v>50</v>
      </c>
      <c r="K108" s="307"/>
    </row>
    <row r="109" spans="2:11" s="1" customFormat="1" ht="15" customHeight="1">
      <c r="B109" s="316"/>
      <c r="C109" s="293" t="s">
        <v>796</v>
      </c>
      <c r="D109" s="293"/>
      <c r="E109" s="293"/>
      <c r="F109" s="315" t="s">
        <v>788</v>
      </c>
      <c r="G109" s="293"/>
      <c r="H109" s="293" t="s">
        <v>828</v>
      </c>
      <c r="I109" s="293" t="s">
        <v>798</v>
      </c>
      <c r="J109" s="293"/>
      <c r="K109" s="307"/>
    </row>
    <row r="110" spans="2:11" s="1" customFormat="1" ht="15" customHeight="1">
      <c r="B110" s="316"/>
      <c r="C110" s="293" t="s">
        <v>807</v>
      </c>
      <c r="D110" s="293"/>
      <c r="E110" s="293"/>
      <c r="F110" s="315" t="s">
        <v>794</v>
      </c>
      <c r="G110" s="293"/>
      <c r="H110" s="293" t="s">
        <v>828</v>
      </c>
      <c r="I110" s="293" t="s">
        <v>790</v>
      </c>
      <c r="J110" s="293">
        <v>50</v>
      </c>
      <c r="K110" s="307"/>
    </row>
    <row r="111" spans="2:11" s="1" customFormat="1" ht="15" customHeight="1">
      <c r="B111" s="316"/>
      <c r="C111" s="293" t="s">
        <v>815</v>
      </c>
      <c r="D111" s="293"/>
      <c r="E111" s="293"/>
      <c r="F111" s="315" t="s">
        <v>794</v>
      </c>
      <c r="G111" s="293"/>
      <c r="H111" s="293" t="s">
        <v>828</v>
      </c>
      <c r="I111" s="293" t="s">
        <v>790</v>
      </c>
      <c r="J111" s="293">
        <v>50</v>
      </c>
      <c r="K111" s="307"/>
    </row>
    <row r="112" spans="2:11" s="1" customFormat="1" ht="15" customHeight="1">
      <c r="B112" s="316"/>
      <c r="C112" s="293" t="s">
        <v>813</v>
      </c>
      <c r="D112" s="293"/>
      <c r="E112" s="293"/>
      <c r="F112" s="315" t="s">
        <v>794</v>
      </c>
      <c r="G112" s="293"/>
      <c r="H112" s="293" t="s">
        <v>828</v>
      </c>
      <c r="I112" s="293" t="s">
        <v>790</v>
      </c>
      <c r="J112" s="293">
        <v>50</v>
      </c>
      <c r="K112" s="307"/>
    </row>
    <row r="113" spans="2:11" s="1" customFormat="1" ht="15" customHeight="1">
      <c r="B113" s="316"/>
      <c r="C113" s="293" t="s">
        <v>55</v>
      </c>
      <c r="D113" s="293"/>
      <c r="E113" s="293"/>
      <c r="F113" s="315" t="s">
        <v>788</v>
      </c>
      <c r="G113" s="293"/>
      <c r="H113" s="293" t="s">
        <v>829</v>
      </c>
      <c r="I113" s="293" t="s">
        <v>790</v>
      </c>
      <c r="J113" s="293">
        <v>20</v>
      </c>
      <c r="K113" s="307"/>
    </row>
    <row r="114" spans="2:11" s="1" customFormat="1" ht="15" customHeight="1">
      <c r="B114" s="316"/>
      <c r="C114" s="293" t="s">
        <v>830</v>
      </c>
      <c r="D114" s="293"/>
      <c r="E114" s="293"/>
      <c r="F114" s="315" t="s">
        <v>788</v>
      </c>
      <c r="G114" s="293"/>
      <c r="H114" s="293" t="s">
        <v>831</v>
      </c>
      <c r="I114" s="293" t="s">
        <v>790</v>
      </c>
      <c r="J114" s="293">
        <v>120</v>
      </c>
      <c r="K114" s="307"/>
    </row>
    <row r="115" spans="2:11" s="1" customFormat="1" ht="15" customHeight="1">
      <c r="B115" s="316"/>
      <c r="C115" s="293" t="s">
        <v>40</v>
      </c>
      <c r="D115" s="293"/>
      <c r="E115" s="293"/>
      <c r="F115" s="315" t="s">
        <v>788</v>
      </c>
      <c r="G115" s="293"/>
      <c r="H115" s="293" t="s">
        <v>832</v>
      </c>
      <c r="I115" s="293" t="s">
        <v>823</v>
      </c>
      <c r="J115" s="293"/>
      <c r="K115" s="307"/>
    </row>
    <row r="116" spans="2:11" s="1" customFormat="1" ht="15" customHeight="1">
      <c r="B116" s="316"/>
      <c r="C116" s="293" t="s">
        <v>50</v>
      </c>
      <c r="D116" s="293"/>
      <c r="E116" s="293"/>
      <c r="F116" s="315" t="s">
        <v>788</v>
      </c>
      <c r="G116" s="293"/>
      <c r="H116" s="293" t="s">
        <v>833</v>
      </c>
      <c r="I116" s="293" t="s">
        <v>823</v>
      </c>
      <c r="J116" s="293"/>
      <c r="K116" s="307"/>
    </row>
    <row r="117" spans="2:11" s="1" customFormat="1" ht="15" customHeight="1">
      <c r="B117" s="316"/>
      <c r="C117" s="293" t="s">
        <v>59</v>
      </c>
      <c r="D117" s="293"/>
      <c r="E117" s="293"/>
      <c r="F117" s="315" t="s">
        <v>788</v>
      </c>
      <c r="G117" s="293"/>
      <c r="H117" s="293" t="s">
        <v>834</v>
      </c>
      <c r="I117" s="293" t="s">
        <v>835</v>
      </c>
      <c r="J117" s="293"/>
      <c r="K117" s="307"/>
    </row>
    <row r="118" spans="2:11" s="1" customFormat="1" ht="15" customHeight="1">
      <c r="B118" s="319"/>
      <c r="C118" s="325"/>
      <c r="D118" s="325"/>
      <c r="E118" s="325"/>
      <c r="F118" s="325"/>
      <c r="G118" s="325"/>
      <c r="H118" s="325"/>
      <c r="I118" s="325"/>
      <c r="J118" s="325"/>
      <c r="K118" s="321"/>
    </row>
    <row r="119" spans="2:11" s="1" customFormat="1" ht="18.75" customHeight="1">
      <c r="B119" s="326"/>
      <c r="C119" s="290"/>
      <c r="D119" s="290"/>
      <c r="E119" s="290"/>
      <c r="F119" s="327"/>
      <c r="G119" s="290"/>
      <c r="H119" s="290"/>
      <c r="I119" s="290"/>
      <c r="J119" s="290"/>
      <c r="K119" s="326"/>
    </row>
    <row r="120" spans="2:11" s="1" customFormat="1" ht="18.75" customHeight="1">
      <c r="B120" s="301"/>
      <c r="C120" s="301"/>
      <c r="D120" s="301"/>
      <c r="E120" s="301"/>
      <c r="F120" s="301"/>
      <c r="G120" s="301"/>
      <c r="H120" s="301"/>
      <c r="I120" s="301"/>
      <c r="J120" s="301"/>
      <c r="K120" s="301"/>
    </row>
    <row r="121" spans="2:11" s="1" customFormat="1" ht="7.5" customHeight="1">
      <c r="B121" s="328"/>
      <c r="C121" s="329"/>
      <c r="D121" s="329"/>
      <c r="E121" s="329"/>
      <c r="F121" s="329"/>
      <c r="G121" s="329"/>
      <c r="H121" s="329"/>
      <c r="I121" s="329"/>
      <c r="J121" s="329"/>
      <c r="K121" s="330"/>
    </row>
    <row r="122" spans="2:11" s="1" customFormat="1" ht="45" customHeight="1">
      <c r="B122" s="331"/>
      <c r="C122" s="284" t="s">
        <v>836</v>
      </c>
      <c r="D122" s="284"/>
      <c r="E122" s="284"/>
      <c r="F122" s="284"/>
      <c r="G122" s="284"/>
      <c r="H122" s="284"/>
      <c r="I122" s="284"/>
      <c r="J122" s="284"/>
      <c r="K122" s="332"/>
    </row>
    <row r="123" spans="2:11" s="1" customFormat="1" ht="17.25" customHeight="1">
      <c r="B123" s="333"/>
      <c r="C123" s="308" t="s">
        <v>782</v>
      </c>
      <c r="D123" s="308"/>
      <c r="E123" s="308"/>
      <c r="F123" s="308" t="s">
        <v>783</v>
      </c>
      <c r="G123" s="309"/>
      <c r="H123" s="308" t="s">
        <v>56</v>
      </c>
      <c r="I123" s="308" t="s">
        <v>59</v>
      </c>
      <c r="J123" s="308" t="s">
        <v>784</v>
      </c>
      <c r="K123" s="334"/>
    </row>
    <row r="124" spans="2:11" s="1" customFormat="1" ht="17.25" customHeight="1">
      <c r="B124" s="333"/>
      <c r="C124" s="310" t="s">
        <v>785</v>
      </c>
      <c r="D124" s="310"/>
      <c r="E124" s="310"/>
      <c r="F124" s="311" t="s">
        <v>786</v>
      </c>
      <c r="G124" s="312"/>
      <c r="H124" s="310"/>
      <c r="I124" s="310"/>
      <c r="J124" s="310" t="s">
        <v>787</v>
      </c>
      <c r="K124" s="334"/>
    </row>
    <row r="125" spans="2:11" s="1" customFormat="1" ht="5.25" customHeight="1">
      <c r="B125" s="335"/>
      <c r="C125" s="313"/>
      <c r="D125" s="313"/>
      <c r="E125" s="313"/>
      <c r="F125" s="313"/>
      <c r="G125" s="293"/>
      <c r="H125" s="313"/>
      <c r="I125" s="313"/>
      <c r="J125" s="313"/>
      <c r="K125" s="336"/>
    </row>
    <row r="126" spans="2:11" s="1" customFormat="1" ht="15" customHeight="1">
      <c r="B126" s="335"/>
      <c r="C126" s="293" t="s">
        <v>791</v>
      </c>
      <c r="D126" s="313"/>
      <c r="E126" s="313"/>
      <c r="F126" s="315" t="s">
        <v>788</v>
      </c>
      <c r="G126" s="293"/>
      <c r="H126" s="293" t="s">
        <v>828</v>
      </c>
      <c r="I126" s="293" t="s">
        <v>790</v>
      </c>
      <c r="J126" s="293">
        <v>120</v>
      </c>
      <c r="K126" s="337"/>
    </row>
    <row r="127" spans="2:11" s="1" customFormat="1" ht="15" customHeight="1">
      <c r="B127" s="335"/>
      <c r="C127" s="293" t="s">
        <v>837</v>
      </c>
      <c r="D127" s="293"/>
      <c r="E127" s="293"/>
      <c r="F127" s="315" t="s">
        <v>788</v>
      </c>
      <c r="G127" s="293"/>
      <c r="H127" s="293" t="s">
        <v>838</v>
      </c>
      <c r="I127" s="293" t="s">
        <v>790</v>
      </c>
      <c r="J127" s="293" t="s">
        <v>839</v>
      </c>
      <c r="K127" s="337"/>
    </row>
    <row r="128" spans="2:11" s="1" customFormat="1" ht="15" customHeight="1">
      <c r="B128" s="335"/>
      <c r="C128" s="293" t="s">
        <v>736</v>
      </c>
      <c r="D128" s="293"/>
      <c r="E128" s="293"/>
      <c r="F128" s="315" t="s">
        <v>788</v>
      </c>
      <c r="G128" s="293"/>
      <c r="H128" s="293" t="s">
        <v>840</v>
      </c>
      <c r="I128" s="293" t="s">
        <v>790</v>
      </c>
      <c r="J128" s="293" t="s">
        <v>839</v>
      </c>
      <c r="K128" s="337"/>
    </row>
    <row r="129" spans="2:11" s="1" customFormat="1" ht="15" customHeight="1">
      <c r="B129" s="335"/>
      <c r="C129" s="293" t="s">
        <v>799</v>
      </c>
      <c r="D129" s="293"/>
      <c r="E129" s="293"/>
      <c r="F129" s="315" t="s">
        <v>794</v>
      </c>
      <c r="G129" s="293"/>
      <c r="H129" s="293" t="s">
        <v>800</v>
      </c>
      <c r="I129" s="293" t="s">
        <v>790</v>
      </c>
      <c r="J129" s="293">
        <v>15</v>
      </c>
      <c r="K129" s="337"/>
    </row>
    <row r="130" spans="2:11" s="1" customFormat="1" ht="15" customHeight="1">
      <c r="B130" s="335"/>
      <c r="C130" s="317" t="s">
        <v>801</v>
      </c>
      <c r="D130" s="317"/>
      <c r="E130" s="317"/>
      <c r="F130" s="318" t="s">
        <v>794</v>
      </c>
      <c r="G130" s="317"/>
      <c r="H130" s="317" t="s">
        <v>802</v>
      </c>
      <c r="I130" s="317" t="s">
        <v>790</v>
      </c>
      <c r="J130" s="317">
        <v>15</v>
      </c>
      <c r="K130" s="337"/>
    </row>
    <row r="131" spans="2:11" s="1" customFormat="1" ht="15" customHeight="1">
      <c r="B131" s="335"/>
      <c r="C131" s="317" t="s">
        <v>803</v>
      </c>
      <c r="D131" s="317"/>
      <c r="E131" s="317"/>
      <c r="F131" s="318" t="s">
        <v>794</v>
      </c>
      <c r="G131" s="317"/>
      <c r="H131" s="317" t="s">
        <v>804</v>
      </c>
      <c r="I131" s="317" t="s">
        <v>790</v>
      </c>
      <c r="J131" s="317">
        <v>20</v>
      </c>
      <c r="K131" s="337"/>
    </row>
    <row r="132" spans="2:11" s="1" customFormat="1" ht="15" customHeight="1">
      <c r="B132" s="335"/>
      <c r="C132" s="317" t="s">
        <v>805</v>
      </c>
      <c r="D132" s="317"/>
      <c r="E132" s="317"/>
      <c r="F132" s="318" t="s">
        <v>794</v>
      </c>
      <c r="G132" s="317"/>
      <c r="H132" s="317" t="s">
        <v>806</v>
      </c>
      <c r="I132" s="317" t="s">
        <v>790</v>
      </c>
      <c r="J132" s="317">
        <v>20</v>
      </c>
      <c r="K132" s="337"/>
    </row>
    <row r="133" spans="2:11" s="1" customFormat="1" ht="15" customHeight="1">
      <c r="B133" s="335"/>
      <c r="C133" s="293" t="s">
        <v>793</v>
      </c>
      <c r="D133" s="293"/>
      <c r="E133" s="293"/>
      <c r="F133" s="315" t="s">
        <v>794</v>
      </c>
      <c r="G133" s="293"/>
      <c r="H133" s="293" t="s">
        <v>828</v>
      </c>
      <c r="I133" s="293" t="s">
        <v>790</v>
      </c>
      <c r="J133" s="293">
        <v>50</v>
      </c>
      <c r="K133" s="337"/>
    </row>
    <row r="134" spans="2:11" s="1" customFormat="1" ht="15" customHeight="1">
      <c r="B134" s="335"/>
      <c r="C134" s="293" t="s">
        <v>807</v>
      </c>
      <c r="D134" s="293"/>
      <c r="E134" s="293"/>
      <c r="F134" s="315" t="s">
        <v>794</v>
      </c>
      <c r="G134" s="293"/>
      <c r="H134" s="293" t="s">
        <v>828</v>
      </c>
      <c r="I134" s="293" t="s">
        <v>790</v>
      </c>
      <c r="J134" s="293">
        <v>50</v>
      </c>
      <c r="K134" s="337"/>
    </row>
    <row r="135" spans="2:11" s="1" customFormat="1" ht="15" customHeight="1">
      <c r="B135" s="335"/>
      <c r="C135" s="293" t="s">
        <v>813</v>
      </c>
      <c r="D135" s="293"/>
      <c r="E135" s="293"/>
      <c r="F135" s="315" t="s">
        <v>794</v>
      </c>
      <c r="G135" s="293"/>
      <c r="H135" s="293" t="s">
        <v>828</v>
      </c>
      <c r="I135" s="293" t="s">
        <v>790</v>
      </c>
      <c r="J135" s="293">
        <v>50</v>
      </c>
      <c r="K135" s="337"/>
    </row>
    <row r="136" spans="2:11" s="1" customFormat="1" ht="15" customHeight="1">
      <c r="B136" s="335"/>
      <c r="C136" s="293" t="s">
        <v>815</v>
      </c>
      <c r="D136" s="293"/>
      <c r="E136" s="293"/>
      <c r="F136" s="315" t="s">
        <v>794</v>
      </c>
      <c r="G136" s="293"/>
      <c r="H136" s="293" t="s">
        <v>828</v>
      </c>
      <c r="I136" s="293" t="s">
        <v>790</v>
      </c>
      <c r="J136" s="293">
        <v>50</v>
      </c>
      <c r="K136" s="337"/>
    </row>
    <row r="137" spans="2:11" s="1" customFormat="1" ht="15" customHeight="1">
      <c r="B137" s="335"/>
      <c r="C137" s="293" t="s">
        <v>816</v>
      </c>
      <c r="D137" s="293"/>
      <c r="E137" s="293"/>
      <c r="F137" s="315" t="s">
        <v>794</v>
      </c>
      <c r="G137" s="293"/>
      <c r="H137" s="293" t="s">
        <v>841</v>
      </c>
      <c r="I137" s="293" t="s">
        <v>790</v>
      </c>
      <c r="J137" s="293">
        <v>255</v>
      </c>
      <c r="K137" s="337"/>
    </row>
    <row r="138" spans="2:11" s="1" customFormat="1" ht="15" customHeight="1">
      <c r="B138" s="335"/>
      <c r="C138" s="293" t="s">
        <v>818</v>
      </c>
      <c r="D138" s="293"/>
      <c r="E138" s="293"/>
      <c r="F138" s="315" t="s">
        <v>788</v>
      </c>
      <c r="G138" s="293"/>
      <c r="H138" s="293" t="s">
        <v>842</v>
      </c>
      <c r="I138" s="293" t="s">
        <v>820</v>
      </c>
      <c r="J138" s="293"/>
      <c r="K138" s="337"/>
    </row>
    <row r="139" spans="2:11" s="1" customFormat="1" ht="15" customHeight="1">
      <c r="B139" s="335"/>
      <c r="C139" s="293" t="s">
        <v>821</v>
      </c>
      <c r="D139" s="293"/>
      <c r="E139" s="293"/>
      <c r="F139" s="315" t="s">
        <v>788</v>
      </c>
      <c r="G139" s="293"/>
      <c r="H139" s="293" t="s">
        <v>843</v>
      </c>
      <c r="I139" s="293" t="s">
        <v>823</v>
      </c>
      <c r="J139" s="293"/>
      <c r="K139" s="337"/>
    </row>
    <row r="140" spans="2:11" s="1" customFormat="1" ht="15" customHeight="1">
      <c r="B140" s="335"/>
      <c r="C140" s="293" t="s">
        <v>824</v>
      </c>
      <c r="D140" s="293"/>
      <c r="E140" s="293"/>
      <c r="F140" s="315" t="s">
        <v>788</v>
      </c>
      <c r="G140" s="293"/>
      <c r="H140" s="293" t="s">
        <v>824</v>
      </c>
      <c r="I140" s="293" t="s">
        <v>823</v>
      </c>
      <c r="J140" s="293"/>
      <c r="K140" s="337"/>
    </row>
    <row r="141" spans="2:11" s="1" customFormat="1" ht="15" customHeight="1">
      <c r="B141" s="335"/>
      <c r="C141" s="293" t="s">
        <v>40</v>
      </c>
      <c r="D141" s="293"/>
      <c r="E141" s="293"/>
      <c r="F141" s="315" t="s">
        <v>788</v>
      </c>
      <c r="G141" s="293"/>
      <c r="H141" s="293" t="s">
        <v>844</v>
      </c>
      <c r="I141" s="293" t="s">
        <v>823</v>
      </c>
      <c r="J141" s="293"/>
      <c r="K141" s="337"/>
    </row>
    <row r="142" spans="2:11" s="1" customFormat="1" ht="15" customHeight="1">
      <c r="B142" s="335"/>
      <c r="C142" s="293" t="s">
        <v>845</v>
      </c>
      <c r="D142" s="293"/>
      <c r="E142" s="293"/>
      <c r="F142" s="315" t="s">
        <v>788</v>
      </c>
      <c r="G142" s="293"/>
      <c r="H142" s="293" t="s">
        <v>846</v>
      </c>
      <c r="I142" s="293" t="s">
        <v>823</v>
      </c>
      <c r="J142" s="293"/>
      <c r="K142" s="337"/>
    </row>
    <row r="143" spans="2:11" s="1" customFormat="1" ht="15" customHeight="1">
      <c r="B143" s="338"/>
      <c r="C143" s="339"/>
      <c r="D143" s="339"/>
      <c r="E143" s="339"/>
      <c r="F143" s="339"/>
      <c r="G143" s="339"/>
      <c r="H143" s="339"/>
      <c r="I143" s="339"/>
      <c r="J143" s="339"/>
      <c r="K143" s="340"/>
    </row>
    <row r="144" spans="2:11" s="1" customFormat="1" ht="18.75" customHeight="1">
      <c r="B144" s="290"/>
      <c r="C144" s="290"/>
      <c r="D144" s="290"/>
      <c r="E144" s="290"/>
      <c r="F144" s="327"/>
      <c r="G144" s="290"/>
      <c r="H144" s="290"/>
      <c r="I144" s="290"/>
      <c r="J144" s="290"/>
      <c r="K144" s="290"/>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847</v>
      </c>
      <c r="D147" s="306"/>
      <c r="E147" s="306"/>
      <c r="F147" s="306"/>
      <c r="G147" s="306"/>
      <c r="H147" s="306"/>
      <c r="I147" s="306"/>
      <c r="J147" s="306"/>
      <c r="K147" s="307"/>
    </row>
    <row r="148" spans="2:11" s="1" customFormat="1" ht="17.25" customHeight="1">
      <c r="B148" s="305"/>
      <c r="C148" s="308" t="s">
        <v>782</v>
      </c>
      <c r="D148" s="308"/>
      <c r="E148" s="308"/>
      <c r="F148" s="308" t="s">
        <v>783</v>
      </c>
      <c r="G148" s="309"/>
      <c r="H148" s="308" t="s">
        <v>56</v>
      </c>
      <c r="I148" s="308" t="s">
        <v>59</v>
      </c>
      <c r="J148" s="308" t="s">
        <v>784</v>
      </c>
      <c r="K148" s="307"/>
    </row>
    <row r="149" spans="2:11" s="1" customFormat="1" ht="17.25" customHeight="1">
      <c r="B149" s="305"/>
      <c r="C149" s="310" t="s">
        <v>785</v>
      </c>
      <c r="D149" s="310"/>
      <c r="E149" s="310"/>
      <c r="F149" s="311" t="s">
        <v>786</v>
      </c>
      <c r="G149" s="312"/>
      <c r="H149" s="310"/>
      <c r="I149" s="310"/>
      <c r="J149" s="310" t="s">
        <v>787</v>
      </c>
      <c r="K149" s="307"/>
    </row>
    <row r="150" spans="2:11" s="1" customFormat="1" ht="5.25" customHeight="1">
      <c r="B150" s="316"/>
      <c r="C150" s="313"/>
      <c r="D150" s="313"/>
      <c r="E150" s="313"/>
      <c r="F150" s="313"/>
      <c r="G150" s="314"/>
      <c r="H150" s="313"/>
      <c r="I150" s="313"/>
      <c r="J150" s="313"/>
      <c r="K150" s="337"/>
    </row>
    <row r="151" spans="2:11" s="1" customFormat="1" ht="15" customHeight="1">
      <c r="B151" s="316"/>
      <c r="C151" s="341" t="s">
        <v>791</v>
      </c>
      <c r="D151" s="293"/>
      <c r="E151" s="293"/>
      <c r="F151" s="342" t="s">
        <v>788</v>
      </c>
      <c r="G151" s="293"/>
      <c r="H151" s="341" t="s">
        <v>828</v>
      </c>
      <c r="I151" s="341" t="s">
        <v>790</v>
      </c>
      <c r="J151" s="341">
        <v>120</v>
      </c>
      <c r="K151" s="337"/>
    </row>
    <row r="152" spans="2:11" s="1" customFormat="1" ht="15" customHeight="1">
      <c r="B152" s="316"/>
      <c r="C152" s="341" t="s">
        <v>837</v>
      </c>
      <c r="D152" s="293"/>
      <c r="E152" s="293"/>
      <c r="F152" s="342" t="s">
        <v>788</v>
      </c>
      <c r="G152" s="293"/>
      <c r="H152" s="341" t="s">
        <v>848</v>
      </c>
      <c r="I152" s="341" t="s">
        <v>790</v>
      </c>
      <c r="J152" s="341" t="s">
        <v>839</v>
      </c>
      <c r="K152" s="337"/>
    </row>
    <row r="153" spans="2:11" s="1" customFormat="1" ht="15" customHeight="1">
      <c r="B153" s="316"/>
      <c r="C153" s="341" t="s">
        <v>736</v>
      </c>
      <c r="D153" s="293"/>
      <c r="E153" s="293"/>
      <c r="F153" s="342" t="s">
        <v>788</v>
      </c>
      <c r="G153" s="293"/>
      <c r="H153" s="341" t="s">
        <v>849</v>
      </c>
      <c r="I153" s="341" t="s">
        <v>790</v>
      </c>
      <c r="J153" s="341" t="s">
        <v>839</v>
      </c>
      <c r="K153" s="337"/>
    </row>
    <row r="154" spans="2:11" s="1" customFormat="1" ht="15" customHeight="1">
      <c r="B154" s="316"/>
      <c r="C154" s="341" t="s">
        <v>793</v>
      </c>
      <c r="D154" s="293"/>
      <c r="E154" s="293"/>
      <c r="F154" s="342" t="s">
        <v>794</v>
      </c>
      <c r="G154" s="293"/>
      <c r="H154" s="341" t="s">
        <v>828</v>
      </c>
      <c r="I154" s="341" t="s">
        <v>790</v>
      </c>
      <c r="J154" s="341">
        <v>50</v>
      </c>
      <c r="K154" s="337"/>
    </row>
    <row r="155" spans="2:11" s="1" customFormat="1" ht="15" customHeight="1">
      <c r="B155" s="316"/>
      <c r="C155" s="341" t="s">
        <v>796</v>
      </c>
      <c r="D155" s="293"/>
      <c r="E155" s="293"/>
      <c r="F155" s="342" t="s">
        <v>788</v>
      </c>
      <c r="G155" s="293"/>
      <c r="H155" s="341" t="s">
        <v>828</v>
      </c>
      <c r="I155" s="341" t="s">
        <v>798</v>
      </c>
      <c r="J155" s="341"/>
      <c r="K155" s="337"/>
    </row>
    <row r="156" spans="2:11" s="1" customFormat="1" ht="15" customHeight="1">
      <c r="B156" s="316"/>
      <c r="C156" s="341" t="s">
        <v>807</v>
      </c>
      <c r="D156" s="293"/>
      <c r="E156" s="293"/>
      <c r="F156" s="342" t="s">
        <v>794</v>
      </c>
      <c r="G156" s="293"/>
      <c r="H156" s="341" t="s">
        <v>828</v>
      </c>
      <c r="I156" s="341" t="s">
        <v>790</v>
      </c>
      <c r="J156" s="341">
        <v>50</v>
      </c>
      <c r="K156" s="337"/>
    </row>
    <row r="157" spans="2:11" s="1" customFormat="1" ht="15" customHeight="1">
      <c r="B157" s="316"/>
      <c r="C157" s="341" t="s">
        <v>815</v>
      </c>
      <c r="D157" s="293"/>
      <c r="E157" s="293"/>
      <c r="F157" s="342" t="s">
        <v>794</v>
      </c>
      <c r="G157" s="293"/>
      <c r="H157" s="341" t="s">
        <v>828</v>
      </c>
      <c r="I157" s="341" t="s">
        <v>790</v>
      </c>
      <c r="J157" s="341">
        <v>50</v>
      </c>
      <c r="K157" s="337"/>
    </row>
    <row r="158" spans="2:11" s="1" customFormat="1" ht="15" customHeight="1">
      <c r="B158" s="316"/>
      <c r="C158" s="341" t="s">
        <v>813</v>
      </c>
      <c r="D158" s="293"/>
      <c r="E158" s="293"/>
      <c r="F158" s="342" t="s">
        <v>794</v>
      </c>
      <c r="G158" s="293"/>
      <c r="H158" s="341" t="s">
        <v>828</v>
      </c>
      <c r="I158" s="341" t="s">
        <v>790</v>
      </c>
      <c r="J158" s="341">
        <v>50</v>
      </c>
      <c r="K158" s="337"/>
    </row>
    <row r="159" spans="2:11" s="1" customFormat="1" ht="15" customHeight="1">
      <c r="B159" s="316"/>
      <c r="C159" s="341" t="s">
        <v>90</v>
      </c>
      <c r="D159" s="293"/>
      <c r="E159" s="293"/>
      <c r="F159" s="342" t="s">
        <v>788</v>
      </c>
      <c r="G159" s="293"/>
      <c r="H159" s="341" t="s">
        <v>850</v>
      </c>
      <c r="I159" s="341" t="s">
        <v>790</v>
      </c>
      <c r="J159" s="341" t="s">
        <v>851</v>
      </c>
      <c r="K159" s="337"/>
    </row>
    <row r="160" spans="2:11" s="1" customFormat="1" ht="15" customHeight="1">
      <c r="B160" s="316"/>
      <c r="C160" s="341" t="s">
        <v>852</v>
      </c>
      <c r="D160" s="293"/>
      <c r="E160" s="293"/>
      <c r="F160" s="342" t="s">
        <v>788</v>
      </c>
      <c r="G160" s="293"/>
      <c r="H160" s="341" t="s">
        <v>853</v>
      </c>
      <c r="I160" s="341" t="s">
        <v>823</v>
      </c>
      <c r="J160" s="341"/>
      <c r="K160" s="337"/>
    </row>
    <row r="161" spans="2:11" s="1" customFormat="1" ht="15" customHeight="1">
      <c r="B161" s="343"/>
      <c r="C161" s="325"/>
      <c r="D161" s="325"/>
      <c r="E161" s="325"/>
      <c r="F161" s="325"/>
      <c r="G161" s="325"/>
      <c r="H161" s="325"/>
      <c r="I161" s="325"/>
      <c r="J161" s="325"/>
      <c r="K161" s="344"/>
    </row>
    <row r="162" spans="2:11" s="1" customFormat="1" ht="18.75" customHeight="1">
      <c r="B162" s="290"/>
      <c r="C162" s="293"/>
      <c r="D162" s="293"/>
      <c r="E162" s="293"/>
      <c r="F162" s="315"/>
      <c r="G162" s="293"/>
      <c r="H162" s="293"/>
      <c r="I162" s="293"/>
      <c r="J162" s="293"/>
      <c r="K162" s="290"/>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854</v>
      </c>
      <c r="D165" s="284"/>
      <c r="E165" s="284"/>
      <c r="F165" s="284"/>
      <c r="G165" s="284"/>
      <c r="H165" s="284"/>
      <c r="I165" s="284"/>
      <c r="J165" s="284"/>
      <c r="K165" s="285"/>
    </row>
    <row r="166" spans="2:11" s="1" customFormat="1" ht="17.25" customHeight="1">
      <c r="B166" s="283"/>
      <c r="C166" s="308" t="s">
        <v>782</v>
      </c>
      <c r="D166" s="308"/>
      <c r="E166" s="308"/>
      <c r="F166" s="308" t="s">
        <v>783</v>
      </c>
      <c r="G166" s="345"/>
      <c r="H166" s="346" t="s">
        <v>56</v>
      </c>
      <c r="I166" s="346" t="s">
        <v>59</v>
      </c>
      <c r="J166" s="308" t="s">
        <v>784</v>
      </c>
      <c r="K166" s="285"/>
    </row>
    <row r="167" spans="2:11" s="1" customFormat="1" ht="17.25" customHeight="1">
      <c r="B167" s="286"/>
      <c r="C167" s="310" t="s">
        <v>785</v>
      </c>
      <c r="D167" s="310"/>
      <c r="E167" s="310"/>
      <c r="F167" s="311" t="s">
        <v>786</v>
      </c>
      <c r="G167" s="347"/>
      <c r="H167" s="348"/>
      <c r="I167" s="348"/>
      <c r="J167" s="310" t="s">
        <v>787</v>
      </c>
      <c r="K167" s="288"/>
    </row>
    <row r="168" spans="2:11" s="1" customFormat="1" ht="5.25" customHeight="1">
      <c r="B168" s="316"/>
      <c r="C168" s="313"/>
      <c r="D168" s="313"/>
      <c r="E168" s="313"/>
      <c r="F168" s="313"/>
      <c r="G168" s="314"/>
      <c r="H168" s="313"/>
      <c r="I168" s="313"/>
      <c r="J168" s="313"/>
      <c r="K168" s="337"/>
    </row>
    <row r="169" spans="2:11" s="1" customFormat="1" ht="15" customHeight="1">
      <c r="B169" s="316"/>
      <c r="C169" s="293" t="s">
        <v>791</v>
      </c>
      <c r="D169" s="293"/>
      <c r="E169" s="293"/>
      <c r="F169" s="315" t="s">
        <v>788</v>
      </c>
      <c r="G169" s="293"/>
      <c r="H169" s="293" t="s">
        <v>828</v>
      </c>
      <c r="I169" s="293" t="s">
        <v>790</v>
      </c>
      <c r="J169" s="293">
        <v>120</v>
      </c>
      <c r="K169" s="337"/>
    </row>
    <row r="170" spans="2:11" s="1" customFormat="1" ht="15" customHeight="1">
      <c r="B170" s="316"/>
      <c r="C170" s="293" t="s">
        <v>837</v>
      </c>
      <c r="D170" s="293"/>
      <c r="E170" s="293"/>
      <c r="F170" s="315" t="s">
        <v>788</v>
      </c>
      <c r="G170" s="293"/>
      <c r="H170" s="293" t="s">
        <v>838</v>
      </c>
      <c r="I170" s="293" t="s">
        <v>790</v>
      </c>
      <c r="J170" s="293" t="s">
        <v>839</v>
      </c>
      <c r="K170" s="337"/>
    </row>
    <row r="171" spans="2:11" s="1" customFormat="1" ht="15" customHeight="1">
      <c r="B171" s="316"/>
      <c r="C171" s="293" t="s">
        <v>736</v>
      </c>
      <c r="D171" s="293"/>
      <c r="E171" s="293"/>
      <c r="F171" s="315" t="s">
        <v>788</v>
      </c>
      <c r="G171" s="293"/>
      <c r="H171" s="293" t="s">
        <v>855</v>
      </c>
      <c r="I171" s="293" t="s">
        <v>790</v>
      </c>
      <c r="J171" s="293" t="s">
        <v>839</v>
      </c>
      <c r="K171" s="337"/>
    </row>
    <row r="172" spans="2:11" s="1" customFormat="1" ht="15" customHeight="1">
      <c r="B172" s="316"/>
      <c r="C172" s="293" t="s">
        <v>793</v>
      </c>
      <c r="D172" s="293"/>
      <c r="E172" s="293"/>
      <c r="F172" s="315" t="s">
        <v>794</v>
      </c>
      <c r="G172" s="293"/>
      <c r="H172" s="293" t="s">
        <v>855</v>
      </c>
      <c r="I172" s="293" t="s">
        <v>790</v>
      </c>
      <c r="J172" s="293">
        <v>50</v>
      </c>
      <c r="K172" s="337"/>
    </row>
    <row r="173" spans="2:11" s="1" customFormat="1" ht="15" customHeight="1">
      <c r="B173" s="316"/>
      <c r="C173" s="293" t="s">
        <v>796</v>
      </c>
      <c r="D173" s="293"/>
      <c r="E173" s="293"/>
      <c r="F173" s="315" t="s">
        <v>788</v>
      </c>
      <c r="G173" s="293"/>
      <c r="H173" s="293" t="s">
        <v>855</v>
      </c>
      <c r="I173" s="293" t="s">
        <v>798</v>
      </c>
      <c r="J173" s="293"/>
      <c r="K173" s="337"/>
    </row>
    <row r="174" spans="2:11" s="1" customFormat="1" ht="15" customHeight="1">
      <c r="B174" s="316"/>
      <c r="C174" s="293" t="s">
        <v>807</v>
      </c>
      <c r="D174" s="293"/>
      <c r="E174" s="293"/>
      <c r="F174" s="315" t="s">
        <v>794</v>
      </c>
      <c r="G174" s="293"/>
      <c r="H174" s="293" t="s">
        <v>855</v>
      </c>
      <c r="I174" s="293" t="s">
        <v>790</v>
      </c>
      <c r="J174" s="293">
        <v>50</v>
      </c>
      <c r="K174" s="337"/>
    </row>
    <row r="175" spans="2:11" s="1" customFormat="1" ht="15" customHeight="1">
      <c r="B175" s="316"/>
      <c r="C175" s="293" t="s">
        <v>815</v>
      </c>
      <c r="D175" s="293"/>
      <c r="E175" s="293"/>
      <c r="F175" s="315" t="s">
        <v>794</v>
      </c>
      <c r="G175" s="293"/>
      <c r="H175" s="293" t="s">
        <v>855</v>
      </c>
      <c r="I175" s="293" t="s">
        <v>790</v>
      </c>
      <c r="J175" s="293">
        <v>50</v>
      </c>
      <c r="K175" s="337"/>
    </row>
    <row r="176" spans="2:11" s="1" customFormat="1" ht="15" customHeight="1">
      <c r="B176" s="316"/>
      <c r="C176" s="293" t="s">
        <v>813</v>
      </c>
      <c r="D176" s="293"/>
      <c r="E176" s="293"/>
      <c r="F176" s="315" t="s">
        <v>794</v>
      </c>
      <c r="G176" s="293"/>
      <c r="H176" s="293" t="s">
        <v>855</v>
      </c>
      <c r="I176" s="293" t="s">
        <v>790</v>
      </c>
      <c r="J176" s="293">
        <v>50</v>
      </c>
      <c r="K176" s="337"/>
    </row>
    <row r="177" spans="2:11" s="1" customFormat="1" ht="15" customHeight="1">
      <c r="B177" s="316"/>
      <c r="C177" s="293" t="s">
        <v>108</v>
      </c>
      <c r="D177" s="293"/>
      <c r="E177" s="293"/>
      <c r="F177" s="315" t="s">
        <v>788</v>
      </c>
      <c r="G177" s="293"/>
      <c r="H177" s="293" t="s">
        <v>856</v>
      </c>
      <c r="I177" s="293" t="s">
        <v>857</v>
      </c>
      <c r="J177" s="293"/>
      <c r="K177" s="337"/>
    </row>
    <row r="178" spans="2:11" s="1" customFormat="1" ht="15" customHeight="1">
      <c r="B178" s="316"/>
      <c r="C178" s="293" t="s">
        <v>59</v>
      </c>
      <c r="D178" s="293"/>
      <c r="E178" s="293"/>
      <c r="F178" s="315" t="s">
        <v>788</v>
      </c>
      <c r="G178" s="293"/>
      <c r="H178" s="293" t="s">
        <v>858</v>
      </c>
      <c r="I178" s="293" t="s">
        <v>859</v>
      </c>
      <c r="J178" s="293">
        <v>1</v>
      </c>
      <c r="K178" s="337"/>
    </row>
    <row r="179" spans="2:11" s="1" customFormat="1" ht="15" customHeight="1">
      <c r="B179" s="316"/>
      <c r="C179" s="293" t="s">
        <v>55</v>
      </c>
      <c r="D179" s="293"/>
      <c r="E179" s="293"/>
      <c r="F179" s="315" t="s">
        <v>788</v>
      </c>
      <c r="G179" s="293"/>
      <c r="H179" s="293" t="s">
        <v>860</v>
      </c>
      <c r="I179" s="293" t="s">
        <v>790</v>
      </c>
      <c r="J179" s="293">
        <v>20</v>
      </c>
      <c r="K179" s="337"/>
    </row>
    <row r="180" spans="2:11" s="1" customFormat="1" ht="15" customHeight="1">
      <c r="B180" s="316"/>
      <c r="C180" s="293" t="s">
        <v>56</v>
      </c>
      <c r="D180" s="293"/>
      <c r="E180" s="293"/>
      <c r="F180" s="315" t="s">
        <v>788</v>
      </c>
      <c r="G180" s="293"/>
      <c r="H180" s="293" t="s">
        <v>861</v>
      </c>
      <c r="I180" s="293" t="s">
        <v>790</v>
      </c>
      <c r="J180" s="293">
        <v>255</v>
      </c>
      <c r="K180" s="337"/>
    </row>
    <row r="181" spans="2:11" s="1" customFormat="1" ht="15" customHeight="1">
      <c r="B181" s="316"/>
      <c r="C181" s="293" t="s">
        <v>109</v>
      </c>
      <c r="D181" s="293"/>
      <c r="E181" s="293"/>
      <c r="F181" s="315" t="s">
        <v>788</v>
      </c>
      <c r="G181" s="293"/>
      <c r="H181" s="293" t="s">
        <v>752</v>
      </c>
      <c r="I181" s="293" t="s">
        <v>790</v>
      </c>
      <c r="J181" s="293">
        <v>10</v>
      </c>
      <c r="K181" s="337"/>
    </row>
    <row r="182" spans="2:11" s="1" customFormat="1" ht="15" customHeight="1">
      <c r="B182" s="316"/>
      <c r="C182" s="293" t="s">
        <v>110</v>
      </c>
      <c r="D182" s="293"/>
      <c r="E182" s="293"/>
      <c r="F182" s="315" t="s">
        <v>788</v>
      </c>
      <c r="G182" s="293"/>
      <c r="H182" s="293" t="s">
        <v>862</v>
      </c>
      <c r="I182" s="293" t="s">
        <v>823</v>
      </c>
      <c r="J182" s="293"/>
      <c r="K182" s="337"/>
    </row>
    <row r="183" spans="2:11" s="1" customFormat="1" ht="15" customHeight="1">
      <c r="B183" s="316"/>
      <c r="C183" s="293" t="s">
        <v>863</v>
      </c>
      <c r="D183" s="293"/>
      <c r="E183" s="293"/>
      <c r="F183" s="315" t="s">
        <v>788</v>
      </c>
      <c r="G183" s="293"/>
      <c r="H183" s="293" t="s">
        <v>864</v>
      </c>
      <c r="I183" s="293" t="s">
        <v>823</v>
      </c>
      <c r="J183" s="293"/>
      <c r="K183" s="337"/>
    </row>
    <row r="184" spans="2:11" s="1" customFormat="1" ht="15" customHeight="1">
      <c r="B184" s="316"/>
      <c r="C184" s="293" t="s">
        <v>852</v>
      </c>
      <c r="D184" s="293"/>
      <c r="E184" s="293"/>
      <c r="F184" s="315" t="s">
        <v>788</v>
      </c>
      <c r="G184" s="293"/>
      <c r="H184" s="293" t="s">
        <v>865</v>
      </c>
      <c r="I184" s="293" t="s">
        <v>823</v>
      </c>
      <c r="J184" s="293"/>
      <c r="K184" s="337"/>
    </row>
    <row r="185" spans="2:11" s="1" customFormat="1" ht="15" customHeight="1">
      <c r="B185" s="316"/>
      <c r="C185" s="293" t="s">
        <v>112</v>
      </c>
      <c r="D185" s="293"/>
      <c r="E185" s="293"/>
      <c r="F185" s="315" t="s">
        <v>794</v>
      </c>
      <c r="G185" s="293"/>
      <c r="H185" s="293" t="s">
        <v>866</v>
      </c>
      <c r="I185" s="293" t="s">
        <v>790</v>
      </c>
      <c r="J185" s="293">
        <v>50</v>
      </c>
      <c r="K185" s="337"/>
    </row>
    <row r="186" spans="2:11" s="1" customFormat="1" ht="15" customHeight="1">
      <c r="B186" s="316"/>
      <c r="C186" s="293" t="s">
        <v>867</v>
      </c>
      <c r="D186" s="293"/>
      <c r="E186" s="293"/>
      <c r="F186" s="315" t="s">
        <v>794</v>
      </c>
      <c r="G186" s="293"/>
      <c r="H186" s="293" t="s">
        <v>868</v>
      </c>
      <c r="I186" s="293" t="s">
        <v>869</v>
      </c>
      <c r="J186" s="293"/>
      <c r="K186" s="337"/>
    </row>
    <row r="187" spans="2:11" s="1" customFormat="1" ht="15" customHeight="1">
      <c r="B187" s="316"/>
      <c r="C187" s="293" t="s">
        <v>870</v>
      </c>
      <c r="D187" s="293"/>
      <c r="E187" s="293"/>
      <c r="F187" s="315" t="s">
        <v>794</v>
      </c>
      <c r="G187" s="293"/>
      <c r="H187" s="293" t="s">
        <v>871</v>
      </c>
      <c r="I187" s="293" t="s">
        <v>869</v>
      </c>
      <c r="J187" s="293"/>
      <c r="K187" s="337"/>
    </row>
    <row r="188" spans="2:11" s="1" customFormat="1" ht="15" customHeight="1">
      <c r="B188" s="316"/>
      <c r="C188" s="293" t="s">
        <v>872</v>
      </c>
      <c r="D188" s="293"/>
      <c r="E188" s="293"/>
      <c r="F188" s="315" t="s">
        <v>794</v>
      </c>
      <c r="G188" s="293"/>
      <c r="H188" s="293" t="s">
        <v>873</v>
      </c>
      <c r="I188" s="293" t="s">
        <v>869</v>
      </c>
      <c r="J188" s="293"/>
      <c r="K188" s="337"/>
    </row>
    <row r="189" spans="2:11" s="1" customFormat="1" ht="15" customHeight="1">
      <c r="B189" s="316"/>
      <c r="C189" s="349" t="s">
        <v>874</v>
      </c>
      <c r="D189" s="293"/>
      <c r="E189" s="293"/>
      <c r="F189" s="315" t="s">
        <v>794</v>
      </c>
      <c r="G189" s="293"/>
      <c r="H189" s="293" t="s">
        <v>875</v>
      </c>
      <c r="I189" s="293" t="s">
        <v>876</v>
      </c>
      <c r="J189" s="350" t="s">
        <v>877</v>
      </c>
      <c r="K189" s="337"/>
    </row>
    <row r="190" spans="2:11" s="1" customFormat="1" ht="15" customHeight="1">
      <c r="B190" s="316"/>
      <c r="C190" s="300" t="s">
        <v>44</v>
      </c>
      <c r="D190" s="293"/>
      <c r="E190" s="293"/>
      <c r="F190" s="315" t="s">
        <v>788</v>
      </c>
      <c r="G190" s="293"/>
      <c r="H190" s="290" t="s">
        <v>878</v>
      </c>
      <c r="I190" s="293" t="s">
        <v>879</v>
      </c>
      <c r="J190" s="293"/>
      <c r="K190" s="337"/>
    </row>
    <row r="191" spans="2:11" s="1" customFormat="1" ht="15" customHeight="1">
      <c r="B191" s="316"/>
      <c r="C191" s="300" t="s">
        <v>880</v>
      </c>
      <c r="D191" s="293"/>
      <c r="E191" s="293"/>
      <c r="F191" s="315" t="s">
        <v>788</v>
      </c>
      <c r="G191" s="293"/>
      <c r="H191" s="293" t="s">
        <v>881</v>
      </c>
      <c r="I191" s="293" t="s">
        <v>823</v>
      </c>
      <c r="J191" s="293"/>
      <c r="K191" s="337"/>
    </row>
    <row r="192" spans="2:11" s="1" customFormat="1" ht="15" customHeight="1">
      <c r="B192" s="316"/>
      <c r="C192" s="300" t="s">
        <v>882</v>
      </c>
      <c r="D192" s="293"/>
      <c r="E192" s="293"/>
      <c r="F192" s="315" t="s">
        <v>788</v>
      </c>
      <c r="G192" s="293"/>
      <c r="H192" s="293" t="s">
        <v>883</v>
      </c>
      <c r="I192" s="293" t="s">
        <v>823</v>
      </c>
      <c r="J192" s="293"/>
      <c r="K192" s="337"/>
    </row>
    <row r="193" spans="2:11" s="1" customFormat="1" ht="15" customHeight="1">
      <c r="B193" s="316"/>
      <c r="C193" s="300" t="s">
        <v>884</v>
      </c>
      <c r="D193" s="293"/>
      <c r="E193" s="293"/>
      <c r="F193" s="315" t="s">
        <v>794</v>
      </c>
      <c r="G193" s="293"/>
      <c r="H193" s="293" t="s">
        <v>885</v>
      </c>
      <c r="I193" s="293" t="s">
        <v>823</v>
      </c>
      <c r="J193" s="293"/>
      <c r="K193" s="337"/>
    </row>
    <row r="194" spans="2:11" s="1" customFormat="1" ht="15" customHeight="1">
      <c r="B194" s="343"/>
      <c r="C194" s="351"/>
      <c r="D194" s="325"/>
      <c r="E194" s="325"/>
      <c r="F194" s="325"/>
      <c r="G194" s="325"/>
      <c r="H194" s="325"/>
      <c r="I194" s="325"/>
      <c r="J194" s="325"/>
      <c r="K194" s="344"/>
    </row>
    <row r="195" spans="2:11" s="1" customFormat="1" ht="18.75" customHeight="1">
      <c r="B195" s="290"/>
      <c r="C195" s="293"/>
      <c r="D195" s="293"/>
      <c r="E195" s="293"/>
      <c r="F195" s="315"/>
      <c r="G195" s="293"/>
      <c r="H195" s="293"/>
      <c r="I195" s="293"/>
      <c r="J195" s="293"/>
      <c r="K195" s="290"/>
    </row>
    <row r="196" spans="2:11" s="1" customFormat="1" ht="18.75" customHeight="1">
      <c r="B196" s="290"/>
      <c r="C196" s="293"/>
      <c r="D196" s="293"/>
      <c r="E196" s="293"/>
      <c r="F196" s="315"/>
      <c r="G196" s="293"/>
      <c r="H196" s="293"/>
      <c r="I196" s="293"/>
      <c r="J196" s="293"/>
      <c r="K196" s="290"/>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886</v>
      </c>
      <c r="D199" s="284"/>
      <c r="E199" s="284"/>
      <c r="F199" s="284"/>
      <c r="G199" s="284"/>
      <c r="H199" s="284"/>
      <c r="I199" s="284"/>
      <c r="J199" s="284"/>
      <c r="K199" s="285"/>
    </row>
    <row r="200" spans="2:11" s="1" customFormat="1" ht="25.5" customHeight="1">
      <c r="B200" s="283"/>
      <c r="C200" s="352" t="s">
        <v>887</v>
      </c>
      <c r="D200" s="352"/>
      <c r="E200" s="352"/>
      <c r="F200" s="352" t="s">
        <v>888</v>
      </c>
      <c r="G200" s="353"/>
      <c r="H200" s="352" t="s">
        <v>889</v>
      </c>
      <c r="I200" s="352"/>
      <c r="J200" s="352"/>
      <c r="K200" s="285"/>
    </row>
    <row r="201" spans="2:11" s="1" customFormat="1" ht="5.25" customHeight="1">
      <c r="B201" s="316"/>
      <c r="C201" s="313"/>
      <c r="D201" s="313"/>
      <c r="E201" s="313"/>
      <c r="F201" s="313"/>
      <c r="G201" s="293"/>
      <c r="H201" s="313"/>
      <c r="I201" s="313"/>
      <c r="J201" s="313"/>
      <c r="K201" s="337"/>
    </row>
    <row r="202" spans="2:11" s="1" customFormat="1" ht="15" customHeight="1">
      <c r="B202" s="316"/>
      <c r="C202" s="293" t="s">
        <v>879</v>
      </c>
      <c r="D202" s="293"/>
      <c r="E202" s="293"/>
      <c r="F202" s="315" t="s">
        <v>45</v>
      </c>
      <c r="G202" s="293"/>
      <c r="H202" s="293" t="s">
        <v>890</v>
      </c>
      <c r="I202" s="293"/>
      <c r="J202" s="293"/>
      <c r="K202" s="337"/>
    </row>
    <row r="203" spans="2:11" s="1" customFormat="1" ht="15" customHeight="1">
      <c r="B203" s="316"/>
      <c r="C203" s="322"/>
      <c r="D203" s="293"/>
      <c r="E203" s="293"/>
      <c r="F203" s="315" t="s">
        <v>46</v>
      </c>
      <c r="G203" s="293"/>
      <c r="H203" s="293" t="s">
        <v>891</v>
      </c>
      <c r="I203" s="293"/>
      <c r="J203" s="293"/>
      <c r="K203" s="337"/>
    </row>
    <row r="204" spans="2:11" s="1" customFormat="1" ht="15" customHeight="1">
      <c r="B204" s="316"/>
      <c r="C204" s="322"/>
      <c r="D204" s="293"/>
      <c r="E204" s="293"/>
      <c r="F204" s="315" t="s">
        <v>49</v>
      </c>
      <c r="G204" s="293"/>
      <c r="H204" s="293" t="s">
        <v>892</v>
      </c>
      <c r="I204" s="293"/>
      <c r="J204" s="293"/>
      <c r="K204" s="337"/>
    </row>
    <row r="205" spans="2:11" s="1" customFormat="1" ht="15" customHeight="1">
      <c r="B205" s="316"/>
      <c r="C205" s="293"/>
      <c r="D205" s="293"/>
      <c r="E205" s="293"/>
      <c r="F205" s="315" t="s">
        <v>47</v>
      </c>
      <c r="G205" s="293"/>
      <c r="H205" s="293" t="s">
        <v>893</v>
      </c>
      <c r="I205" s="293"/>
      <c r="J205" s="293"/>
      <c r="K205" s="337"/>
    </row>
    <row r="206" spans="2:11" s="1" customFormat="1" ht="15" customHeight="1">
      <c r="B206" s="316"/>
      <c r="C206" s="293"/>
      <c r="D206" s="293"/>
      <c r="E206" s="293"/>
      <c r="F206" s="315" t="s">
        <v>48</v>
      </c>
      <c r="G206" s="293"/>
      <c r="H206" s="293" t="s">
        <v>894</v>
      </c>
      <c r="I206" s="293"/>
      <c r="J206" s="293"/>
      <c r="K206" s="337"/>
    </row>
    <row r="207" spans="2:11" s="1" customFormat="1" ht="15" customHeight="1">
      <c r="B207" s="316"/>
      <c r="C207" s="293"/>
      <c r="D207" s="293"/>
      <c r="E207" s="293"/>
      <c r="F207" s="315"/>
      <c r="G207" s="293"/>
      <c r="H207" s="293"/>
      <c r="I207" s="293"/>
      <c r="J207" s="293"/>
      <c r="K207" s="337"/>
    </row>
    <row r="208" spans="2:11" s="1" customFormat="1" ht="15" customHeight="1">
      <c r="B208" s="316"/>
      <c r="C208" s="293" t="s">
        <v>835</v>
      </c>
      <c r="D208" s="293"/>
      <c r="E208" s="293"/>
      <c r="F208" s="315" t="s">
        <v>81</v>
      </c>
      <c r="G208" s="293"/>
      <c r="H208" s="293" t="s">
        <v>895</v>
      </c>
      <c r="I208" s="293"/>
      <c r="J208" s="293"/>
      <c r="K208" s="337"/>
    </row>
    <row r="209" spans="2:11" s="1" customFormat="1" ht="15" customHeight="1">
      <c r="B209" s="316"/>
      <c r="C209" s="322"/>
      <c r="D209" s="293"/>
      <c r="E209" s="293"/>
      <c r="F209" s="315" t="s">
        <v>730</v>
      </c>
      <c r="G209" s="293"/>
      <c r="H209" s="293" t="s">
        <v>731</v>
      </c>
      <c r="I209" s="293"/>
      <c r="J209" s="293"/>
      <c r="K209" s="337"/>
    </row>
    <row r="210" spans="2:11" s="1" customFormat="1" ht="15" customHeight="1">
      <c r="B210" s="316"/>
      <c r="C210" s="293"/>
      <c r="D210" s="293"/>
      <c r="E210" s="293"/>
      <c r="F210" s="315" t="s">
        <v>728</v>
      </c>
      <c r="G210" s="293"/>
      <c r="H210" s="293" t="s">
        <v>896</v>
      </c>
      <c r="I210" s="293"/>
      <c r="J210" s="293"/>
      <c r="K210" s="337"/>
    </row>
    <row r="211" spans="2:11" s="1" customFormat="1" ht="15" customHeight="1">
      <c r="B211" s="354"/>
      <c r="C211" s="322"/>
      <c r="D211" s="322"/>
      <c r="E211" s="322"/>
      <c r="F211" s="315" t="s">
        <v>732</v>
      </c>
      <c r="G211" s="300"/>
      <c r="H211" s="341" t="s">
        <v>733</v>
      </c>
      <c r="I211" s="341"/>
      <c r="J211" s="341"/>
      <c r="K211" s="355"/>
    </row>
    <row r="212" spans="2:11" s="1" customFormat="1" ht="15" customHeight="1">
      <c r="B212" s="354"/>
      <c r="C212" s="322"/>
      <c r="D212" s="322"/>
      <c r="E212" s="322"/>
      <c r="F212" s="315" t="s">
        <v>734</v>
      </c>
      <c r="G212" s="300"/>
      <c r="H212" s="341" t="s">
        <v>897</v>
      </c>
      <c r="I212" s="341"/>
      <c r="J212" s="341"/>
      <c r="K212" s="355"/>
    </row>
    <row r="213" spans="2:11" s="1" customFormat="1" ht="15" customHeight="1">
      <c r="B213" s="354"/>
      <c r="C213" s="322"/>
      <c r="D213" s="322"/>
      <c r="E213" s="322"/>
      <c r="F213" s="356"/>
      <c r="G213" s="300"/>
      <c r="H213" s="357"/>
      <c r="I213" s="357"/>
      <c r="J213" s="357"/>
      <c r="K213" s="355"/>
    </row>
    <row r="214" spans="2:11" s="1" customFormat="1" ht="15" customHeight="1">
      <c r="B214" s="354"/>
      <c r="C214" s="293" t="s">
        <v>859</v>
      </c>
      <c r="D214" s="322"/>
      <c r="E214" s="322"/>
      <c r="F214" s="315">
        <v>1</v>
      </c>
      <c r="G214" s="300"/>
      <c r="H214" s="341" t="s">
        <v>898</v>
      </c>
      <c r="I214" s="341"/>
      <c r="J214" s="341"/>
      <c r="K214" s="355"/>
    </row>
    <row r="215" spans="2:11" s="1" customFormat="1" ht="15" customHeight="1">
      <c r="B215" s="354"/>
      <c r="C215" s="322"/>
      <c r="D215" s="322"/>
      <c r="E215" s="322"/>
      <c r="F215" s="315">
        <v>2</v>
      </c>
      <c r="G215" s="300"/>
      <c r="H215" s="341" t="s">
        <v>899</v>
      </c>
      <c r="I215" s="341"/>
      <c r="J215" s="341"/>
      <c r="K215" s="355"/>
    </row>
    <row r="216" spans="2:11" s="1" customFormat="1" ht="15" customHeight="1">
      <c r="B216" s="354"/>
      <c r="C216" s="322"/>
      <c r="D216" s="322"/>
      <c r="E216" s="322"/>
      <c r="F216" s="315">
        <v>3</v>
      </c>
      <c r="G216" s="300"/>
      <c r="H216" s="341" t="s">
        <v>900</v>
      </c>
      <c r="I216" s="341"/>
      <c r="J216" s="341"/>
      <c r="K216" s="355"/>
    </row>
    <row r="217" spans="2:11" s="1" customFormat="1" ht="15" customHeight="1">
      <c r="B217" s="354"/>
      <c r="C217" s="322"/>
      <c r="D217" s="322"/>
      <c r="E217" s="322"/>
      <c r="F217" s="315">
        <v>4</v>
      </c>
      <c r="G217" s="300"/>
      <c r="H217" s="341" t="s">
        <v>901</v>
      </c>
      <c r="I217" s="341"/>
      <c r="J217" s="341"/>
      <c r="K217" s="355"/>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Hovorka</dc:creator>
  <cp:keywords/>
  <dc:description/>
  <cp:lastModifiedBy>Jiří Hovorka</cp:lastModifiedBy>
  <dcterms:created xsi:type="dcterms:W3CDTF">2020-05-20T14:40:45Z</dcterms:created>
  <dcterms:modified xsi:type="dcterms:W3CDTF">2020-05-20T14:40:48Z</dcterms:modified>
  <cp:category/>
  <cp:version/>
  <cp:contentType/>
  <cp:contentStatus/>
</cp:coreProperties>
</file>